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1.xml" ContentType="application/vnd.openxmlformats-officedocument.drawingml.chart+xml"/>
  <Override PartName="/xl/drawings/drawing21.xml" ContentType="application/vnd.openxmlformats-officedocument.drawingml.chartshapes+xml"/>
  <Override PartName="/xl/drawings/drawing22.xml" ContentType="application/vnd.openxmlformats-officedocument.drawing+xml"/>
  <Override PartName="/xl/drawings/drawing23.xml" ContentType="application/vnd.openxmlformats-officedocument.drawing+xml"/>
  <Override PartName="/xl/charts/chart2.xml" ContentType="application/vnd.openxmlformats-officedocument.drawingml.chart+xml"/>
  <Override PartName="/xl/drawings/drawing24.xml" ContentType="application/vnd.openxmlformats-officedocument.drawingml.chartshapes+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comments1.xml" ContentType="application/vnd.openxmlformats-officedocument.spreadsheetml.comments+xml"/>
  <Override PartName="/xl/drawings/drawing28.xml" ContentType="application/vnd.openxmlformats-officedocument.drawing+xml"/>
  <Override PartName="/xl/comments2.xml" ContentType="application/vnd.openxmlformats-officedocument.spreadsheetml.comments+xml"/>
  <Override PartName="/xl/drawings/drawing29.xml" ContentType="application/vnd.openxmlformats-officedocument.drawing+xml"/>
  <Override PartName="/xl/drawings/drawing30.xml" ContentType="application/vnd.openxmlformats-officedocument.drawing+xml"/>
  <Override PartName="/xl/charts/chart3.xml" ContentType="application/vnd.openxmlformats-officedocument.drawingml.chart+xml"/>
  <Override PartName="/xl/drawings/drawing31.xml" ContentType="application/vnd.openxmlformats-officedocument.drawing+xml"/>
  <Override PartName="/xl/charts/chart4.xml" ContentType="application/vnd.openxmlformats-officedocument.drawingml.chart+xml"/>
  <Override PartName="/xl/charts/style1.xml" ContentType="application/vnd.ms-office.chartstyle+xml"/>
  <Override PartName="/xl/charts/colors1.xml" ContentType="application/vnd.ms-office.chartcolorstyle+xml"/>
  <Override PartName="/xl/charts/chart5.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2.xml" ContentType="application/vnd.openxmlformats-officedocument.drawing+xml"/>
  <Override PartName="/xl/drawings/drawing3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codeName="ThisWorkbook" defaultThemeVersion="124226"/>
  <mc:AlternateContent xmlns:mc="http://schemas.openxmlformats.org/markup-compatibility/2006">
    <mc:Choice Requires="x15">
      <x15ac:absPath xmlns:x15ac="http://schemas.microsoft.com/office/spreadsheetml/2010/11/ac" url="C:\Users\botha\work\sg3\"/>
    </mc:Choice>
  </mc:AlternateContent>
  <xr:revisionPtr revIDLastSave="0" documentId="13_ncr:1_{3231A93B-3B36-4A57-A00C-85B3E5681CC8}" xr6:coauthVersionLast="47" xr6:coauthVersionMax="47" xr10:uidLastSave="{00000000-0000-0000-0000-000000000000}"/>
  <bookViews>
    <workbookView xWindow="1068" yWindow="-108" windowWidth="22080" windowHeight="13176" tabRatio="883" xr2:uid="{00000000-000D-0000-FFFF-FFFF00000000}"/>
  </bookViews>
  <sheets>
    <sheet name="NOTES" sheetId="11" r:id="rId1"/>
    <sheet name="P.453-14 Nwet" sheetId="14" r:id="rId2"/>
    <sheet name="P.836-6 WV" sheetId="15" r:id="rId3"/>
    <sheet name="P.837-7 Rp" sheetId="16" r:id="rId4"/>
    <sheet name="P.838-3 Sp.Att" sheetId="13" r:id="rId5"/>
    <sheet name="P.839-4 Rain_Height" sheetId="17" r:id="rId6"/>
    <sheet name="P.840-9 A_Clouds" sheetId="48" r:id="rId7"/>
    <sheet name="P840_9_L" sheetId="49" r:id="rId8"/>
    <sheet name="P.1510 Surf_temp" sheetId="52" r:id="rId9"/>
    <sheet name="P.1511 TOPO" sheetId="51" r:id="rId10"/>
    <sheet name="P.618-14 A_Rain" sheetId="8" r:id="rId11"/>
    <sheet name="P.618-14 A_Rain (non-GSO)" sheetId="40" r:id="rId12"/>
    <sheet name="P.618-14 Freq Scaling" sheetId="50" r:id="rId13"/>
    <sheet name="P.618-14 PofA" sheetId="25" r:id="rId14"/>
    <sheet name="P.618-14 SD-JP" sheetId="33" r:id="rId15"/>
    <sheet name="P.618-14 SD-Gain" sheetId="22" r:id="rId16"/>
    <sheet name="P.618-14 A_Scint" sheetId="7" r:id="rId17"/>
    <sheet name="P.618-14 A_scint_Deep" sheetId="35" r:id="rId18"/>
    <sheet name="P.618-14 A_Scint_Shallow" sheetId="36" r:id="rId19"/>
    <sheet name="P.618-14 Att_Tot" sheetId="32" r:id="rId20"/>
    <sheet name="P.618-14 XPD" sheetId="6" r:id="rId21"/>
    <sheet name="P.676-13 SpAtt" sheetId="28" r:id="rId22"/>
    <sheet name="P.676-13 A_Gas_A1_2.2.1a" sheetId="41" r:id="rId23"/>
    <sheet name="P.676-13 A_Gas_A1_2.2.1b" sheetId="42" r:id="rId24"/>
    <sheet name="P.676-13 A_Gas_A2_INST" sheetId="45" r:id="rId25"/>
    <sheet name="P.676-13 A_Gas_A2_STAT" sheetId="43" r:id="rId26"/>
    <sheet name="P.676-13 A_Gas_A2_Weib" sheetId="47" r:id="rId27"/>
    <sheet name="P.1623-1 Fade Dur" sheetId="26" r:id="rId28"/>
    <sheet name="P.1623-1 Fade Slope" sheetId="37" r:id="rId29"/>
    <sheet name="P.1815-1 DIFF-ATT" sheetId="39" r:id="rId30"/>
    <sheet name="P.2145 CLIMATIC_MAPS_GAS_ATT" sheetId="44" r:id="rId31"/>
  </sheets>
  <definedNames>
    <definedName name="_xlnm._FilterDatabase" localSheetId="10" hidden="1">'P.618-14 A_Rain'!$C$23:$U$38</definedName>
    <definedName name="_xlnm._FilterDatabase" localSheetId="11" hidden="1">'P.618-14 A_Rain (non-GSO)'!#REF!</definedName>
    <definedName name="_xlnm._FilterDatabase" localSheetId="16" hidden="1">'P.618-14 A_Scint'!#REF!</definedName>
    <definedName name="_xlnm._FilterDatabase" localSheetId="13" hidden="1">'P.618-14 PofA'!$C$21:$N$36</definedName>
    <definedName name="_xlnm._FilterDatabase" localSheetId="20" hidden="1">'P.618-14 XPD'!$D$51:$T$115</definedName>
    <definedName name="_xlnm._FilterDatabase" localSheetId="4" hidden="1">'P.838-3 Sp.Att'!#REF!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R101" i="44" l="1"/>
  <c r="Q101" i="44"/>
  <c r="P101" i="44"/>
  <c r="R100" i="44"/>
  <c r="Q100" i="44"/>
  <c r="P100" i="44"/>
  <c r="R99" i="44"/>
  <c r="Q99" i="44"/>
  <c r="P99" i="44"/>
  <c r="R98" i="44"/>
  <c r="Q98" i="44"/>
  <c r="P98" i="44"/>
  <c r="R97" i="44"/>
  <c r="Q97" i="44"/>
  <c r="P97" i="44"/>
  <c r="R96" i="44"/>
  <c r="Q96" i="44"/>
  <c r="P96" i="44"/>
  <c r="R95" i="44"/>
  <c r="Q95" i="44"/>
  <c r="P95" i="44"/>
  <c r="R94" i="44"/>
  <c r="Q94" i="44"/>
  <c r="P94" i="44"/>
  <c r="R93" i="44"/>
  <c r="Q93" i="44"/>
  <c r="P93" i="44"/>
  <c r="R92" i="44"/>
  <c r="Q92" i="44"/>
  <c r="P92" i="44"/>
  <c r="R91" i="44"/>
  <c r="Q91" i="44"/>
  <c r="P91" i="44"/>
  <c r="R90" i="44"/>
  <c r="Q90" i="44"/>
  <c r="P90" i="44"/>
  <c r="R89" i="44"/>
  <c r="Q89" i="44"/>
  <c r="P89" i="44"/>
  <c r="R88" i="44"/>
  <c r="Q88" i="44"/>
  <c r="P88" i="44"/>
  <c r="R87" i="44"/>
  <c r="Q87" i="44"/>
  <c r="P87" i="44"/>
  <c r="R86" i="44"/>
  <c r="Q86" i="44"/>
  <c r="P86" i="44"/>
  <c r="R85" i="44"/>
  <c r="Q85" i="44"/>
  <c r="P85" i="44"/>
  <c r="R84" i="44"/>
  <c r="Q84" i="44"/>
  <c r="P84" i="44"/>
  <c r="R83" i="44"/>
  <c r="Q83" i="44"/>
  <c r="P83" i="44"/>
  <c r="R82" i="44"/>
  <c r="Q82" i="44"/>
  <c r="P82" i="44"/>
  <c r="R81" i="44"/>
  <c r="Q81" i="44"/>
  <c r="P81" i="44"/>
  <c r="R80" i="44"/>
  <c r="Q80" i="44"/>
  <c r="P80" i="44"/>
  <c r="R79" i="44"/>
  <c r="Q79" i="44"/>
  <c r="P79" i="44"/>
  <c r="R78" i="44"/>
  <c r="Q78" i="44"/>
  <c r="P78" i="44"/>
  <c r="R77" i="44"/>
  <c r="Q77" i="44"/>
  <c r="P77" i="44"/>
  <c r="R76" i="44"/>
  <c r="Q76" i="44"/>
  <c r="P76" i="44"/>
  <c r="R75" i="44"/>
  <c r="Q75" i="44"/>
  <c r="P75" i="44"/>
  <c r="R74" i="44"/>
  <c r="Q74" i="44"/>
  <c r="P74" i="44"/>
  <c r="R73" i="44"/>
  <c r="Q73" i="44"/>
  <c r="P73" i="44"/>
  <c r="R72" i="44"/>
  <c r="Q72" i="44"/>
  <c r="P72" i="44"/>
  <c r="R71" i="44"/>
  <c r="Q71" i="44"/>
  <c r="P71" i="44"/>
  <c r="R70" i="44"/>
  <c r="Q70" i="44"/>
  <c r="P70" i="44"/>
  <c r="R69" i="44"/>
  <c r="Q69" i="44"/>
  <c r="P69" i="44"/>
  <c r="R68" i="44"/>
  <c r="Q68" i="44"/>
  <c r="P68" i="44"/>
  <c r="R67" i="44"/>
  <c r="Q67" i="44"/>
  <c r="P67" i="44"/>
  <c r="R66" i="44"/>
  <c r="Q66" i="44"/>
  <c r="P66" i="44"/>
  <c r="R65" i="44"/>
  <c r="Q65" i="44"/>
  <c r="P65" i="44"/>
  <c r="R64" i="44"/>
  <c r="Q64" i="44"/>
  <c r="P64" i="44"/>
  <c r="R63" i="44"/>
  <c r="Q63" i="44"/>
  <c r="P63" i="44"/>
  <c r="R62" i="44"/>
  <c r="Q62" i="44"/>
  <c r="P62" i="44"/>
  <c r="R61" i="44"/>
  <c r="Q61" i="44"/>
  <c r="P61" i="44"/>
  <c r="R60" i="44"/>
  <c r="Q60" i="44"/>
  <c r="P60" i="44"/>
  <c r="R59" i="44"/>
  <c r="Q59" i="44"/>
  <c r="P59" i="44"/>
  <c r="R58" i="44"/>
  <c r="Q58" i="44"/>
  <c r="P58" i="44"/>
  <c r="R57" i="44"/>
  <c r="Q57" i="44"/>
  <c r="P57" i="44"/>
  <c r="R56" i="44"/>
  <c r="Q56" i="44"/>
  <c r="P56" i="44"/>
  <c r="R55" i="44"/>
  <c r="Q55" i="44"/>
  <c r="P55" i="44"/>
  <c r="R54" i="44"/>
  <c r="Q54" i="44"/>
  <c r="P54" i="44"/>
  <c r="R53" i="44"/>
  <c r="Q53" i="44"/>
  <c r="P53" i="44"/>
  <c r="R52" i="44"/>
  <c r="Q52" i="44"/>
  <c r="P52" i="44"/>
  <c r="R51" i="44"/>
  <c r="Q51" i="44"/>
  <c r="P51" i="44"/>
  <c r="R50" i="44"/>
  <c r="Q50" i="44"/>
  <c r="P50" i="44"/>
  <c r="R49" i="44"/>
  <c r="Q49" i="44"/>
  <c r="P49" i="44"/>
  <c r="R48" i="44"/>
  <c r="Q48" i="44"/>
  <c r="P48" i="44"/>
  <c r="R47" i="44"/>
  <c r="Q47" i="44"/>
  <c r="P47" i="44"/>
  <c r="R46" i="44"/>
  <c r="Q46" i="44"/>
  <c r="P46" i="44"/>
  <c r="R45" i="44"/>
  <c r="Q45" i="44"/>
  <c r="P45" i="44"/>
  <c r="R44" i="44"/>
  <c r="Q44" i="44"/>
  <c r="P44" i="44"/>
  <c r="R43" i="44"/>
  <c r="Q43" i="44"/>
  <c r="P43" i="44"/>
  <c r="R42" i="44"/>
  <c r="Q42" i="44"/>
  <c r="P42" i="44"/>
  <c r="R41" i="44"/>
  <c r="Q41" i="44"/>
  <c r="P41" i="44"/>
  <c r="R40" i="44"/>
  <c r="Q40" i="44"/>
  <c r="P40" i="44"/>
  <c r="R39" i="44"/>
  <c r="Q39" i="44"/>
  <c r="P39" i="44"/>
  <c r="R38" i="44"/>
  <c r="Q38" i="44"/>
  <c r="P38" i="44"/>
  <c r="R37" i="44"/>
  <c r="Q37" i="44"/>
  <c r="P37" i="44"/>
  <c r="R36" i="44"/>
  <c r="Q36" i="44"/>
  <c r="P36" i="44"/>
  <c r="R35" i="44"/>
  <c r="Q35" i="44"/>
  <c r="P35" i="44"/>
  <c r="R34" i="44"/>
  <c r="Q34" i="44"/>
  <c r="P34" i="44"/>
  <c r="R33" i="44"/>
  <c r="Q33" i="44"/>
  <c r="P33" i="44"/>
  <c r="R32" i="44"/>
  <c r="Q32" i="44"/>
  <c r="P32" i="44"/>
  <c r="R31" i="44"/>
  <c r="Q31" i="44"/>
  <c r="P31" i="44"/>
  <c r="R30" i="44"/>
  <c r="Q30" i="44"/>
  <c r="P30" i="44"/>
  <c r="R29" i="44"/>
  <c r="Q29" i="44"/>
  <c r="P29" i="44"/>
  <c r="R28" i="44"/>
  <c r="Q28" i="44"/>
  <c r="P28" i="44"/>
  <c r="R27" i="44"/>
  <c r="Q27" i="44"/>
  <c r="P27" i="44"/>
  <c r="R26" i="44"/>
  <c r="Q26" i="44"/>
  <c r="P26" i="44"/>
  <c r="R25" i="44"/>
  <c r="Q25" i="44"/>
  <c r="P25" i="44"/>
  <c r="R24" i="44"/>
  <c r="Q24" i="44"/>
  <c r="P24" i="44"/>
  <c r="R23" i="44"/>
  <c r="Q23" i="44"/>
  <c r="P23" i="44"/>
  <c r="H38" i="26"/>
  <c r="H37" i="26"/>
  <c r="H36" i="26"/>
  <c r="H35" i="26"/>
  <c r="H34" i="26"/>
  <c r="H33" i="26"/>
  <c r="H32" i="26"/>
  <c r="H24" i="26"/>
  <c r="H23" i="26"/>
  <c r="H22" i="26"/>
  <c r="H21" i="26"/>
  <c r="AO187" i="43"/>
  <c r="AQ187" i="43" s="1"/>
  <c r="M187" i="43"/>
  <c r="N187" i="43" s="1"/>
  <c r="AO186" i="43"/>
  <c r="AQ186" i="43" s="1"/>
  <c r="M186" i="43"/>
  <c r="N186" i="43" s="1"/>
  <c r="AO185" i="43"/>
  <c r="AQ185" i="43" s="1"/>
  <c r="N185" i="43"/>
  <c r="M185" i="43"/>
  <c r="AO184" i="43"/>
  <c r="AQ184" i="43" s="1"/>
  <c r="M184" i="43"/>
  <c r="N184" i="43" s="1"/>
  <c r="AO183" i="43"/>
  <c r="AQ183" i="43" s="1"/>
  <c r="M183" i="43"/>
  <c r="N183" i="43" s="1"/>
  <c r="AO182" i="43"/>
  <c r="AQ182" i="43" s="1"/>
  <c r="M182" i="43"/>
  <c r="N182" i="43" s="1"/>
  <c r="AO181" i="43"/>
  <c r="AQ181" i="43" s="1"/>
  <c r="N181" i="43"/>
  <c r="M181" i="43"/>
  <c r="AO180" i="43"/>
  <c r="AQ180" i="43" s="1"/>
  <c r="M180" i="43"/>
  <c r="N180" i="43" s="1"/>
  <c r="AO179" i="43"/>
  <c r="AQ179" i="43" s="1"/>
  <c r="M179" i="43"/>
  <c r="N179" i="43" s="1"/>
  <c r="AO178" i="43"/>
  <c r="AQ178" i="43" s="1"/>
  <c r="M178" i="43"/>
  <c r="N178" i="43" s="1"/>
  <c r="AO177" i="43"/>
  <c r="AQ177" i="43" s="1"/>
  <c r="M177" i="43"/>
  <c r="N177" i="43" s="1"/>
  <c r="AO176" i="43"/>
  <c r="AQ176" i="43" s="1"/>
  <c r="M176" i="43"/>
  <c r="N176" i="43" s="1"/>
  <c r="AO175" i="43"/>
  <c r="AQ175" i="43" s="1"/>
  <c r="M175" i="43"/>
  <c r="N175" i="43" s="1"/>
  <c r="AO174" i="43"/>
  <c r="AQ174" i="43" s="1"/>
  <c r="M174" i="43"/>
  <c r="N174" i="43" s="1"/>
  <c r="AO173" i="43"/>
  <c r="AQ173" i="43" s="1"/>
  <c r="N173" i="43"/>
  <c r="M173" i="43"/>
  <c r="AO172" i="43"/>
  <c r="AQ172" i="43" s="1"/>
  <c r="M172" i="43"/>
  <c r="N172" i="43" s="1"/>
  <c r="AO171" i="43"/>
  <c r="AQ171" i="43" s="1"/>
  <c r="M171" i="43"/>
  <c r="N171" i="43" s="1"/>
  <c r="AO170" i="43"/>
  <c r="AQ170" i="43" s="1"/>
  <c r="M170" i="43"/>
  <c r="N170" i="43" s="1"/>
  <c r="AO169" i="43"/>
  <c r="AQ169" i="43" s="1"/>
  <c r="N169" i="43"/>
  <c r="M169" i="43"/>
  <c r="AO168" i="43"/>
  <c r="AQ168" i="43" s="1"/>
  <c r="M168" i="43"/>
  <c r="N168" i="43" s="1"/>
  <c r="AO167" i="43"/>
  <c r="AQ167" i="43" s="1"/>
  <c r="M167" i="43"/>
  <c r="N167" i="43" s="1"/>
  <c r="AO166" i="43"/>
  <c r="AQ166" i="43" s="1"/>
  <c r="M166" i="43"/>
  <c r="N166" i="43" s="1"/>
  <c r="AO165" i="43"/>
  <c r="AQ165" i="43" s="1"/>
  <c r="N165" i="43"/>
  <c r="M165" i="43"/>
  <c r="AO164" i="43"/>
  <c r="AQ164" i="43" s="1"/>
  <c r="M164" i="43"/>
  <c r="N164" i="43" s="1"/>
  <c r="AO163" i="43"/>
  <c r="AQ163" i="43" s="1"/>
  <c r="M163" i="43"/>
  <c r="N163" i="43" s="1"/>
  <c r="AO162" i="43"/>
  <c r="AQ162" i="43" s="1"/>
  <c r="M162" i="43"/>
  <c r="N162" i="43" s="1"/>
  <c r="AO161" i="43"/>
  <c r="AQ161" i="43" s="1"/>
  <c r="M161" i="43"/>
  <c r="N161" i="43" s="1"/>
  <c r="AO160" i="43"/>
  <c r="AQ160" i="43" s="1"/>
  <c r="M160" i="43"/>
  <c r="N160" i="43" s="1"/>
  <c r="AO159" i="43"/>
  <c r="AQ159" i="43" s="1"/>
  <c r="M159" i="43"/>
  <c r="N159" i="43" s="1"/>
  <c r="AO158" i="43"/>
  <c r="AQ158" i="43" s="1"/>
  <c r="M158" i="43"/>
  <c r="N158" i="43" s="1"/>
  <c r="AO157" i="43"/>
  <c r="AQ157" i="43" s="1"/>
  <c r="M157" i="43"/>
  <c r="N157" i="43" s="1"/>
  <c r="AO156" i="43"/>
  <c r="AQ156" i="43" s="1"/>
  <c r="M156" i="43"/>
  <c r="N156" i="43" s="1"/>
  <c r="AO155" i="43"/>
  <c r="AQ155" i="43" s="1"/>
  <c r="M155" i="43"/>
  <c r="N155" i="43" s="1"/>
  <c r="AO154" i="43"/>
  <c r="AQ154" i="43" s="1"/>
  <c r="M154" i="43"/>
  <c r="N154" i="43" s="1"/>
  <c r="AO153" i="43"/>
  <c r="AQ153" i="43" s="1"/>
  <c r="M153" i="43"/>
  <c r="N153" i="43" s="1"/>
  <c r="AO152" i="43"/>
  <c r="AQ152" i="43" s="1"/>
  <c r="M152" i="43"/>
  <c r="N152" i="43" s="1"/>
  <c r="AO151" i="43"/>
  <c r="AQ151" i="43" s="1"/>
  <c r="M151" i="43"/>
  <c r="N151" i="43" s="1"/>
  <c r="AO150" i="43"/>
  <c r="AQ150" i="43" s="1"/>
  <c r="M150" i="43"/>
  <c r="N150" i="43" s="1"/>
  <c r="AO149" i="43"/>
  <c r="AQ149" i="43" s="1"/>
  <c r="M149" i="43"/>
  <c r="N149" i="43" s="1"/>
  <c r="AO148" i="43"/>
  <c r="AQ148" i="43" s="1"/>
  <c r="M148" i="43"/>
  <c r="N148" i="43" s="1"/>
  <c r="AO147" i="43"/>
  <c r="AQ147" i="43" s="1"/>
  <c r="M147" i="43"/>
  <c r="N147" i="43" s="1"/>
  <c r="AO146" i="43"/>
  <c r="AQ146" i="43" s="1"/>
  <c r="M146" i="43"/>
  <c r="N146" i="43" s="1"/>
  <c r="AO145" i="43"/>
  <c r="AQ145" i="43" s="1"/>
  <c r="M145" i="43"/>
  <c r="N145" i="43" s="1"/>
  <c r="AO144" i="43"/>
  <c r="AQ144" i="43" s="1"/>
  <c r="M144" i="43"/>
  <c r="N144" i="43" s="1"/>
  <c r="AO143" i="43"/>
  <c r="AQ143" i="43" s="1"/>
  <c r="M143" i="43"/>
  <c r="N143" i="43" s="1"/>
  <c r="AO142" i="43"/>
  <c r="AQ142" i="43" s="1"/>
  <c r="M142" i="43"/>
  <c r="N142" i="43" s="1"/>
  <c r="AO141" i="43"/>
  <c r="AQ141" i="43" s="1"/>
  <c r="M141" i="43"/>
  <c r="N141" i="43" s="1"/>
  <c r="AO140" i="43"/>
  <c r="AQ140" i="43" s="1"/>
  <c r="M140" i="43"/>
  <c r="N140" i="43" s="1"/>
  <c r="AO139" i="43"/>
  <c r="AQ139" i="43" s="1"/>
  <c r="M139" i="43"/>
  <c r="N139" i="43" s="1"/>
  <c r="AO138" i="43"/>
  <c r="AQ138" i="43" s="1"/>
  <c r="M138" i="43"/>
  <c r="N138" i="43" s="1"/>
  <c r="AO137" i="43"/>
  <c r="AQ137" i="43" s="1"/>
  <c r="M137" i="43"/>
  <c r="N137" i="43" s="1"/>
  <c r="AO136" i="43"/>
  <c r="AQ136" i="43" s="1"/>
  <c r="M136" i="43"/>
  <c r="N136" i="43" s="1"/>
  <c r="AO135" i="43"/>
  <c r="AQ135" i="43" s="1"/>
  <c r="M135" i="43"/>
  <c r="N135" i="43" s="1"/>
  <c r="AO134" i="43"/>
  <c r="AQ134" i="43" s="1"/>
  <c r="M134" i="43"/>
  <c r="N134" i="43" s="1"/>
  <c r="AO133" i="43"/>
  <c r="AQ133" i="43" s="1"/>
  <c r="M133" i="43"/>
  <c r="N133" i="43" s="1"/>
  <c r="AO132" i="43"/>
  <c r="AQ132" i="43" s="1"/>
  <c r="M132" i="43"/>
  <c r="N132" i="43" s="1"/>
  <c r="AO131" i="43"/>
  <c r="AQ131" i="43" s="1"/>
  <c r="M131" i="43"/>
  <c r="N131" i="43" s="1"/>
  <c r="AO130" i="43"/>
  <c r="AQ130" i="43" s="1"/>
  <c r="M130" i="43"/>
  <c r="N130" i="43" s="1"/>
  <c r="AO129" i="43"/>
  <c r="AQ129" i="43" s="1"/>
  <c r="M129" i="43"/>
  <c r="N129" i="43" s="1"/>
  <c r="AO128" i="43"/>
  <c r="AQ128" i="43" s="1"/>
  <c r="M128" i="43"/>
  <c r="N128" i="43" s="1"/>
  <c r="AO127" i="43"/>
  <c r="AQ127" i="43" s="1"/>
  <c r="M127" i="43"/>
  <c r="N127" i="43" s="1"/>
  <c r="AO126" i="43"/>
  <c r="AQ126" i="43" s="1"/>
  <c r="M126" i="43"/>
  <c r="N126" i="43" s="1"/>
  <c r="AO125" i="43"/>
  <c r="AQ125" i="43" s="1"/>
  <c r="M125" i="43"/>
  <c r="N125" i="43" s="1"/>
  <c r="AO124" i="43"/>
  <c r="AQ124" i="43" s="1"/>
  <c r="M124" i="43"/>
  <c r="N124" i="43" s="1"/>
  <c r="AO123" i="43"/>
  <c r="AQ123" i="43" s="1"/>
  <c r="M123" i="43"/>
  <c r="N123" i="43" s="1"/>
  <c r="AO122" i="43"/>
  <c r="AQ122" i="43" s="1"/>
  <c r="M122" i="43"/>
  <c r="N122" i="43" s="1"/>
  <c r="AO121" i="43"/>
  <c r="AQ121" i="43" s="1"/>
  <c r="M121" i="43"/>
  <c r="N121" i="43" s="1"/>
  <c r="AO120" i="43"/>
  <c r="AQ120" i="43" s="1"/>
  <c r="M120" i="43"/>
  <c r="N120" i="43" s="1"/>
  <c r="AO119" i="43"/>
  <c r="AQ119" i="43" s="1"/>
  <c r="M119" i="43"/>
  <c r="N119" i="43" s="1"/>
  <c r="AO118" i="43"/>
  <c r="AQ118" i="43" s="1"/>
  <c r="M118" i="43"/>
  <c r="N118" i="43" s="1"/>
  <c r="AO117" i="43"/>
  <c r="AQ117" i="43" s="1"/>
  <c r="M117" i="43"/>
  <c r="N117" i="43" s="1"/>
  <c r="AO116" i="43"/>
  <c r="AQ116" i="43" s="1"/>
  <c r="M116" i="43"/>
  <c r="N116" i="43" s="1"/>
  <c r="AO115" i="43"/>
  <c r="AQ115" i="43" s="1"/>
  <c r="M115" i="43"/>
  <c r="N115" i="43" s="1"/>
  <c r="AO114" i="43"/>
  <c r="AQ114" i="43" s="1"/>
  <c r="M114" i="43"/>
  <c r="N114" i="43" s="1"/>
  <c r="AO113" i="43"/>
  <c r="AQ113" i="43" s="1"/>
  <c r="M113" i="43"/>
  <c r="N113" i="43" s="1"/>
  <c r="AO112" i="43"/>
  <c r="AQ112" i="43" s="1"/>
  <c r="M112" i="43"/>
  <c r="N112" i="43" s="1"/>
  <c r="AO111" i="43"/>
  <c r="AQ111" i="43" s="1"/>
  <c r="M111" i="43"/>
  <c r="N111" i="43" s="1"/>
  <c r="W100" i="43"/>
  <c r="L100" i="43"/>
  <c r="M100" i="43" s="1"/>
  <c r="W99" i="43"/>
  <c r="L99" i="43"/>
  <c r="M99" i="43" s="1"/>
  <c r="W98" i="43"/>
  <c r="L98" i="43"/>
  <c r="M98" i="43" s="1"/>
  <c r="W97" i="43"/>
  <c r="L97" i="43"/>
  <c r="M97" i="43" s="1"/>
  <c r="W96" i="43"/>
  <c r="L96" i="43"/>
  <c r="M96" i="43" s="1"/>
  <c r="W95" i="43"/>
  <c r="L95" i="43"/>
  <c r="M95" i="43" s="1"/>
  <c r="W94" i="43"/>
  <c r="L94" i="43"/>
  <c r="M94" i="43" s="1"/>
  <c r="W93" i="43"/>
  <c r="L93" i="43"/>
  <c r="M93" i="43" s="1"/>
  <c r="W92" i="43"/>
  <c r="M92" i="43"/>
  <c r="L92" i="43"/>
  <c r="W91" i="43"/>
  <c r="L91" i="43"/>
  <c r="M91" i="43" s="1"/>
  <c r="W90" i="43"/>
  <c r="L90" i="43"/>
  <c r="M90" i="43" s="1"/>
  <c r="W89" i="43"/>
  <c r="L89" i="43"/>
  <c r="M89" i="43" s="1"/>
  <c r="W88" i="43"/>
  <c r="M88" i="43"/>
  <c r="L88" i="43"/>
  <c r="W87" i="43"/>
  <c r="L87" i="43"/>
  <c r="M87" i="43" s="1"/>
  <c r="W86" i="43"/>
  <c r="L86" i="43"/>
  <c r="M86" i="43" s="1"/>
  <c r="W85" i="43"/>
  <c r="L85" i="43"/>
  <c r="M85" i="43" s="1"/>
  <c r="W84" i="43"/>
  <c r="M84" i="43"/>
  <c r="L84" i="43"/>
  <c r="W83" i="43"/>
  <c r="L83" i="43"/>
  <c r="M83" i="43" s="1"/>
  <c r="W82" i="43"/>
  <c r="L82" i="43"/>
  <c r="M82" i="43" s="1"/>
  <c r="W81" i="43"/>
  <c r="L81" i="43"/>
  <c r="M81" i="43" s="1"/>
  <c r="W80" i="43"/>
  <c r="L80" i="43"/>
  <c r="M80" i="43" s="1"/>
  <c r="W79" i="43"/>
  <c r="L79" i="43"/>
  <c r="M79" i="43" s="1"/>
  <c r="W78" i="43"/>
  <c r="L78" i="43"/>
  <c r="M78" i="43" s="1"/>
  <c r="W77" i="43"/>
  <c r="L77" i="43"/>
  <c r="M77" i="43" s="1"/>
  <c r="W76" i="43"/>
  <c r="M76" i="43"/>
  <c r="L76" i="43"/>
  <c r="W75" i="43"/>
  <c r="L75" i="43"/>
  <c r="M75" i="43" s="1"/>
  <c r="W74" i="43"/>
  <c r="L74" i="43"/>
  <c r="M74" i="43" s="1"/>
  <c r="W73" i="43"/>
  <c r="L73" i="43"/>
  <c r="M73" i="43" s="1"/>
  <c r="W72" i="43"/>
  <c r="M72" i="43"/>
  <c r="L72" i="43"/>
  <c r="W71" i="43"/>
  <c r="L71" i="43"/>
  <c r="M71" i="43" s="1"/>
  <c r="W70" i="43"/>
  <c r="L70" i="43"/>
  <c r="M70" i="43" s="1"/>
  <c r="W69" i="43"/>
  <c r="L69" i="43"/>
  <c r="M69" i="43" s="1"/>
  <c r="W68" i="43"/>
  <c r="M68" i="43"/>
  <c r="L68" i="43"/>
  <c r="W67" i="43"/>
  <c r="L67" i="43"/>
  <c r="M67" i="43" s="1"/>
  <c r="W66" i="43"/>
  <c r="L66" i="43"/>
  <c r="M66" i="43" s="1"/>
  <c r="W65" i="43"/>
  <c r="L65" i="43"/>
  <c r="M65" i="43" s="1"/>
  <c r="W64" i="43"/>
  <c r="L64" i="43"/>
  <c r="M64" i="43" s="1"/>
  <c r="W63" i="43"/>
  <c r="L63" i="43"/>
  <c r="M63" i="43" s="1"/>
  <c r="W62" i="43"/>
  <c r="M62" i="43"/>
  <c r="L62" i="43"/>
  <c r="W61" i="43"/>
  <c r="L61" i="43"/>
  <c r="M61" i="43" s="1"/>
  <c r="W60" i="43"/>
  <c r="L60" i="43"/>
  <c r="M60" i="43" s="1"/>
  <c r="W59" i="43"/>
  <c r="L59" i="43"/>
  <c r="M59" i="43" s="1"/>
  <c r="W58" i="43"/>
  <c r="L58" i="43"/>
  <c r="M58" i="43" s="1"/>
  <c r="W57" i="43"/>
  <c r="L57" i="43"/>
  <c r="M57" i="43" s="1"/>
  <c r="W56" i="43"/>
  <c r="M56" i="43"/>
  <c r="L56" i="43"/>
  <c r="W55" i="43"/>
  <c r="L55" i="43"/>
  <c r="M55" i="43" s="1"/>
  <c r="W54" i="43"/>
  <c r="L54" i="43"/>
  <c r="M54" i="43" s="1"/>
  <c r="W53" i="43"/>
  <c r="L53" i="43"/>
  <c r="M53" i="43" s="1"/>
  <c r="W52" i="43"/>
  <c r="M52" i="43"/>
  <c r="L52" i="43"/>
  <c r="W51" i="43"/>
  <c r="L51" i="43"/>
  <c r="M51" i="43" s="1"/>
  <c r="W50" i="43"/>
  <c r="L50" i="43"/>
  <c r="M50" i="43" s="1"/>
  <c r="W49" i="43"/>
  <c r="L49" i="43"/>
  <c r="M49" i="43" s="1"/>
  <c r="W48" i="43"/>
  <c r="L48" i="43"/>
  <c r="M48" i="43" s="1"/>
  <c r="W47" i="43"/>
  <c r="L47" i="43"/>
  <c r="M47" i="43" s="1"/>
  <c r="W46" i="43"/>
  <c r="M46" i="43"/>
  <c r="L46" i="43"/>
  <c r="W45" i="43"/>
  <c r="L45" i="43"/>
  <c r="M45" i="43" s="1"/>
  <c r="W44" i="43"/>
  <c r="L44" i="43"/>
  <c r="M44" i="43" s="1"/>
  <c r="W43" i="43"/>
  <c r="L43" i="43"/>
  <c r="M43" i="43" s="1"/>
  <c r="W42" i="43"/>
  <c r="L42" i="43"/>
  <c r="M42" i="43" s="1"/>
  <c r="W41" i="43"/>
  <c r="L41" i="43"/>
  <c r="M41" i="43" s="1"/>
  <c r="W40" i="43"/>
  <c r="L40" i="43"/>
  <c r="M40" i="43" s="1"/>
  <c r="W39" i="43"/>
  <c r="L39" i="43"/>
  <c r="M39" i="43" s="1"/>
  <c r="W38" i="43"/>
  <c r="L38" i="43"/>
  <c r="M38" i="43" s="1"/>
  <c r="W37" i="43"/>
  <c r="L37" i="43"/>
  <c r="M37" i="43" s="1"/>
  <c r="W36" i="43"/>
  <c r="M36" i="43"/>
  <c r="L36" i="43"/>
  <c r="W35" i="43"/>
  <c r="L35" i="43"/>
  <c r="M35" i="43" s="1"/>
  <c r="W34" i="43"/>
  <c r="L34" i="43"/>
  <c r="M34" i="43" s="1"/>
  <c r="W33" i="43"/>
  <c r="L33" i="43"/>
  <c r="M33" i="43" s="1"/>
  <c r="W32" i="43"/>
  <c r="L32" i="43"/>
  <c r="M32" i="43" s="1"/>
  <c r="W31" i="43"/>
  <c r="L31" i="43"/>
  <c r="M31" i="43" s="1"/>
  <c r="W30" i="43"/>
  <c r="L30" i="43"/>
  <c r="M30" i="43" s="1"/>
  <c r="W29" i="43"/>
  <c r="L29" i="43"/>
  <c r="M29" i="43" s="1"/>
  <c r="W28" i="43"/>
  <c r="L28" i="43"/>
  <c r="M28" i="43" s="1"/>
  <c r="W27" i="43"/>
  <c r="L27" i="43"/>
  <c r="M27" i="43" s="1"/>
  <c r="W26" i="43"/>
  <c r="L26" i="43"/>
  <c r="M26" i="43" s="1"/>
  <c r="W25" i="43"/>
  <c r="L25" i="43"/>
  <c r="M25" i="43" s="1"/>
  <c r="W24" i="43"/>
  <c r="M24" i="43"/>
  <c r="L24" i="43"/>
  <c r="X33" i="45"/>
  <c r="W33" i="45"/>
  <c r="V33" i="45"/>
  <c r="U33" i="45"/>
  <c r="T33" i="45"/>
  <c r="I33" i="45"/>
  <c r="P33" i="45" s="1"/>
  <c r="H33" i="45"/>
  <c r="Y33" i="45" s="1"/>
  <c r="X32" i="45"/>
  <c r="W32" i="45"/>
  <c r="V32" i="45"/>
  <c r="U32" i="45"/>
  <c r="T32" i="45"/>
  <c r="I32" i="45"/>
  <c r="P32" i="45" s="1"/>
  <c r="H32" i="45"/>
  <c r="Y32" i="45" s="1"/>
  <c r="X31" i="45"/>
  <c r="W31" i="45"/>
  <c r="V31" i="45"/>
  <c r="U31" i="45"/>
  <c r="T31" i="45"/>
  <c r="I31" i="45"/>
  <c r="Z31" i="45" s="1"/>
  <c r="H31" i="45"/>
  <c r="Y31" i="45" s="1"/>
  <c r="X30" i="45"/>
  <c r="W30" i="45"/>
  <c r="V30" i="45"/>
  <c r="U30" i="45"/>
  <c r="T30" i="45"/>
  <c r="I30" i="45"/>
  <c r="P30" i="45" s="1"/>
  <c r="H30" i="45"/>
  <c r="Y30" i="45" s="1"/>
  <c r="X29" i="45"/>
  <c r="W29" i="45"/>
  <c r="V29" i="45"/>
  <c r="U29" i="45"/>
  <c r="T29" i="45"/>
  <c r="I29" i="45"/>
  <c r="P29" i="45" s="1"/>
  <c r="H29" i="45"/>
  <c r="Y29" i="45" s="1"/>
  <c r="X28" i="45"/>
  <c r="W28" i="45"/>
  <c r="V28" i="45"/>
  <c r="U28" i="45"/>
  <c r="T28" i="45"/>
  <c r="I28" i="45"/>
  <c r="P28" i="45" s="1"/>
  <c r="H28" i="45"/>
  <c r="Y28" i="45" s="1"/>
  <c r="X27" i="45"/>
  <c r="W27" i="45"/>
  <c r="V27" i="45"/>
  <c r="U27" i="45"/>
  <c r="T27" i="45"/>
  <c r="I27" i="45"/>
  <c r="Z27" i="45" s="1"/>
  <c r="H27" i="45"/>
  <c r="Y27" i="45" s="1"/>
  <c r="X26" i="45"/>
  <c r="W26" i="45"/>
  <c r="V26" i="45"/>
  <c r="U26" i="45"/>
  <c r="T26" i="45"/>
  <c r="I26" i="45"/>
  <c r="P26" i="45" s="1"/>
  <c r="H26" i="45"/>
  <c r="Y26" i="45" s="1"/>
  <c r="X25" i="45"/>
  <c r="W25" i="45"/>
  <c r="V25" i="45"/>
  <c r="U25" i="45"/>
  <c r="T25" i="45"/>
  <c r="I25" i="45"/>
  <c r="P25" i="45" s="1"/>
  <c r="H25" i="45"/>
  <c r="Y25" i="45" s="1"/>
  <c r="X24" i="45"/>
  <c r="W24" i="45"/>
  <c r="V24" i="45"/>
  <c r="U24" i="45"/>
  <c r="T24" i="45"/>
  <c r="I24" i="45"/>
  <c r="P24" i="45" s="1"/>
  <c r="H24" i="45"/>
  <c r="Y24" i="45" s="1"/>
  <c r="T205" i="42"/>
  <c r="L205" i="42"/>
  <c r="T204" i="42"/>
  <c r="L204" i="42"/>
  <c r="T203" i="42"/>
  <c r="L203" i="42"/>
  <c r="T202" i="42"/>
  <c r="L202" i="42"/>
  <c r="T201" i="42"/>
  <c r="L201" i="42"/>
  <c r="T200" i="42"/>
  <c r="L200" i="42"/>
  <c r="T199" i="42"/>
  <c r="L199" i="42"/>
  <c r="T198" i="42"/>
  <c r="L198" i="42"/>
  <c r="T197" i="42"/>
  <c r="L197" i="42"/>
  <c r="T196" i="42"/>
  <c r="L196" i="42"/>
  <c r="T195" i="42"/>
  <c r="L195" i="42"/>
  <c r="T194" i="42"/>
  <c r="L194" i="42"/>
  <c r="T193" i="42"/>
  <c r="L193" i="42"/>
  <c r="T192" i="42"/>
  <c r="L192" i="42"/>
  <c r="T191" i="42"/>
  <c r="L191" i="42"/>
  <c r="T190" i="42"/>
  <c r="L190" i="42"/>
  <c r="T189" i="42"/>
  <c r="L189" i="42"/>
  <c r="T188" i="42"/>
  <c r="L188" i="42"/>
  <c r="T187" i="42"/>
  <c r="L187" i="42"/>
  <c r="T186" i="42"/>
  <c r="L186" i="42"/>
  <c r="T185" i="42"/>
  <c r="L185" i="42"/>
  <c r="T184" i="42"/>
  <c r="L184" i="42"/>
  <c r="T183" i="42"/>
  <c r="L183" i="42"/>
  <c r="T182" i="42"/>
  <c r="L182" i="42"/>
  <c r="T181" i="42"/>
  <c r="L181" i="42"/>
  <c r="T180" i="42"/>
  <c r="L180" i="42"/>
  <c r="T179" i="42"/>
  <c r="L179" i="42"/>
  <c r="T178" i="42"/>
  <c r="L178" i="42"/>
  <c r="T177" i="42"/>
  <c r="L177" i="42"/>
  <c r="T176" i="42"/>
  <c r="L176" i="42"/>
  <c r="T175" i="42"/>
  <c r="L175" i="42"/>
  <c r="T174" i="42"/>
  <c r="L174" i="42"/>
  <c r="T173" i="42"/>
  <c r="L173" i="42"/>
  <c r="T172" i="42"/>
  <c r="L172" i="42"/>
  <c r="T171" i="42"/>
  <c r="L171" i="42"/>
  <c r="T170" i="42"/>
  <c r="L170" i="42"/>
  <c r="T169" i="42"/>
  <c r="L169" i="42"/>
  <c r="T168" i="42"/>
  <c r="L168" i="42"/>
  <c r="T167" i="42"/>
  <c r="L167" i="42"/>
  <c r="T166" i="42"/>
  <c r="L166" i="42"/>
  <c r="T165" i="42"/>
  <c r="L165" i="42"/>
  <c r="T164" i="42"/>
  <c r="L164" i="42"/>
  <c r="T163" i="42"/>
  <c r="L163" i="42"/>
  <c r="T162" i="42"/>
  <c r="L162" i="42"/>
  <c r="T161" i="42"/>
  <c r="L161" i="42"/>
  <c r="T160" i="42"/>
  <c r="L160" i="42"/>
  <c r="T159" i="42"/>
  <c r="L159" i="42"/>
  <c r="T158" i="42"/>
  <c r="L158" i="42"/>
  <c r="T157" i="42"/>
  <c r="L157" i="42"/>
  <c r="T156" i="42"/>
  <c r="L156" i="42"/>
  <c r="T155" i="42"/>
  <c r="L155" i="42"/>
  <c r="T154" i="42"/>
  <c r="L154" i="42"/>
  <c r="T153" i="42"/>
  <c r="L153" i="42"/>
  <c r="T152" i="42"/>
  <c r="L152" i="42"/>
  <c r="T151" i="42"/>
  <c r="L151" i="42"/>
  <c r="T150" i="42"/>
  <c r="L150" i="42"/>
  <c r="T149" i="42"/>
  <c r="L149" i="42"/>
  <c r="T148" i="42"/>
  <c r="L148" i="42"/>
  <c r="T147" i="42"/>
  <c r="L147" i="42"/>
  <c r="T146" i="42"/>
  <c r="L146" i="42"/>
  <c r="T145" i="42"/>
  <c r="L145" i="42"/>
  <c r="T144" i="42"/>
  <c r="L144" i="42"/>
  <c r="T143" i="42"/>
  <c r="L143" i="42"/>
  <c r="T142" i="42"/>
  <c r="L142" i="42"/>
  <c r="T141" i="42"/>
  <c r="L141" i="42"/>
  <c r="T140" i="42"/>
  <c r="L140" i="42"/>
  <c r="T139" i="42"/>
  <c r="L139" i="42"/>
  <c r="T138" i="42"/>
  <c r="L138" i="42"/>
  <c r="T137" i="42"/>
  <c r="L137" i="42"/>
  <c r="T136" i="42"/>
  <c r="L136" i="42"/>
  <c r="T135" i="42"/>
  <c r="L135" i="42"/>
  <c r="T134" i="42"/>
  <c r="L134" i="42"/>
  <c r="T133" i="42"/>
  <c r="L133" i="42"/>
  <c r="T132" i="42"/>
  <c r="L132" i="42"/>
  <c r="T131" i="42"/>
  <c r="L131" i="42"/>
  <c r="T130" i="42"/>
  <c r="L130" i="42"/>
  <c r="T129" i="42"/>
  <c r="L129" i="42"/>
  <c r="T128" i="42"/>
  <c r="L128" i="42"/>
  <c r="T127" i="42"/>
  <c r="L127" i="42"/>
  <c r="T126" i="42"/>
  <c r="L126" i="42"/>
  <c r="T125" i="42"/>
  <c r="L125" i="42"/>
  <c r="T124" i="42"/>
  <c r="L124" i="42"/>
  <c r="T123" i="42"/>
  <c r="L123" i="42"/>
  <c r="T122" i="42"/>
  <c r="L122" i="42"/>
  <c r="T121" i="42"/>
  <c r="L121" i="42"/>
  <c r="T120" i="42"/>
  <c r="L120" i="42"/>
  <c r="T119" i="42"/>
  <c r="L119" i="42"/>
  <c r="T118" i="42"/>
  <c r="L118" i="42"/>
  <c r="T117" i="42"/>
  <c r="L117" i="42"/>
  <c r="T116" i="42"/>
  <c r="L116" i="42"/>
  <c r="T115" i="42"/>
  <c r="L115" i="42"/>
  <c r="T114" i="42"/>
  <c r="L114" i="42"/>
  <c r="T113" i="42"/>
  <c r="L113" i="42"/>
  <c r="T112" i="42"/>
  <c r="L112" i="42"/>
  <c r="T111" i="42"/>
  <c r="L111" i="42"/>
  <c r="T110" i="42"/>
  <c r="L110" i="42"/>
  <c r="T109" i="42"/>
  <c r="L109" i="42"/>
  <c r="T108" i="42"/>
  <c r="L108" i="42"/>
  <c r="T107" i="42"/>
  <c r="L107" i="42"/>
  <c r="T106" i="42"/>
  <c r="L106" i="42"/>
  <c r="T105" i="42"/>
  <c r="L105" i="42"/>
  <c r="T104" i="42"/>
  <c r="L104" i="42"/>
  <c r="T103" i="42"/>
  <c r="L103" i="42"/>
  <c r="T102" i="42"/>
  <c r="L102" i="42"/>
  <c r="T101" i="42"/>
  <c r="L101" i="42"/>
  <c r="T100" i="42"/>
  <c r="L100" i="42"/>
  <c r="T99" i="42"/>
  <c r="L99" i="42"/>
  <c r="T98" i="42"/>
  <c r="L98" i="42"/>
  <c r="T97" i="42"/>
  <c r="L97" i="42"/>
  <c r="T96" i="42"/>
  <c r="L96" i="42"/>
  <c r="T95" i="42"/>
  <c r="L95" i="42"/>
  <c r="T94" i="42"/>
  <c r="L94" i="42"/>
  <c r="T93" i="42"/>
  <c r="L93" i="42"/>
  <c r="T92" i="42"/>
  <c r="L92" i="42"/>
  <c r="T91" i="42"/>
  <c r="L91" i="42"/>
  <c r="T90" i="42"/>
  <c r="L90" i="42"/>
  <c r="T89" i="42"/>
  <c r="L89" i="42"/>
  <c r="T88" i="42"/>
  <c r="L88" i="42"/>
  <c r="T87" i="42"/>
  <c r="L87" i="42"/>
  <c r="T86" i="42"/>
  <c r="L86" i="42"/>
  <c r="T85" i="42"/>
  <c r="L85" i="42"/>
  <c r="T84" i="42"/>
  <c r="L84" i="42"/>
  <c r="T83" i="42"/>
  <c r="L83" i="42"/>
  <c r="T82" i="42"/>
  <c r="L82" i="42"/>
  <c r="T81" i="42"/>
  <c r="L81" i="42"/>
  <c r="T80" i="42"/>
  <c r="L80" i="42"/>
  <c r="T79" i="42"/>
  <c r="L79" i="42"/>
  <c r="T78" i="42"/>
  <c r="L78" i="42"/>
  <c r="T77" i="42"/>
  <c r="L77" i="42"/>
  <c r="T76" i="42"/>
  <c r="L76" i="42"/>
  <c r="T75" i="42"/>
  <c r="L75" i="42"/>
  <c r="T74" i="42"/>
  <c r="L74" i="42"/>
  <c r="T73" i="42"/>
  <c r="L73" i="42"/>
  <c r="T72" i="42"/>
  <c r="L72" i="42"/>
  <c r="T71" i="42"/>
  <c r="L71" i="42"/>
  <c r="T70" i="42"/>
  <c r="L70" i="42"/>
  <c r="T69" i="42"/>
  <c r="L69" i="42"/>
  <c r="T68" i="42"/>
  <c r="L68" i="42"/>
  <c r="T67" i="42"/>
  <c r="L67" i="42"/>
  <c r="T66" i="42"/>
  <c r="L66" i="42"/>
  <c r="T65" i="42"/>
  <c r="L65" i="42"/>
  <c r="T64" i="42"/>
  <c r="L64" i="42"/>
  <c r="T63" i="42"/>
  <c r="L63" i="42"/>
  <c r="T62" i="42"/>
  <c r="L62" i="42"/>
  <c r="T61" i="42"/>
  <c r="L61" i="42"/>
  <c r="T60" i="42"/>
  <c r="L60" i="42"/>
  <c r="T59" i="42"/>
  <c r="L59" i="42"/>
  <c r="T58" i="42"/>
  <c r="L58" i="42"/>
  <c r="T57" i="42"/>
  <c r="L57" i="42"/>
  <c r="T56" i="42"/>
  <c r="L56" i="42"/>
  <c r="T55" i="42"/>
  <c r="L55" i="42"/>
  <c r="T54" i="42"/>
  <c r="L54" i="42"/>
  <c r="T53" i="42"/>
  <c r="L53" i="42"/>
  <c r="T52" i="42"/>
  <c r="L52" i="42"/>
  <c r="T51" i="42"/>
  <c r="L51" i="42"/>
  <c r="T50" i="42"/>
  <c r="L50" i="42"/>
  <c r="T49" i="42"/>
  <c r="L49" i="42"/>
  <c r="T48" i="42"/>
  <c r="L48" i="42"/>
  <c r="T47" i="42"/>
  <c r="L47" i="42"/>
  <c r="T46" i="42"/>
  <c r="L46" i="42"/>
  <c r="T45" i="42"/>
  <c r="L45" i="42"/>
  <c r="T44" i="42"/>
  <c r="L44" i="42"/>
  <c r="T43" i="42"/>
  <c r="L43" i="42"/>
  <c r="T42" i="42"/>
  <c r="L42" i="42"/>
  <c r="T41" i="42"/>
  <c r="L41" i="42"/>
  <c r="T40" i="42"/>
  <c r="L40" i="42"/>
  <c r="T39" i="42"/>
  <c r="L39" i="42"/>
  <c r="T38" i="42"/>
  <c r="L38" i="42"/>
  <c r="T37" i="42"/>
  <c r="L37" i="42"/>
  <c r="T36" i="42"/>
  <c r="L36" i="42"/>
  <c r="T35" i="42"/>
  <c r="L35" i="42"/>
  <c r="T34" i="42"/>
  <c r="L34" i="42"/>
  <c r="T33" i="42"/>
  <c r="L33" i="42"/>
  <c r="T32" i="42"/>
  <c r="L32" i="42"/>
  <c r="T31" i="42"/>
  <c r="L31" i="42"/>
  <c r="T30" i="42"/>
  <c r="L30" i="42"/>
  <c r="T29" i="42"/>
  <c r="L29" i="42"/>
  <c r="T28" i="42"/>
  <c r="L28" i="42"/>
  <c r="T27" i="42"/>
  <c r="L27" i="42"/>
  <c r="T26" i="42"/>
  <c r="L26" i="42"/>
  <c r="T25" i="42"/>
  <c r="L25" i="42"/>
  <c r="AO24" i="42"/>
  <c r="AN24" i="42"/>
  <c r="W24" i="42"/>
  <c r="T24" i="42"/>
  <c r="M24" i="42"/>
  <c r="L24" i="42"/>
  <c r="I24" i="42"/>
  <c r="H24" i="42"/>
  <c r="O73" i="32"/>
  <c r="O72" i="32"/>
  <c r="O71" i="32"/>
  <c r="O70" i="32"/>
  <c r="O69" i="32"/>
  <c r="O68" i="32"/>
  <c r="O67" i="32"/>
  <c r="O66" i="32"/>
  <c r="O65" i="32"/>
  <c r="O64" i="32"/>
  <c r="O63" i="32"/>
  <c r="O62" i="32"/>
  <c r="O61" i="32"/>
  <c r="O60" i="32"/>
  <c r="O59" i="32"/>
  <c r="O58" i="32"/>
  <c r="O57" i="32"/>
  <c r="O56" i="32"/>
  <c r="O55" i="32"/>
  <c r="O54" i="32"/>
  <c r="O53" i="32"/>
  <c r="O52" i="32"/>
  <c r="O51" i="32"/>
  <c r="O50" i="32"/>
  <c r="O49" i="32"/>
  <c r="O48" i="32"/>
  <c r="O47" i="32"/>
  <c r="O46" i="32"/>
  <c r="O45" i="32"/>
  <c r="O44" i="32"/>
  <c r="O43" i="32"/>
  <c r="O42" i="32"/>
  <c r="O41" i="32"/>
  <c r="O40" i="32"/>
  <c r="O39" i="32"/>
  <c r="O38" i="32"/>
  <c r="O37" i="32"/>
  <c r="O36" i="32"/>
  <c r="O35" i="32"/>
  <c r="O34" i="32"/>
  <c r="O33" i="32"/>
  <c r="O32" i="32"/>
  <c r="O31" i="32"/>
  <c r="O30" i="32"/>
  <c r="O29" i="32"/>
  <c r="O28" i="32"/>
  <c r="O27" i="32"/>
  <c r="O26" i="32"/>
  <c r="M114" i="40"/>
  <c r="M113" i="40"/>
  <c r="M112" i="40"/>
  <c r="M111" i="40"/>
  <c r="M110" i="40"/>
  <c r="M109" i="40"/>
  <c r="M108" i="40"/>
  <c r="M107" i="40"/>
  <c r="M106" i="40"/>
  <c r="M105" i="40"/>
  <c r="M104" i="40"/>
  <c r="M103" i="40"/>
  <c r="M102" i="40"/>
  <c r="M101" i="40"/>
  <c r="M100" i="40"/>
  <c r="M99" i="40"/>
  <c r="M98" i="40"/>
  <c r="M97" i="40"/>
  <c r="M96" i="40"/>
  <c r="M95" i="40"/>
  <c r="M94" i="40"/>
  <c r="M93" i="40"/>
  <c r="M92" i="40"/>
  <c r="M91" i="40"/>
  <c r="M90" i="40"/>
  <c r="M89" i="40"/>
  <c r="M88" i="40"/>
  <c r="M87" i="40"/>
  <c r="M86" i="40"/>
  <c r="M85" i="40"/>
  <c r="M84" i="40"/>
  <c r="M83" i="40"/>
  <c r="M82" i="40"/>
  <c r="M81" i="40"/>
  <c r="M80" i="40"/>
  <c r="M79" i="40"/>
  <c r="M78" i="40"/>
  <c r="M77" i="40"/>
  <c r="M76" i="40"/>
  <c r="M75" i="40"/>
  <c r="M74" i="40"/>
  <c r="M73" i="40"/>
  <c r="M72" i="40"/>
  <c r="M71" i="40"/>
  <c r="M70" i="40"/>
  <c r="M69" i="40"/>
  <c r="M68" i="40"/>
  <c r="M67" i="40"/>
  <c r="M66" i="40"/>
  <c r="M65" i="40"/>
  <c r="M64" i="40"/>
  <c r="M63" i="40"/>
  <c r="M62" i="40"/>
  <c r="M61" i="40"/>
  <c r="M60" i="40"/>
  <c r="M59" i="40"/>
  <c r="M58" i="40"/>
  <c r="M57" i="40"/>
  <c r="M56" i="40"/>
  <c r="M55" i="40"/>
  <c r="M54" i="40"/>
  <c r="M53" i="40"/>
  <c r="M52" i="40"/>
  <c r="M51" i="40"/>
  <c r="M50" i="40"/>
  <c r="M49" i="40"/>
  <c r="M48" i="40"/>
  <c r="M47" i="40"/>
  <c r="M46" i="40"/>
  <c r="M45" i="40"/>
  <c r="M44" i="40"/>
  <c r="M43" i="40"/>
  <c r="M42" i="40"/>
  <c r="M41" i="40"/>
  <c r="M40" i="40"/>
  <c r="M39" i="40"/>
  <c r="M38" i="40"/>
  <c r="M37" i="40"/>
  <c r="M36" i="40"/>
  <c r="M35" i="40"/>
  <c r="M34" i="40"/>
  <c r="M33" i="40"/>
  <c r="M32" i="40"/>
  <c r="M31" i="40"/>
  <c r="M30" i="40"/>
  <c r="H76" i="16"/>
  <c r="H75" i="16"/>
  <c r="H74" i="16"/>
  <c r="H73" i="16"/>
  <c r="H72" i="16"/>
  <c r="H70" i="16"/>
  <c r="H69" i="16"/>
  <c r="AS61" i="16"/>
  <c r="AS60" i="16"/>
  <c r="AS59" i="16"/>
  <c r="AS58" i="16"/>
  <c r="AS57" i="16"/>
  <c r="AS56" i="16"/>
  <c r="AS55" i="16"/>
  <c r="AS54" i="16"/>
  <c r="AS53" i="16"/>
  <c r="AS52" i="16"/>
  <c r="AS51" i="16"/>
  <c r="AS50" i="16"/>
  <c r="AS49" i="16"/>
  <c r="AS48" i="16"/>
  <c r="AS47" i="16"/>
  <c r="AS46" i="16"/>
  <c r="AS45" i="16"/>
  <c r="AS44" i="16"/>
  <c r="AS43" i="16"/>
  <c r="AS42" i="16"/>
  <c r="AS41" i="16"/>
  <c r="AS40" i="16"/>
  <c r="AS39" i="16"/>
  <c r="AS38" i="16"/>
  <c r="AS37" i="16"/>
  <c r="AS31" i="16"/>
  <c r="AS30" i="16"/>
  <c r="AS29" i="16"/>
  <c r="AS28" i="16"/>
  <c r="AS27" i="16"/>
  <c r="AS26" i="16"/>
  <c r="AS25" i="16"/>
  <c r="AS24" i="16"/>
  <c r="AS23" i="16"/>
  <c r="AS22" i="16"/>
  <c r="M25" i="42" l="1"/>
  <c r="W25" i="42" s="1"/>
  <c r="X25" i="42" s="1"/>
  <c r="P27" i="45"/>
  <c r="P31" i="45"/>
  <c r="N24" i="42"/>
  <c r="Z24" i="45"/>
  <c r="Z28" i="45"/>
  <c r="Z32" i="45"/>
  <c r="Z25" i="45"/>
  <c r="Z29" i="45"/>
  <c r="Z33" i="45"/>
  <c r="Z26" i="45"/>
  <c r="Z30" i="45"/>
  <c r="Y25" i="42" l="1"/>
  <c r="M26" i="42"/>
  <c r="M27" i="42" s="1"/>
  <c r="M28" i="42" s="1"/>
  <c r="M29" i="42" s="1"/>
  <c r="M30" i="42" s="1"/>
  <c r="M31" i="42" s="1"/>
  <c r="M32" i="42" s="1"/>
  <c r="M33" i="42" s="1"/>
  <c r="M34" i="42" s="1"/>
  <c r="M35" i="42" s="1"/>
  <c r="M36" i="42" s="1"/>
  <c r="M37" i="42" s="1"/>
  <c r="M38" i="42" s="1"/>
  <c r="M39" i="42" s="1"/>
  <c r="M40" i="42" s="1"/>
  <c r="M41" i="42" s="1"/>
  <c r="M42" i="42" s="1"/>
  <c r="M43" i="42" s="1"/>
  <c r="M44" i="42" s="1"/>
  <c r="M45" i="42" s="1"/>
  <c r="M46" i="42" s="1"/>
  <c r="M47" i="42" s="1"/>
  <c r="M48" i="42" s="1"/>
  <c r="M49" i="42" s="1"/>
  <c r="M50" i="42" s="1"/>
  <c r="M51" i="42" s="1"/>
  <c r="M52" i="42" s="1"/>
  <c r="M53" i="42" s="1"/>
  <c r="M54" i="42" s="1"/>
  <c r="M55" i="42" s="1"/>
  <c r="M56" i="42" s="1"/>
  <c r="M57" i="42" s="1"/>
  <c r="M58" i="42" s="1"/>
  <c r="M59" i="42" s="1"/>
  <c r="M60" i="42" s="1"/>
  <c r="M61" i="42" s="1"/>
  <c r="M62" i="42" s="1"/>
  <c r="M63" i="42" s="1"/>
  <c r="M64" i="42" s="1"/>
  <c r="M65" i="42" s="1"/>
  <c r="M66" i="42" s="1"/>
  <c r="M67" i="42" s="1"/>
  <c r="M68" i="42" s="1"/>
  <c r="M69" i="42" s="1"/>
  <c r="M70" i="42" s="1"/>
  <c r="M71" i="42" s="1"/>
  <c r="M72" i="42" s="1"/>
  <c r="M73" i="42" s="1"/>
  <c r="M74" i="42" s="1"/>
  <c r="M75" i="42" s="1"/>
  <c r="M76" i="42" s="1"/>
  <c r="M77" i="42" s="1"/>
  <c r="M78" i="42" s="1"/>
  <c r="M79" i="42" s="1"/>
  <c r="M80" i="42" s="1"/>
  <c r="M81" i="42" s="1"/>
  <c r="M82" i="42" s="1"/>
  <c r="M83" i="42" s="1"/>
  <c r="M84" i="42" s="1"/>
  <c r="M85" i="42" s="1"/>
  <c r="M86" i="42" s="1"/>
  <c r="M87" i="42" s="1"/>
  <c r="M88" i="42" s="1"/>
  <c r="M89" i="42" s="1"/>
  <c r="M90" i="42" s="1"/>
  <c r="M91" i="42" s="1"/>
  <c r="M92" i="42" s="1"/>
  <c r="M93" i="42" s="1"/>
  <c r="M94" i="42" s="1"/>
  <c r="M95" i="42" s="1"/>
  <c r="M96" i="42" s="1"/>
  <c r="M97" i="42" s="1"/>
  <c r="M98" i="42" s="1"/>
  <c r="M99" i="42" s="1"/>
  <c r="M100" i="42" s="1"/>
  <c r="M101" i="42" s="1"/>
  <c r="M102" i="42" s="1"/>
  <c r="M103" i="42" s="1"/>
  <c r="M104" i="42" s="1"/>
  <c r="M105" i="42" s="1"/>
  <c r="M106" i="42" s="1"/>
  <c r="M107" i="42" s="1"/>
  <c r="M108" i="42" s="1"/>
  <c r="M109" i="42" s="1"/>
  <c r="M110" i="42" s="1"/>
  <c r="M111" i="42" s="1"/>
  <c r="M112" i="42" s="1"/>
  <c r="M113" i="42" s="1"/>
  <c r="M114" i="42" s="1"/>
  <c r="M115" i="42" s="1"/>
  <c r="M116" i="42" s="1"/>
  <c r="M117" i="42" s="1"/>
  <c r="M118" i="42" s="1"/>
  <c r="M119" i="42" s="1"/>
  <c r="M120" i="42" s="1"/>
  <c r="M121" i="42" s="1"/>
  <c r="M122" i="42" s="1"/>
  <c r="M123" i="42" s="1"/>
  <c r="M124" i="42" s="1"/>
  <c r="M125" i="42" s="1"/>
  <c r="M126" i="42" s="1"/>
  <c r="M127" i="42" s="1"/>
  <c r="M128" i="42" s="1"/>
  <c r="M129" i="42" s="1"/>
  <c r="M130" i="42" s="1"/>
  <c r="M131" i="42" s="1"/>
  <c r="M132" i="42" s="1"/>
  <c r="M133" i="42" s="1"/>
  <c r="M134" i="42" s="1"/>
  <c r="M135" i="42" s="1"/>
  <c r="M136" i="42" s="1"/>
  <c r="M137" i="42" s="1"/>
  <c r="M138" i="42" s="1"/>
  <c r="M139" i="42" s="1"/>
  <c r="M140" i="42" s="1"/>
  <c r="M141" i="42" s="1"/>
  <c r="M142" i="42" s="1"/>
  <c r="M143" i="42" s="1"/>
  <c r="M144" i="42" s="1"/>
  <c r="M145" i="42" s="1"/>
  <c r="M146" i="42" s="1"/>
  <c r="M147" i="42" s="1"/>
  <c r="M148" i="42" s="1"/>
  <c r="M149" i="42" s="1"/>
  <c r="M150" i="42" s="1"/>
  <c r="M151" i="42" s="1"/>
  <c r="M152" i="42" s="1"/>
  <c r="M153" i="42" s="1"/>
  <c r="M154" i="42" s="1"/>
  <c r="M155" i="42" s="1"/>
  <c r="M156" i="42" s="1"/>
  <c r="M157" i="42" s="1"/>
  <c r="M158" i="42" s="1"/>
  <c r="M159" i="42" s="1"/>
  <c r="M160" i="42" s="1"/>
  <c r="M161" i="42" s="1"/>
  <c r="M162" i="42" s="1"/>
  <c r="M163" i="42" s="1"/>
  <c r="M164" i="42" s="1"/>
  <c r="M165" i="42" s="1"/>
  <c r="M166" i="42" s="1"/>
  <c r="M167" i="42" s="1"/>
  <c r="M168" i="42" s="1"/>
  <c r="M169" i="42" s="1"/>
  <c r="M170" i="42" s="1"/>
  <c r="M171" i="42" s="1"/>
  <c r="M172" i="42" s="1"/>
  <c r="M173" i="42" s="1"/>
  <c r="M174" i="42" s="1"/>
  <c r="M175" i="42" s="1"/>
  <c r="M176" i="42" s="1"/>
  <c r="M177" i="42" s="1"/>
  <c r="M178" i="42" s="1"/>
  <c r="M179" i="42" s="1"/>
  <c r="M180" i="42" s="1"/>
  <c r="M181" i="42" s="1"/>
  <c r="M182" i="42" s="1"/>
  <c r="M183" i="42" s="1"/>
  <c r="M184" i="42" s="1"/>
  <c r="M185" i="42" s="1"/>
  <c r="M186" i="42" s="1"/>
  <c r="M187" i="42" s="1"/>
  <c r="M188" i="42" s="1"/>
  <c r="M189" i="42" s="1"/>
  <c r="M190" i="42" s="1"/>
  <c r="M191" i="42" s="1"/>
  <c r="M192" i="42" s="1"/>
  <c r="M193" i="42" s="1"/>
  <c r="M194" i="42" s="1"/>
  <c r="M195" i="42" s="1"/>
  <c r="M196" i="42" s="1"/>
  <c r="M197" i="42" s="1"/>
  <c r="M198" i="42" s="1"/>
  <c r="M199" i="42" s="1"/>
  <c r="M200" i="42" s="1"/>
  <c r="M201" i="42" s="1"/>
  <c r="M202" i="42" s="1"/>
  <c r="M203" i="42" s="1"/>
  <c r="M204" i="42" s="1"/>
  <c r="M205" i="4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SES</author>
  </authors>
  <commentList>
    <comment ref="C22" authorId="0" shapeId="0" xr:uid="{00000000-0006-0000-1800-000001000000}">
      <text>
        <r>
          <rPr>
            <sz val="9"/>
            <color indexed="81"/>
            <rFont val="Tahoma"/>
            <family val="2"/>
          </rPr>
          <t xml:space="preserve">
total (barometric) surface pressure at the exceedance probability p, in hPa, at the desired location</t>
        </r>
      </text>
    </comment>
    <comment ref="D22" authorId="0" shapeId="0" xr:uid="{00000000-0006-0000-1800-000002000000}">
      <text>
        <r>
          <rPr>
            <sz val="9"/>
            <color indexed="81"/>
            <rFont val="Tahoma"/>
            <family val="2"/>
          </rPr>
          <t xml:space="preserve">
total (barometric) surface pressure at the exceedance probability p, in hPa, at the desired location</t>
        </r>
      </text>
    </comment>
    <comment ref="E22" authorId="0" shapeId="0" xr:uid="{00000000-0006-0000-1800-000003000000}">
      <text>
        <r>
          <rPr>
            <sz val="9"/>
            <color indexed="81"/>
            <rFont val="Tahoma"/>
            <family val="2"/>
          </rPr>
          <t xml:space="preserve">
total (barometric) surface pressure at the exceedance probability p, in hPa, at the desired location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SES</author>
  </authors>
  <commentList>
    <comment ref="H22" authorId="0" shapeId="0" xr:uid="{00000000-0006-0000-1900-000001000000}">
      <text>
        <r>
          <rPr>
            <sz val="9"/>
            <color indexed="81"/>
            <rFont val="Tahoma"/>
            <family val="2"/>
          </rPr>
          <t xml:space="preserve">
mean total (barometric) surface pressure at the desired location</t>
        </r>
      </text>
    </comment>
    <comment ref="I109" authorId="0" shapeId="0" xr:uid="{00000000-0006-0000-1900-000002000000}">
      <text>
        <r>
          <rPr>
            <sz val="9"/>
            <color indexed="81"/>
            <rFont val="Tahoma"/>
            <family val="2"/>
          </rPr>
          <t xml:space="preserve">
mean total (barometric) surface pressure at the desired location</t>
        </r>
      </text>
    </comment>
    <comment ref="M109" authorId="0" shapeId="0" xr:uid="{00000000-0006-0000-1900-000003000000}">
      <text>
        <r>
          <rPr>
            <sz val="9"/>
            <color indexed="81"/>
            <rFont val="Tahoma"/>
            <family val="2"/>
          </rPr>
          <t>The mean surface water vapour partial pressure, in hPa, at the desired location</t>
        </r>
      </text>
    </comment>
    <comment ref="N109" authorId="0" shapeId="0" xr:uid="{00000000-0006-0000-1900-000004000000}">
      <text>
        <r>
          <rPr>
            <sz val="9"/>
            <color indexed="81"/>
            <rFont val="Tahoma"/>
            <family val="2"/>
          </rPr>
          <t>The mean dry surface pressure, in hPa, at the desired location</t>
        </r>
      </text>
    </comment>
    <comment ref="P109" authorId="0" shapeId="0" xr:uid="{00000000-0006-0000-1900-000005000000}">
      <text>
        <r>
          <rPr>
            <sz val="9"/>
            <color indexed="81"/>
            <rFont val="Tahoma"/>
            <family val="2"/>
          </rPr>
          <t>The total (barometric) surface pressure at the exceedance probability p, in hPa, at the desired location</t>
        </r>
      </text>
    </comment>
    <comment ref="Q109" authorId="0" shapeId="0" xr:uid="{00000000-0006-0000-1900-000006000000}">
      <text>
        <r>
          <rPr>
            <sz val="9"/>
            <color indexed="81"/>
            <rFont val="Tahoma"/>
            <family val="2"/>
          </rPr>
          <t xml:space="preserve">
surface temperature at the exceedance probability p, in K, at the desired location</t>
        </r>
      </text>
    </comment>
    <comment ref="R109" authorId="0" shapeId="0" xr:uid="{00000000-0006-0000-1900-000007000000}">
      <text>
        <r>
          <rPr>
            <sz val="9"/>
            <color indexed="81"/>
            <rFont val="Tahoma"/>
            <family val="2"/>
          </rPr>
          <t>The surface water vapour density at the exceedance probability, p, in g/m3, at the desired location</t>
        </r>
      </text>
    </comment>
    <comment ref="S109" authorId="0" shapeId="0" xr:uid="{00000000-0006-0000-1900-000008000000}">
      <text>
        <r>
          <rPr>
            <sz val="9"/>
            <color indexed="81"/>
            <rFont val="Tahoma"/>
            <family val="2"/>
          </rPr>
          <t>The specific gaseous attenuation attributable to oxygen uses as inputs the frequency and the mean values of dry pressure, partial water vapour pressure and temperature</t>
        </r>
      </text>
    </comment>
    <comment ref="AC109" authorId="0" shapeId="0" xr:uid="{00000000-0006-0000-1900-000009000000}">
      <text>
        <r>
          <rPr>
            <sz val="9"/>
            <color indexed="81"/>
            <rFont val="Tahoma"/>
            <family val="2"/>
          </rPr>
          <t xml:space="preserve">
mean total (barometric) surface pressure at the desired location</t>
        </r>
      </text>
    </comment>
    <comment ref="AG109" authorId="0" shapeId="0" xr:uid="{00000000-0006-0000-1900-00000A000000}">
      <text>
        <r>
          <rPr>
            <sz val="9"/>
            <color indexed="81"/>
            <rFont val="Tahoma"/>
            <family val="2"/>
          </rPr>
          <t xml:space="preserve">
the integrated water vapour content at the exceedance probability p, in kg/m2 or mm, from the surface of the Earth at the desired location</t>
        </r>
      </text>
    </comment>
  </commentList>
</comments>
</file>

<file path=xl/sharedStrings.xml><?xml version="1.0" encoding="utf-8"?>
<sst xmlns="http://schemas.openxmlformats.org/spreadsheetml/2006/main" count="1916" uniqueCount="822">
  <si>
    <t>Radiocommunication Study Groups</t>
  </si>
  <si>
    <t>English only</t>
  </si>
  <si>
    <t>Contents</t>
  </si>
  <si>
    <t xml:space="preserve">Recommendation ITU-R P.838-3 Specific attenuation model for rain for use in prediction methods </t>
  </si>
  <si>
    <t xml:space="preserve"> Section 2.2 Attenuation by precipitation and clouds, 2.2.1 Prediction of attenuation statistics for an average year</t>
  </si>
  <si>
    <t xml:space="preserve"> Section 2.2 Attenuation by precipitation and clouds, 2.2.4, Site Diversity, 2.2.4.1 Prediction of outage probability due to rain attenuation with site diversity</t>
  </si>
  <si>
    <t xml:space="preserve"> Section 2.2 Attenuation by precipitation and clouds,  2.2.4, Site Diversity, 2.2.4.2 Diversity gain</t>
  </si>
  <si>
    <t xml:space="preserve"> Section 2.4 Scintillation and multipath fading. 2.4.1 Calculation of monthly and long-term statistics of amplitude scintillations at elevation angles greater than 5°</t>
  </si>
  <si>
    <t xml:space="preserve"> Section 2.4.2. Calculation of the deep fading part of the scintillation/multipath fading distribution of elevation angles less than 5°</t>
  </si>
  <si>
    <t xml:space="preserve"> Section 2.4.2 Calculation of the shallow fading part of the scintillation/multipath fading distribution of elevation angles less than 5°</t>
  </si>
  <si>
    <t xml:space="preserve"> Section 4.1 Calculation of long-term statistics of hydrometeor-induced cross-polarization.</t>
  </si>
  <si>
    <t xml:space="preserve"> Section 8. Calculation of long-term statistics for non-GSO paths</t>
  </si>
  <si>
    <t>Release history</t>
  </si>
  <si>
    <t>Version:  6.1 (P)</t>
  </si>
  <si>
    <t>Date: 24/06/2022</t>
  </si>
  <si>
    <t>Adds examples for section 8 of 618-13, calculations on non-geo paths</t>
  </si>
  <si>
    <t>Adds examples for P.676-12, Annex 1, Section 2.2.1</t>
  </si>
  <si>
    <t>Version:  6.0 (P)</t>
  </si>
  <si>
    <t>Date: 17/05/2022</t>
  </si>
  <si>
    <t>Adds examples for the differential attenuation prediction method in Rec. ITU-R P.1815-1</t>
  </si>
  <si>
    <t>Version:  5.1 (I)</t>
  </si>
  <si>
    <t>Date: 03/08/2020</t>
  </si>
  <si>
    <t>Corrects an inconsistency in the water vapour intermediate data points for Tref and eref.</t>
  </si>
  <si>
    <t>Corrects inconsistency in the examples for the scintillation intensity prediction method for angles &gt; 5 deg used in the A_scint and A_tot sheets</t>
  </si>
  <si>
    <t>Version:  5.0 (I)</t>
  </si>
  <si>
    <t>Date: 25/08/2019</t>
  </si>
  <si>
    <t>Version:  4.3 (I)</t>
  </si>
  <si>
    <t>Date: 06/05/2019</t>
  </si>
  <si>
    <t>Version:  4.2 (P)</t>
  </si>
  <si>
    <t>Date: 25/06/2018</t>
  </si>
  <si>
    <t>Version:  4.1 (P)</t>
  </si>
  <si>
    <t>Date: 04/06/2018</t>
  </si>
  <si>
    <t>Corrects gas attenuation at (1%) in the total attenuation example section.</t>
  </si>
  <si>
    <t>Version:  4.0 (P)</t>
  </si>
  <si>
    <t>Clarifies input data to prediction methods and separates auxiliary variables (used to calculate input data) from input parameters</t>
  </si>
  <si>
    <t>Version: 3.9 (P)</t>
  </si>
  <si>
    <t>Date: 30/10/2017</t>
  </si>
  <si>
    <t>Clarifies input data to prediction methods and separates auxiliary variables (used to calculate input data) into a separate set of columns</t>
  </si>
  <si>
    <r>
      <t>Corrects computation of total attenuation (combination from multiple sources) and introduces a formula in the</t>
    </r>
    <r>
      <rPr>
        <i/>
        <sz val="14"/>
        <rFont val="Times New Roman"/>
        <family val="1"/>
      </rPr>
      <t xml:space="preserve"> A</t>
    </r>
    <r>
      <rPr>
        <i/>
        <vertAlign val="subscript"/>
        <sz val="14"/>
        <rFont val="Times New Roman"/>
        <family val="1"/>
      </rPr>
      <t>T</t>
    </r>
    <r>
      <rPr>
        <i/>
        <sz val="14"/>
        <rFont val="Times New Roman"/>
        <family val="1"/>
      </rPr>
      <t>(P)</t>
    </r>
    <r>
      <rPr>
        <sz val="14"/>
        <rFont val="Times New Roman"/>
        <family val="1"/>
      </rPr>
      <t>column to compute the total attenuation</t>
    </r>
  </si>
  <si>
    <t>Corrects typographical errors in recommendation numbers and sheet names to align numbers with current in-force recommendations</t>
  </si>
  <si>
    <t>Version: 2.5 (P)</t>
  </si>
  <si>
    <t>Date: 1/3/2017</t>
  </si>
  <si>
    <t xml:space="preserve">Approved at WP 3M meeting  June 2016 </t>
  </si>
  <si>
    <t>x = indicates major change due to a new or updated recommendation</t>
  </si>
  <si>
    <t xml:space="preserve">y = indicates minor changes not related to a new or updated recommendation </t>
  </si>
  <si>
    <t>S= Status</t>
  </si>
  <si>
    <t>P = Published</t>
  </si>
  <si>
    <t>I = Internal to CG-3J/3M-13</t>
  </si>
  <si>
    <t>BACK</t>
  </si>
  <si>
    <t>2.2 Wet term of the surface of refractivity, median value.</t>
  </si>
  <si>
    <t>Input values</t>
  </si>
  <si>
    <t>Result</t>
  </si>
  <si>
    <t>Lat</t>
  </si>
  <si>
    <t xml:space="preserve">Lon </t>
  </si>
  <si>
    <t xml:space="preserve"> (°N)</t>
  </si>
  <si>
    <t>(°E)</t>
  </si>
  <si>
    <t>(p=50%)</t>
  </si>
  <si>
    <t>1. Surface water vapour density.</t>
  </si>
  <si>
    <t>Comment</t>
  </si>
  <si>
    <r>
      <t>h</t>
    </r>
    <r>
      <rPr>
        <i/>
        <vertAlign val="subscript"/>
        <sz val="14"/>
        <rFont val="Times New Roman"/>
        <family val="1"/>
      </rPr>
      <t>s</t>
    </r>
    <r>
      <rPr>
        <sz val="14"/>
        <rFont val="Times New Roman"/>
        <family val="1"/>
      </rPr>
      <t xml:space="preserve"> (m)</t>
    </r>
  </si>
  <si>
    <t>P</t>
  </si>
  <si>
    <t>(%)</t>
  </si>
  <si>
    <t>Yearly value</t>
  </si>
  <si>
    <t>Lat (°N)</t>
  </si>
  <si>
    <t>Lon (°E)</t>
  </si>
  <si>
    <t>Rho(p)</t>
  </si>
  <si>
    <t>February (m=2)</t>
  </si>
  <si>
    <t>May (m=5)</t>
  </si>
  <si>
    <t>August (m=8)</t>
  </si>
  <si>
    <t>November (m=11)</t>
  </si>
  <si>
    <t>2. Total water vapour content</t>
  </si>
  <si>
    <r>
      <t>The annual values of total columnar water vapour content, V (kg/m</t>
    </r>
    <r>
      <rPr>
        <b/>
        <vertAlign val="superscript"/>
        <sz val="14"/>
        <rFont val="Arial"/>
        <family val="2"/>
      </rPr>
      <t>2</t>
    </r>
    <r>
      <rPr>
        <b/>
        <sz val="14"/>
        <rFont val="Arial"/>
        <family val="2"/>
      </rPr>
      <t>), exceeded for a value p% in the interval [0.1% - 99%], can be derived using the method described in Annex 2, Section 1, of the recommendation.</t>
    </r>
  </si>
  <si>
    <r>
      <t>The monthly  values of total columnar water vapour content, V (kg/m</t>
    </r>
    <r>
      <rPr>
        <b/>
        <vertAlign val="superscript"/>
        <sz val="14"/>
        <rFont val="Arial"/>
        <family val="2"/>
      </rPr>
      <t>2</t>
    </r>
    <r>
      <rPr>
        <b/>
        <sz val="14"/>
        <rFont val="Arial"/>
        <family val="2"/>
      </rPr>
      <t>), exceeded for a value p% in the interval [1% - 99%], can be derived using the method described in Annex 2, Section 1, of the recommendation.</t>
    </r>
  </si>
  <si>
    <t>V(p)</t>
  </si>
  <si>
    <t>1. Rainfall rate exceeded for any given percentage of the average year</t>
  </si>
  <si>
    <r>
      <t xml:space="preserve">The rainfall rate, </t>
    </r>
    <r>
      <rPr>
        <b/>
        <i/>
        <sz val="14"/>
        <rFont val="Arial"/>
        <family val="2"/>
      </rPr>
      <t>R</t>
    </r>
    <r>
      <rPr>
        <b/>
        <i/>
        <vertAlign val="subscript"/>
        <sz val="14"/>
        <rFont val="Arial"/>
        <family val="2"/>
      </rPr>
      <t>p</t>
    </r>
    <r>
      <rPr>
        <b/>
        <sz val="14"/>
        <rFont val="Arial"/>
        <family val="2"/>
      </rPr>
      <t>, exceeded for any percentage of the average year, and for any location (with an integration time of 1 minute)</t>
    </r>
  </si>
  <si>
    <r>
      <t>is obtained following the method described in Annex 1, using a bisection method with tolerance set at 1E-3% on the relative error (  100 * (P</t>
    </r>
    <r>
      <rPr>
        <b/>
        <vertAlign val="subscript"/>
        <sz val="14"/>
        <rFont val="Arial"/>
        <family val="2"/>
      </rPr>
      <t xml:space="preserve">it </t>
    </r>
    <r>
      <rPr>
        <b/>
        <sz val="14"/>
        <rFont val="Arial"/>
        <family val="2"/>
      </rPr>
      <t>- P</t>
    </r>
    <r>
      <rPr>
        <b/>
        <vertAlign val="subscript"/>
        <sz val="14"/>
        <rFont val="Arial"/>
        <family val="2"/>
      </rPr>
      <t>target</t>
    </r>
    <r>
      <rPr>
        <b/>
        <sz val="14"/>
        <rFont val="Arial"/>
        <family val="2"/>
      </rPr>
      <t>)/P</t>
    </r>
    <r>
      <rPr>
        <b/>
        <vertAlign val="subscript"/>
        <sz val="14"/>
        <rFont val="Arial"/>
        <family val="2"/>
      </rPr>
      <t xml:space="preserve">target </t>
    </r>
    <r>
      <rPr>
        <b/>
        <sz val="14"/>
        <rFont val="Arial"/>
        <family val="2"/>
      </rPr>
      <t>)</t>
    </r>
  </si>
  <si>
    <t>Intermediate results</t>
  </si>
  <si>
    <r>
      <t>Mt</t>
    </r>
    <r>
      <rPr>
        <vertAlign val="subscript"/>
        <sz val="18"/>
        <rFont val="Times New Roman"/>
        <family val="1"/>
      </rPr>
      <t>ii</t>
    </r>
  </si>
  <si>
    <r>
      <t>T</t>
    </r>
    <r>
      <rPr>
        <vertAlign val="subscript"/>
        <sz val="18"/>
        <rFont val="Times New Roman"/>
        <family val="1"/>
      </rPr>
      <t>ii</t>
    </r>
  </si>
  <si>
    <r>
      <rPr>
        <sz val="18"/>
        <rFont val="Times New Roman"/>
        <family val="1"/>
      </rPr>
      <t>r</t>
    </r>
    <r>
      <rPr>
        <vertAlign val="subscript"/>
        <sz val="14"/>
        <rFont val="Times New Roman"/>
        <family val="1"/>
      </rPr>
      <t>ii</t>
    </r>
  </si>
  <si>
    <t>P0 annual</t>
  </si>
  <si>
    <r>
      <t>R</t>
    </r>
    <r>
      <rPr>
        <vertAlign val="subscript"/>
        <sz val="14"/>
        <rFont val="Times New Roman"/>
        <family val="1"/>
      </rPr>
      <t>p</t>
    </r>
    <r>
      <rPr>
        <sz val="14"/>
        <rFont val="Times New Roman"/>
        <family val="1"/>
      </rPr>
      <t>(p)</t>
    </r>
  </si>
  <si>
    <r>
      <t>Actual</t>
    </r>
    <r>
      <rPr>
        <i/>
        <sz val="14"/>
        <rFont val="Times New Roman"/>
        <family val="1"/>
      </rPr>
      <t xml:space="preserve"> P</t>
    </r>
  </si>
  <si>
    <t>Relative Error</t>
  </si>
  <si>
    <t>Jan</t>
  </si>
  <si>
    <t xml:space="preserve">Feb </t>
  </si>
  <si>
    <t>Mar</t>
  </si>
  <si>
    <t>Apr</t>
  </si>
  <si>
    <t>May</t>
  </si>
  <si>
    <t>Jun</t>
  </si>
  <si>
    <t>Jul</t>
  </si>
  <si>
    <t>Aug</t>
  </si>
  <si>
    <t>Sept</t>
  </si>
  <si>
    <t>Oct</t>
  </si>
  <si>
    <t>Nov</t>
  </si>
  <si>
    <t>Dec</t>
  </si>
  <si>
    <t>(mm/hr)</t>
  </si>
  <si>
    <t>The rainfall rate has been obtained using a bisection method with a tolerance of 1E-3%</t>
  </si>
  <si>
    <t xml:space="preserve">Use of a different method to determine the probability and associated rainfall rate may </t>
  </si>
  <si>
    <t>result in a different value still meeting the required tolerance of 1E-3%</t>
  </si>
  <si>
    <t xml:space="preserve">Target P &gt; P0_annual, therefore Rp=0. </t>
  </si>
  <si>
    <t xml:space="preserve">NOTE: Recommendation 837-7 includes, in its supplemental data files, a precalculated map of R0.01%. </t>
  </si>
  <si>
    <t>The values in the table below were computed using bilinear interpolation on the precalculated R001.txt file. Values predicted using the full method were derived using a tolerance set at 1E-3% on the relative error (  100 * (Pit - Ptarget)/Ptarget  )</t>
  </si>
  <si>
    <t>Predicted using full method</t>
  </si>
  <si>
    <t>Relative difference</t>
  </si>
  <si>
    <t>-</t>
  </si>
  <si>
    <t xml:space="preserve">Recommendation ITU-R P.838-3. Specific attenuation model for rain for use in prediction methods </t>
  </si>
  <si>
    <t>Auxiliary data</t>
  </si>
  <si>
    <t>Intermediate values</t>
  </si>
  <si>
    <t>Results</t>
  </si>
  <si>
    <t xml:space="preserve"> Sat.lon.</t>
  </si>
  <si>
    <t>Elevation angle</t>
  </si>
  <si>
    <r>
      <t>f</t>
    </r>
    <r>
      <rPr>
        <sz val="14"/>
        <rFont val="Times New Roman"/>
        <family val="1"/>
      </rPr>
      <t> </t>
    </r>
  </si>
  <si>
    <r>
      <t>R</t>
    </r>
    <r>
      <rPr>
        <vertAlign val="subscript"/>
        <sz val="14"/>
        <rFont val="Times New Roman"/>
        <family val="1"/>
      </rPr>
      <t xml:space="preserve">0,01 </t>
    </r>
  </si>
  <si>
    <t>Polarization tilt angle</t>
  </si>
  <si>
    <r>
      <rPr>
        <sz val="14"/>
        <rFont val="Calibri"/>
        <family val="2"/>
      </rPr>
      <t>θ</t>
    </r>
    <r>
      <rPr>
        <sz val="14"/>
        <rFont val="Times New Roman"/>
        <family val="1"/>
      </rPr>
      <t>(°)</t>
    </r>
  </si>
  <si>
    <t>(GHz)</t>
  </si>
  <si>
    <t>(mm/h)</t>
  </si>
  <si>
    <r>
      <t> </t>
    </r>
    <r>
      <rPr>
        <sz val="14"/>
        <rFont val="Symbol"/>
        <family val="1"/>
        <charset val="2"/>
      </rPr>
      <t>t</t>
    </r>
    <r>
      <rPr>
        <sz val="14"/>
        <rFont val="Times New Roman"/>
        <family val="1"/>
      </rPr>
      <t>(°)</t>
    </r>
  </si>
  <si>
    <r>
      <t>k</t>
    </r>
    <r>
      <rPr>
        <i/>
        <vertAlign val="subscript"/>
        <sz val="16"/>
        <rFont val="Times New Roman"/>
        <family val="1"/>
      </rPr>
      <t>h</t>
    </r>
  </si>
  <si>
    <r>
      <t>k</t>
    </r>
    <r>
      <rPr>
        <i/>
        <vertAlign val="subscript"/>
        <sz val="16"/>
        <rFont val="Times New Roman"/>
        <family val="1"/>
      </rPr>
      <t>v</t>
    </r>
  </si>
  <si>
    <r>
      <t>a</t>
    </r>
    <r>
      <rPr>
        <i/>
        <vertAlign val="subscript"/>
        <sz val="16"/>
        <rFont val="Times New Roman"/>
        <family val="1"/>
      </rPr>
      <t>h</t>
    </r>
  </si>
  <si>
    <r>
      <t>a</t>
    </r>
    <r>
      <rPr>
        <i/>
        <vertAlign val="subscript"/>
        <sz val="16"/>
        <rFont val="Times New Roman"/>
        <family val="1"/>
      </rPr>
      <t>v</t>
    </r>
  </si>
  <si>
    <t>k</t>
  </si>
  <si>
    <t>a</t>
  </si>
  <si>
    <r>
      <rPr>
        <i/>
        <sz val="18"/>
        <rFont val="Symbol"/>
        <family val="1"/>
        <charset val="2"/>
      </rPr>
      <t>g</t>
    </r>
    <r>
      <rPr>
        <i/>
        <vertAlign val="subscript"/>
        <sz val="14"/>
        <rFont val="Times New Roman"/>
        <family val="1"/>
      </rPr>
      <t>R</t>
    </r>
    <r>
      <rPr>
        <sz val="14"/>
        <rFont val="Times New Roman"/>
        <family val="1"/>
      </rPr>
      <t xml:space="preserve"> (</t>
    </r>
    <r>
      <rPr>
        <sz val="14"/>
        <color indexed="8"/>
        <rFont val="Times New Roman"/>
        <family val="1"/>
      </rPr>
      <t>dB/km)</t>
    </r>
  </si>
  <si>
    <t>included in the data file H0.txt, available from the ITU-R</t>
  </si>
  <si>
    <r>
      <t>H</t>
    </r>
    <r>
      <rPr>
        <vertAlign val="subscript"/>
        <sz val="14"/>
        <rFont val="Times New Roman"/>
        <family val="1"/>
      </rPr>
      <t>R</t>
    </r>
  </si>
  <si>
    <t>(km)</t>
  </si>
  <si>
    <t>ε'</t>
  </si>
  <si>
    <t>ε''</t>
  </si>
  <si>
    <t>η</t>
  </si>
  <si>
    <t xml:space="preserve">Ac </t>
  </si>
  <si>
    <t>(dB)</t>
  </si>
  <si>
    <t>The rainfall rate, Rp, exceeded for any percentage of the average year, and for any location (with an integration time of 1 minute)</t>
  </si>
  <si>
    <r>
      <t>h</t>
    </r>
    <r>
      <rPr>
        <i/>
        <vertAlign val="subscript"/>
        <sz val="14"/>
        <rFont val="Times New Roman"/>
        <family val="1"/>
      </rPr>
      <t>s</t>
    </r>
  </si>
  <si>
    <t xml:space="preserve">Polarization tilt angle </t>
  </si>
  <si>
    <r>
      <t>h</t>
    </r>
    <r>
      <rPr>
        <i/>
        <vertAlign val="subscript"/>
        <sz val="14"/>
        <rFont val="Times New Roman"/>
        <family val="1"/>
      </rPr>
      <t>r</t>
    </r>
  </si>
  <si>
    <r>
      <t>L</t>
    </r>
    <r>
      <rPr>
        <i/>
        <vertAlign val="subscript"/>
        <sz val="14"/>
        <rFont val="Times New Roman"/>
        <family val="1"/>
      </rPr>
      <t>s</t>
    </r>
    <r>
      <rPr>
        <sz val="14"/>
        <rFont val="Times New Roman"/>
        <family val="1"/>
      </rPr>
      <t> </t>
    </r>
  </si>
  <si>
    <r>
      <t>L</t>
    </r>
    <r>
      <rPr>
        <i/>
        <vertAlign val="subscript"/>
        <sz val="14"/>
        <rFont val="Times New Roman"/>
        <family val="1"/>
      </rPr>
      <t>G</t>
    </r>
    <r>
      <rPr>
        <sz val="14"/>
        <rFont val="Times New Roman"/>
        <family val="1"/>
      </rPr>
      <t> </t>
    </r>
  </si>
  <si>
    <r>
      <t>g</t>
    </r>
    <r>
      <rPr>
        <i/>
        <vertAlign val="subscript"/>
        <sz val="14"/>
        <rFont val="Times New Roman"/>
        <family val="1"/>
      </rPr>
      <t>R</t>
    </r>
    <r>
      <rPr>
        <sz val="14"/>
        <rFont val="Times New Roman"/>
        <family val="1"/>
      </rPr>
      <t> </t>
    </r>
  </si>
  <si>
    <r>
      <t>r</t>
    </r>
    <r>
      <rPr>
        <vertAlign val="subscript"/>
        <sz val="14"/>
        <rFont val="Times New Roman"/>
        <family val="1"/>
      </rPr>
      <t>0,01</t>
    </r>
  </si>
  <si>
    <r>
      <t>n</t>
    </r>
    <r>
      <rPr>
        <vertAlign val="subscript"/>
        <sz val="14"/>
        <rFont val="Times New Roman"/>
        <family val="1"/>
      </rPr>
      <t>0,01</t>
    </r>
  </si>
  <si>
    <r>
      <t>L</t>
    </r>
    <r>
      <rPr>
        <i/>
        <vertAlign val="subscript"/>
        <sz val="14"/>
        <rFont val="Times New Roman"/>
        <family val="1"/>
      </rPr>
      <t>E</t>
    </r>
    <r>
      <rPr>
        <sz val="14"/>
        <rFont val="Times New Roman"/>
        <family val="1"/>
      </rPr>
      <t> </t>
    </r>
  </si>
  <si>
    <r>
      <t>A</t>
    </r>
    <r>
      <rPr>
        <vertAlign val="subscript"/>
        <sz val="14"/>
        <rFont val="Times New Roman"/>
        <family val="1"/>
      </rPr>
      <t xml:space="preserve">0.01 </t>
    </r>
  </si>
  <si>
    <t>Beta</t>
  </si>
  <si>
    <t>Ap</t>
  </si>
  <si>
    <t xml:space="preserve"> (km)</t>
  </si>
  <si>
    <t>t(°)</t>
  </si>
  <si>
    <r>
      <rPr>
        <sz val="14"/>
        <rFont val="Times New Roman"/>
        <family val="1"/>
      </rPr>
      <t>(</t>
    </r>
    <r>
      <rPr>
        <sz val="14"/>
        <color indexed="8"/>
        <rFont val="Times New Roman"/>
        <family val="1"/>
      </rPr>
      <t>dB/km)</t>
    </r>
  </si>
  <si>
    <t>Link availability for a single non geostationary satellite</t>
  </si>
  <si>
    <t>Orbital altitude of satellite</t>
  </si>
  <si>
    <t>Available system margin at zenith</t>
  </si>
  <si>
    <t>Operational elevation angle limit</t>
  </si>
  <si>
    <t>P(el in interval)</t>
  </si>
  <si>
    <t>Normalized P(el in op. interval)</t>
  </si>
  <si>
    <t>Interval mid-point</t>
  </si>
  <si>
    <t>Slant range at mid-point</t>
  </si>
  <si>
    <t>P(A&gt;att_target | el is at mid-range)</t>
  </si>
  <si>
    <t xml:space="preserve">P(el) *P(A&gt;att_target) </t>
  </si>
  <si>
    <t>Orbit averaged exceedance probability</t>
  </si>
  <si>
    <t>Orbit averaged availability</t>
  </si>
  <si>
    <r>
      <rPr>
        <sz val="14"/>
        <rFont val="Calibri"/>
        <family val="2"/>
      </rPr>
      <t xml:space="preserve">τ </t>
    </r>
    <r>
      <rPr>
        <sz val="12"/>
        <rFont val="Times New Roman"/>
        <family val="1"/>
      </rPr>
      <t>(°)</t>
    </r>
  </si>
  <si>
    <t>km</t>
  </si>
  <si>
    <t>dB</t>
  </si>
  <si>
    <t>deg.</t>
  </si>
  <si>
    <t>range</t>
  </si>
  <si>
    <t>%</t>
  </si>
  <si>
    <t>0-1</t>
  </si>
  <si>
    <t>1-2</t>
  </si>
  <si>
    <t>2-3</t>
  </si>
  <si>
    <t>3-4</t>
  </si>
  <si>
    <t>4-5</t>
  </si>
  <si>
    <t>5-6</t>
  </si>
  <si>
    <t>6-7</t>
  </si>
  <si>
    <t>7-8</t>
  </si>
  <si>
    <t>8-9</t>
  </si>
  <si>
    <t>9-10</t>
  </si>
  <si>
    <t>10-11</t>
  </si>
  <si>
    <t>11-12</t>
  </si>
  <si>
    <t>12-13</t>
  </si>
  <si>
    <t>13-14</t>
  </si>
  <si>
    <t>14-15</t>
  </si>
  <si>
    <t>15-16</t>
  </si>
  <si>
    <t>16-17</t>
  </si>
  <si>
    <t>17-18</t>
  </si>
  <si>
    <t>18-19</t>
  </si>
  <si>
    <t>19-20</t>
  </si>
  <si>
    <t>20-21</t>
  </si>
  <si>
    <t>21-22</t>
  </si>
  <si>
    <t>22-23</t>
  </si>
  <si>
    <t>23-24</t>
  </si>
  <si>
    <t>24-25</t>
  </si>
  <si>
    <t>25-26</t>
  </si>
  <si>
    <t>26-27</t>
  </si>
  <si>
    <t>27-28</t>
  </si>
  <si>
    <t>28-29</t>
  </si>
  <si>
    <t>29-30</t>
  </si>
  <si>
    <t>30-31</t>
  </si>
  <si>
    <t>31-32</t>
  </si>
  <si>
    <t>32-33</t>
  </si>
  <si>
    <t>33-34</t>
  </si>
  <si>
    <t>34-35</t>
  </si>
  <si>
    <t>35-36</t>
  </si>
  <si>
    <t>36-37</t>
  </si>
  <si>
    <t>37-38</t>
  </si>
  <si>
    <t>38-39</t>
  </si>
  <si>
    <t>39-40</t>
  </si>
  <si>
    <t>40-41</t>
  </si>
  <si>
    <t>41-42</t>
  </si>
  <si>
    <t>42-43</t>
  </si>
  <si>
    <t>43-44</t>
  </si>
  <si>
    <t>44-45</t>
  </si>
  <si>
    <t>45-46</t>
  </si>
  <si>
    <t>46-47</t>
  </si>
  <si>
    <t>47-48</t>
  </si>
  <si>
    <t>48-49</t>
  </si>
  <si>
    <t>49-50</t>
  </si>
  <si>
    <t>50-51</t>
  </si>
  <si>
    <t>51-52</t>
  </si>
  <si>
    <t>52-53</t>
  </si>
  <si>
    <t>53-54</t>
  </si>
  <si>
    <t>54-55</t>
  </si>
  <si>
    <t>55-56</t>
  </si>
  <si>
    <t>56-57</t>
  </si>
  <si>
    <t>57-58</t>
  </si>
  <si>
    <t>58-59</t>
  </si>
  <si>
    <t>59-60</t>
  </si>
  <si>
    <t>60-61</t>
  </si>
  <si>
    <t>61-62</t>
  </si>
  <si>
    <t>62-63</t>
  </si>
  <si>
    <t>63-64</t>
  </si>
  <si>
    <t>64-65</t>
  </si>
  <si>
    <t>65-66</t>
  </si>
  <si>
    <t>66-67</t>
  </si>
  <si>
    <t>67-68</t>
  </si>
  <si>
    <t>68-69</t>
  </si>
  <si>
    <t>69-70</t>
  </si>
  <si>
    <t>70-71</t>
  </si>
  <si>
    <t>71-72</t>
  </si>
  <si>
    <t>72-73</t>
  </si>
  <si>
    <t>73-74</t>
  </si>
  <si>
    <t>74-75</t>
  </si>
  <si>
    <t>75-76</t>
  </si>
  <si>
    <t>76-77</t>
  </si>
  <si>
    <t>77-78</t>
  </si>
  <si>
    <t>78-79</t>
  </si>
  <si>
    <t>79-80</t>
  </si>
  <si>
    <t>80-81</t>
  </si>
  <si>
    <t>81-82</t>
  </si>
  <si>
    <t>82-83</t>
  </si>
  <si>
    <t>83-84</t>
  </si>
  <si>
    <t>84-85</t>
  </si>
  <si>
    <t>85-86</t>
  </si>
  <si>
    <t>86-87</t>
  </si>
  <si>
    <t>87-88</t>
  </si>
  <si>
    <t>88-89</t>
  </si>
  <si>
    <t>89-90</t>
  </si>
  <si>
    <t>§ 2.2.1.2 Probability of rain attenuation on a slant path</t>
  </si>
  <si>
    <r>
      <t>h</t>
    </r>
    <r>
      <rPr>
        <i/>
        <vertAlign val="subscript"/>
        <sz val="14"/>
        <color theme="0" tint="-0.49995422223578601"/>
        <rFont val="Times New Roman"/>
        <family val="1"/>
      </rPr>
      <t>s</t>
    </r>
    <r>
      <rPr>
        <sz val="14"/>
        <color theme="0" tint="-0.49995422223578601"/>
        <rFont val="Times New Roman"/>
        <family val="1"/>
      </rPr>
      <t xml:space="preserve"> (km)</t>
    </r>
  </si>
  <si>
    <t>Ls</t>
  </si>
  <si>
    <t>α</t>
  </si>
  <si>
    <t>ρ</t>
  </si>
  <si>
    <t>d</t>
  </si>
  <si>
    <r>
      <t>C</t>
    </r>
    <r>
      <rPr>
        <i/>
        <vertAlign val="subscript"/>
        <sz val="14"/>
        <rFont val="Times New Roman"/>
        <family val="1"/>
      </rPr>
      <t>B</t>
    </r>
  </si>
  <si>
    <t>2.2.4.1 Prediction of outage probability due to rain attenuation with site diversity</t>
  </si>
  <si>
    <t>Input and auxiliary data</t>
  </si>
  <si>
    <t>Input distributions</t>
  </si>
  <si>
    <r>
      <t>Rain attenuation CDF (using R</t>
    </r>
    <r>
      <rPr>
        <b/>
        <vertAlign val="subscript"/>
        <sz val="14"/>
        <rFont val="Times New Roman"/>
        <family val="1"/>
      </rPr>
      <t>0.01%</t>
    </r>
    <r>
      <rPr>
        <b/>
        <sz val="14"/>
        <rFont val="Times New Roman"/>
        <family val="1"/>
      </rPr>
      <t xml:space="preserve"> from precalculated map)</t>
    </r>
  </si>
  <si>
    <t>Site A</t>
  </si>
  <si>
    <t>Site B</t>
  </si>
  <si>
    <t>Site C</t>
  </si>
  <si>
    <t>Site D</t>
  </si>
  <si>
    <t>Site</t>
  </si>
  <si>
    <t>Lat.</t>
  </si>
  <si>
    <t xml:space="preserve">Lon. </t>
  </si>
  <si>
    <r>
      <t>h</t>
    </r>
    <r>
      <rPr>
        <i/>
        <vertAlign val="subscript"/>
        <sz val="14"/>
        <rFont val="Times New Roman"/>
        <family val="1"/>
      </rPr>
      <t>s</t>
    </r>
    <r>
      <rPr>
        <sz val="14"/>
        <rFont val="Times New Roman"/>
        <family val="1"/>
      </rPr>
      <t xml:space="preserve"> (km)</t>
    </r>
  </si>
  <si>
    <t xml:space="preserve">Pol. tilt angle </t>
  </si>
  <si>
    <t>Site separation</t>
  </si>
  <si>
    <t>14.5 GHz</t>
  </si>
  <si>
    <t>18 GHz</t>
  </si>
  <si>
    <t>29 GHz</t>
  </si>
  <si>
    <t>A (dB)</t>
  </si>
  <si>
    <t>A</t>
  </si>
  <si>
    <t>B</t>
  </si>
  <si>
    <t>C</t>
  </si>
  <si>
    <t>D</t>
  </si>
  <si>
    <t xml:space="preserve">Computation of joint probability </t>
  </si>
  <si>
    <t>Input thresholds</t>
  </si>
  <si>
    <t xml:space="preserve">f </t>
  </si>
  <si>
    <t>A1</t>
  </si>
  <si>
    <t>A2</t>
  </si>
  <si>
    <t>ρA</t>
  </si>
  <si>
    <t>ρR</t>
  </si>
  <si>
    <t>R1</t>
  </si>
  <si>
    <t>R2</t>
  </si>
  <si>
    <t>σlnA_1</t>
  </si>
  <si>
    <t>σlnA_2</t>
  </si>
  <si>
    <t>mlnA_1</t>
  </si>
  <si>
    <t>mlnA_2</t>
  </si>
  <si>
    <t>Pr</t>
  </si>
  <si>
    <t>Pa</t>
  </si>
  <si>
    <t>Pr (A1 ≥a1, A2 ≥ a2)</t>
  </si>
  <si>
    <t>(A-B)</t>
  </si>
  <si>
    <t>(C-D)</t>
  </si>
  <si>
    <t>2.2.4. Site diversity, 2.2.4.2 Diversity gain</t>
  </si>
  <si>
    <t>Baseline angle</t>
  </si>
  <si>
    <t>D (km)</t>
  </si>
  <si>
    <t>A(dB)</t>
  </si>
  <si>
    <r>
      <t>f</t>
    </r>
    <r>
      <rPr>
        <sz val="14"/>
        <rFont val="Times New Roman"/>
        <family val="1"/>
      </rPr>
      <t xml:space="preserve"> (GHz)</t>
    </r>
  </si>
  <si>
    <t>ψ(°)</t>
  </si>
  <si>
    <t>b</t>
  </si>
  <si>
    <t>Gd</t>
  </si>
  <si>
    <t>Gf</t>
  </si>
  <si>
    <t>Gθ</t>
  </si>
  <si>
    <t>Gψ</t>
  </si>
  <si>
    <t>G (dB)</t>
  </si>
  <si>
    <t>This alternate method can be used for site separations of less than 20 km.</t>
  </si>
  <si>
    <t>2.4.1 Calculation of monthly and long-term statistics of amplitude scintillations at elevation angles greater than 5°</t>
  </si>
  <si>
    <t>Antenna diameter</t>
  </si>
  <si>
    <t>Ant. Efficiency</t>
  </si>
  <si>
    <r>
      <t>s</t>
    </r>
    <r>
      <rPr>
        <vertAlign val="subscript"/>
        <sz val="16"/>
        <rFont val="Times New Roman"/>
        <family val="1"/>
      </rPr>
      <t>ref</t>
    </r>
  </si>
  <si>
    <t>L</t>
  </si>
  <si>
    <t>x</t>
  </si>
  <si>
    <t>g(x)</t>
  </si>
  <si>
    <t>s</t>
  </si>
  <si>
    <r>
      <t>A</t>
    </r>
    <r>
      <rPr>
        <vertAlign val="subscript"/>
        <sz val="14"/>
        <rFont val="Times New Roman"/>
        <family val="1"/>
      </rPr>
      <t>s</t>
    </r>
  </si>
  <si>
    <r>
      <t xml:space="preserve">q </t>
    </r>
    <r>
      <rPr>
        <sz val="14"/>
        <rFont val="Times New Roman"/>
        <family val="1"/>
      </rPr>
      <t>(°)</t>
    </r>
  </si>
  <si>
    <t>D(m)</t>
  </si>
  <si>
    <t>h</t>
  </si>
  <si>
    <t>(P.453)</t>
  </si>
  <si>
    <t>(m)</t>
  </si>
  <si>
    <t>Free space elevation angle</t>
  </si>
  <si>
    <t>Apparent elevation angle</t>
  </si>
  <si>
    <t>C0</t>
  </si>
  <si>
    <t>Kw</t>
  </si>
  <si>
    <t>(p. 453)</t>
  </si>
  <si>
    <t>Calculation of the deep fading part of the scintillation/multipath fading distribution of</t>
  </si>
  <si>
    <t>elevation angles less than 5°</t>
  </si>
  <si>
    <t>Expected to be valid at least in the frequency range from 1 to 45 GHz and elevation angles in
the range from 0.5° to 5°</t>
  </si>
  <si>
    <r>
      <t>Index of the worst month of p</t>
    </r>
    <r>
      <rPr>
        <vertAlign val="subscript"/>
        <sz val="11"/>
        <color theme="1"/>
        <rFont val="Times New Roman"/>
        <family val="1"/>
      </rPr>
      <t>L</t>
    </r>
  </si>
  <si>
    <r>
      <t>f</t>
    </r>
    <r>
      <rPr>
        <sz val="11"/>
        <rFont val="Times New Roman"/>
        <family val="1"/>
      </rPr>
      <t> </t>
    </r>
  </si>
  <si>
    <t>Apparent boresight elevation angle</t>
  </si>
  <si>
    <t>ν</t>
  </si>
  <si>
    <r>
      <t>A</t>
    </r>
    <r>
      <rPr>
        <vertAlign val="subscript"/>
        <sz val="11"/>
        <rFont val="Times New Roman"/>
        <family val="1"/>
      </rPr>
      <t>s</t>
    </r>
    <r>
      <rPr>
        <sz val="11"/>
        <rFont val="Times New Roman"/>
        <family val="1"/>
      </rPr>
      <t>(p), deep fade</t>
    </r>
  </si>
  <si>
    <r>
      <rPr>
        <sz val="11"/>
        <rFont val="Calibri"/>
        <family val="2"/>
      </rPr>
      <t>θ</t>
    </r>
    <r>
      <rPr>
        <sz val="9"/>
        <rFont val="Calibri"/>
        <family val="2"/>
      </rPr>
      <t>0</t>
    </r>
    <r>
      <rPr>
        <sz val="11"/>
        <rFont val="Times New Roman"/>
        <family val="1"/>
      </rPr>
      <t xml:space="preserve"> (°)</t>
    </r>
  </si>
  <si>
    <t>θ (°)</t>
  </si>
  <si>
    <r>
      <t>θ</t>
    </r>
    <r>
      <rPr>
        <vertAlign val="subscript"/>
        <sz val="11"/>
        <rFont val="Times New Roman"/>
        <family val="1"/>
      </rPr>
      <t>0</t>
    </r>
    <r>
      <rPr>
        <sz val="11"/>
        <rFont val="Times New Roman"/>
        <family val="1"/>
      </rPr>
      <t xml:space="preserve"> (mrad)</t>
    </r>
  </si>
  <si>
    <t>Calculation of the shallow fading part of the scintillation/multipath fading distribution</t>
  </si>
  <si>
    <t>at elevation angles less than 5°</t>
  </si>
  <si>
    <r>
      <t>The fade depth, A(p), is applicable for apparent elevation angles in the transition region;
i.e. for  θ</t>
    </r>
    <r>
      <rPr>
        <vertAlign val="subscript"/>
        <sz val="11"/>
        <rFont val="Arial"/>
        <family val="2"/>
      </rPr>
      <t>1</t>
    </r>
    <r>
      <rPr>
        <sz val="11"/>
        <rFont val="Arial"/>
        <family val="2"/>
      </rPr>
      <t xml:space="preserve"> ≤ θ ≤ θ</t>
    </r>
    <r>
      <rPr>
        <vertAlign val="subscript"/>
        <sz val="11"/>
        <rFont val="Arial"/>
        <family val="2"/>
      </rPr>
      <t>2</t>
    </r>
    <r>
      <rPr>
        <sz val="11"/>
        <rFont val="Arial"/>
        <family val="2"/>
      </rPr>
      <t xml:space="preserve"> , and 0 ≤ p ≤ 50%.</t>
    </r>
  </si>
  <si>
    <r>
      <t>p</t>
    </r>
    <r>
      <rPr>
        <vertAlign val="subscript"/>
        <sz val="11"/>
        <color theme="1"/>
        <rFont val="Times New Roman"/>
        <family val="1"/>
      </rPr>
      <t>L</t>
    </r>
    <r>
      <rPr>
        <sz val="11"/>
        <color theme="1"/>
        <rFont val="Times New Roman"/>
        <family val="1"/>
      </rPr>
      <t xml:space="preserve"> (%)</t>
    </r>
  </si>
  <si>
    <t>Antenna efficiency</t>
  </si>
  <si>
    <r>
      <t>A'</t>
    </r>
    <r>
      <rPr>
        <vertAlign val="subscript"/>
        <sz val="11"/>
        <rFont val="Times New Roman"/>
        <family val="1"/>
      </rPr>
      <t>1</t>
    </r>
  </si>
  <si>
    <r>
      <t>A</t>
    </r>
    <r>
      <rPr>
        <vertAlign val="subscript"/>
        <sz val="11"/>
        <color theme="1"/>
        <rFont val="Times New Roman"/>
        <family val="1"/>
      </rPr>
      <t>2</t>
    </r>
  </si>
  <si>
    <r>
      <t>A'</t>
    </r>
    <r>
      <rPr>
        <vertAlign val="subscript"/>
        <sz val="11"/>
        <color theme="1"/>
        <rFont val="Times New Roman"/>
        <family val="1"/>
      </rPr>
      <t>2</t>
    </r>
  </si>
  <si>
    <t>g'(x)</t>
  </si>
  <si>
    <r>
      <rPr>
        <i/>
        <sz val="11"/>
        <color theme="1"/>
        <rFont val="Times New Roman"/>
        <family val="1"/>
      </rPr>
      <t>d</t>
    </r>
    <r>
      <rPr>
        <sz val="11"/>
        <color theme="1"/>
        <rFont val="Times New Roman"/>
        <family val="1"/>
      </rPr>
      <t>x/</t>
    </r>
    <r>
      <rPr>
        <i/>
        <sz val="11"/>
        <color theme="1"/>
        <rFont val="Times New Roman"/>
        <family val="1"/>
      </rPr>
      <t>d</t>
    </r>
    <r>
      <rPr>
        <sz val="11"/>
        <color theme="1"/>
        <rFont val="Times New Roman"/>
        <family val="1"/>
      </rPr>
      <t>(</t>
    </r>
    <r>
      <rPr>
        <sz val="11"/>
        <color theme="1"/>
        <rFont val="Calibri"/>
        <family val="2"/>
      </rPr>
      <t>θ</t>
    </r>
    <r>
      <rPr>
        <sz val="11"/>
        <color theme="1"/>
        <rFont val="Times New Roman"/>
        <family val="1"/>
      </rPr>
      <t>)</t>
    </r>
  </si>
  <si>
    <t xml:space="preserve">Apparent elevation angle </t>
  </si>
  <si>
    <t>α(p)</t>
  </si>
  <si>
    <t>β(p)</t>
  </si>
  <si>
    <t>γ(p)</t>
  </si>
  <si>
    <r>
      <t>A</t>
    </r>
    <r>
      <rPr>
        <vertAlign val="subscript"/>
        <sz val="11"/>
        <rFont val="Times New Roman"/>
        <family val="1"/>
      </rPr>
      <t>s</t>
    </r>
    <r>
      <rPr>
        <sz val="11"/>
        <rFont val="Times New Roman"/>
        <family val="1"/>
      </rPr>
      <t>, shallow fade</t>
    </r>
  </si>
  <si>
    <r>
      <rPr>
        <sz val="10"/>
        <rFont val="Calibri"/>
        <family val="2"/>
      </rPr>
      <t>θ</t>
    </r>
    <r>
      <rPr>
        <sz val="10"/>
        <rFont val="Times New Roman"/>
        <family val="1"/>
      </rPr>
      <t xml:space="preserve"> (°)</t>
    </r>
  </si>
  <si>
    <t>m</t>
  </si>
  <si>
    <t xml:space="preserve"> θ1 (mrad)</t>
  </si>
  <si>
    <t>θ2 (mrad)</t>
  </si>
  <si>
    <r>
      <t>f</t>
    </r>
    <r>
      <rPr>
        <sz val="14"/>
        <color theme="0" tint="-0.49995422223578601"/>
        <rFont val="Times New Roman"/>
        <family val="1"/>
      </rPr>
      <t> </t>
    </r>
  </si>
  <si>
    <r>
      <t>A</t>
    </r>
    <r>
      <rPr>
        <i/>
        <vertAlign val="subscript"/>
        <sz val="14"/>
        <rFont val="Times New Roman"/>
        <family val="1"/>
      </rPr>
      <t>R</t>
    </r>
    <r>
      <rPr>
        <i/>
        <sz val="14"/>
        <rFont val="Times New Roman"/>
        <family val="1"/>
      </rPr>
      <t>(p)</t>
    </r>
  </si>
  <si>
    <r>
      <t>A</t>
    </r>
    <r>
      <rPr>
        <i/>
        <vertAlign val="subscript"/>
        <sz val="14"/>
        <rFont val="Times New Roman"/>
        <family val="1"/>
      </rPr>
      <t>S</t>
    </r>
    <r>
      <rPr>
        <i/>
        <sz val="14"/>
        <rFont val="Times New Roman"/>
        <family val="1"/>
      </rPr>
      <t>(p)</t>
    </r>
  </si>
  <si>
    <r>
      <t>A</t>
    </r>
    <r>
      <rPr>
        <i/>
        <vertAlign val="subscript"/>
        <sz val="14"/>
        <rFont val="Times New Roman"/>
        <family val="1"/>
      </rPr>
      <t>T</t>
    </r>
    <r>
      <rPr>
        <i/>
        <sz val="14"/>
        <rFont val="Times New Roman"/>
        <family val="1"/>
      </rPr>
      <t xml:space="preserve"> (p)</t>
    </r>
  </si>
  <si>
    <r>
      <rPr>
        <sz val="14"/>
        <color theme="0" tint="-0.49995422223578601"/>
        <rFont val="Calibri"/>
        <family val="2"/>
      </rPr>
      <t>θ</t>
    </r>
    <r>
      <rPr>
        <sz val="14"/>
        <color theme="0" tint="-0.49995422223578601"/>
        <rFont val="Times New Roman"/>
        <family val="1"/>
      </rPr>
      <t>(°)</t>
    </r>
  </si>
  <si>
    <t>Input data</t>
  </si>
  <si>
    <r>
      <t>C</t>
    </r>
    <r>
      <rPr>
        <vertAlign val="subscript"/>
        <sz val="14"/>
        <rFont val="Times New Roman"/>
        <family val="1"/>
      </rPr>
      <t>f</t>
    </r>
  </si>
  <si>
    <t>V(f)</t>
  </si>
  <si>
    <r>
      <t>C</t>
    </r>
    <r>
      <rPr>
        <vertAlign val="subscript"/>
        <sz val="14"/>
        <rFont val="Times New Roman"/>
        <family val="1"/>
      </rPr>
      <t>a</t>
    </r>
  </si>
  <si>
    <r>
      <t>C</t>
    </r>
    <r>
      <rPr>
        <vertAlign val="subscript"/>
        <sz val="14"/>
        <rFont val="Times New Roman"/>
        <family val="1"/>
      </rPr>
      <t>τ</t>
    </r>
  </si>
  <si>
    <r>
      <t>C</t>
    </r>
    <r>
      <rPr>
        <vertAlign val="subscript"/>
        <sz val="14"/>
        <rFont val="Arial"/>
        <family val="2"/>
      </rPr>
      <t>θ</t>
    </r>
  </si>
  <si>
    <r>
      <t>C</t>
    </r>
    <r>
      <rPr>
        <vertAlign val="subscript"/>
        <sz val="14"/>
        <rFont val="Times New Roman"/>
        <family val="1"/>
      </rPr>
      <t>σ</t>
    </r>
  </si>
  <si>
    <r>
      <t>XPD</t>
    </r>
    <r>
      <rPr>
        <vertAlign val="subscript"/>
        <sz val="14"/>
        <rFont val="Times New Roman"/>
        <family val="1"/>
      </rPr>
      <t>Rain</t>
    </r>
  </si>
  <si>
    <r>
      <t>C</t>
    </r>
    <r>
      <rPr>
        <vertAlign val="subscript"/>
        <sz val="14"/>
        <rFont val="Times New Roman"/>
        <family val="1"/>
      </rPr>
      <t>ice</t>
    </r>
  </si>
  <si>
    <t>Validation examples for the specific attenuation due to Oxygen</t>
  </si>
  <si>
    <t>Validation examples for the specific attenuation due to water vapour</t>
  </si>
  <si>
    <t>12 GHz</t>
  </si>
  <si>
    <t>20 GHz</t>
  </si>
  <si>
    <t>60 GHz</t>
  </si>
  <si>
    <t>90 GHz</t>
  </si>
  <si>
    <t>130 GHz</t>
  </si>
  <si>
    <t>p</t>
  </si>
  <si>
    <t>hPA</t>
  </si>
  <si>
    <t>e</t>
  </si>
  <si>
    <t>T</t>
  </si>
  <si>
    <t>K</t>
  </si>
  <si>
    <t>r</t>
  </si>
  <si>
    <t>g/m3</t>
  </si>
  <si>
    <t>Si(1)</t>
  </si>
  <si>
    <t>Fi(1)</t>
  </si>
  <si>
    <r>
      <t>N</t>
    </r>
    <r>
      <rPr>
        <b/>
        <i/>
        <vertAlign val="superscript"/>
        <sz val="14"/>
        <rFont val="CG Times"/>
      </rPr>
      <t>"</t>
    </r>
    <r>
      <rPr>
        <b/>
        <i/>
        <vertAlign val="subscript"/>
        <sz val="14"/>
        <rFont val="CG Times"/>
      </rPr>
      <t>oxygen</t>
    </r>
  </si>
  <si>
    <r>
      <t>N</t>
    </r>
    <r>
      <rPr>
        <b/>
        <i/>
        <vertAlign val="superscript"/>
        <sz val="14"/>
        <rFont val="CG Times"/>
      </rPr>
      <t>''</t>
    </r>
    <r>
      <rPr>
        <b/>
        <i/>
        <vertAlign val="subscript"/>
        <sz val="14"/>
        <rFont val="CG Times"/>
      </rPr>
      <t>water vapour</t>
    </r>
  </si>
  <si>
    <r>
      <t>g</t>
    </r>
    <r>
      <rPr>
        <b/>
        <i/>
        <vertAlign val="subscript"/>
        <sz val="14"/>
        <rFont val="CG Times"/>
      </rPr>
      <t>o</t>
    </r>
  </si>
  <si>
    <t>dB/km</t>
  </si>
  <si>
    <r>
      <t>g</t>
    </r>
    <r>
      <rPr>
        <b/>
        <i/>
        <vertAlign val="subscript"/>
        <sz val="14"/>
        <rFont val="CG Times"/>
      </rPr>
      <t>w</t>
    </r>
  </si>
  <si>
    <t>F</t>
  </si>
  <si>
    <t>g</t>
  </si>
  <si>
    <t>Annex 1, Section 2.2. Slant path attenuation</t>
  </si>
  <si>
    <t>2.2.1 Non-negative apparent elevation angles</t>
  </si>
  <si>
    <t>Example 1</t>
  </si>
  <si>
    <t>Inputs</t>
  </si>
  <si>
    <t>Specific attenuation</t>
  </si>
  <si>
    <t>Frequency</t>
  </si>
  <si>
    <t>Initial altitude (asl)</t>
  </si>
  <si>
    <t>Initial apparent elevation angle</t>
  </si>
  <si>
    <t>Layer</t>
  </si>
  <si>
    <t>Layer thickness</t>
  </si>
  <si>
    <t>radius at bottom of layer i</t>
  </si>
  <si>
    <t>radius at mid-point of layer i</t>
  </si>
  <si>
    <t>Geom. height of bottom of layer i</t>
  </si>
  <si>
    <t>Geom. height of mid-point of layer i</t>
  </si>
  <si>
    <t>Water vapour density at layer mid-point</t>
  </si>
  <si>
    <t>Dry air pressure</t>
  </si>
  <si>
    <t>Vapour pressure</t>
  </si>
  <si>
    <t>Layer index of refraction</t>
  </si>
  <si>
    <t>Exit angle</t>
  </si>
  <si>
    <t>Entry angle</t>
  </si>
  <si>
    <t>Path length through layer</t>
  </si>
  <si>
    <t>oxygen</t>
  </si>
  <si>
    <t>water vapour</t>
  </si>
  <si>
    <t>ox + wv</t>
  </si>
  <si>
    <t>Ray bending</t>
  </si>
  <si>
    <t>Attenuation</t>
  </si>
  <si>
    <t>i</t>
  </si>
  <si>
    <r>
      <t>r</t>
    </r>
    <r>
      <rPr>
        <vertAlign val="subscript"/>
        <sz val="11"/>
        <color theme="1"/>
        <rFont val="Calibri"/>
        <family val="2"/>
        <scheme val="minor"/>
      </rPr>
      <t>i</t>
    </r>
    <r>
      <rPr>
        <sz val="11"/>
        <rFont val="Arial"/>
        <family val="2"/>
      </rPr>
      <t> </t>
    </r>
  </si>
  <si>
    <r>
      <t>r</t>
    </r>
    <r>
      <rPr>
        <vertAlign val="subscript"/>
        <sz val="11"/>
        <color theme="1"/>
        <rFont val="Calibri"/>
        <family val="2"/>
        <scheme val="minor"/>
      </rPr>
      <t>i,m</t>
    </r>
    <r>
      <rPr>
        <sz val="11"/>
        <rFont val="Arial"/>
        <family val="2"/>
      </rPr>
      <t> </t>
    </r>
  </si>
  <si>
    <r>
      <t>h</t>
    </r>
    <r>
      <rPr>
        <vertAlign val="subscript"/>
        <sz val="11"/>
        <color theme="1"/>
        <rFont val="Calibri"/>
        <family val="2"/>
        <scheme val="minor"/>
      </rPr>
      <t>i</t>
    </r>
    <r>
      <rPr>
        <sz val="11"/>
        <rFont val="Arial"/>
        <family val="2"/>
      </rPr>
      <t> </t>
    </r>
    <r>
      <rPr>
        <sz val="10"/>
        <rFont val="Arial"/>
        <family val="2"/>
      </rPr>
      <t>eq. 15</t>
    </r>
  </si>
  <si>
    <r>
      <t>h</t>
    </r>
    <r>
      <rPr>
        <vertAlign val="subscript"/>
        <sz val="11"/>
        <color theme="1"/>
        <rFont val="Calibri"/>
        <family val="2"/>
        <scheme val="minor"/>
      </rPr>
      <t>i,m</t>
    </r>
    <r>
      <rPr>
        <sz val="11"/>
        <rFont val="Arial"/>
        <family val="2"/>
      </rPr>
      <t> </t>
    </r>
  </si>
  <si>
    <r>
      <t>rho</t>
    </r>
    <r>
      <rPr>
        <vertAlign val="subscript"/>
        <sz val="11"/>
        <color theme="1"/>
        <rFont val="Calibri"/>
        <family val="2"/>
        <scheme val="minor"/>
      </rPr>
      <t>i</t>
    </r>
  </si>
  <si>
    <t>p_dry</t>
  </si>
  <si>
    <r>
      <t>e</t>
    </r>
    <r>
      <rPr>
        <vertAlign val="subscript"/>
        <sz val="11"/>
        <color theme="1"/>
        <rFont val="Calibri"/>
        <family val="2"/>
        <scheme val="minor"/>
      </rPr>
      <t>i</t>
    </r>
  </si>
  <si>
    <r>
      <t>n</t>
    </r>
    <r>
      <rPr>
        <vertAlign val="subscript"/>
        <sz val="11"/>
        <color theme="1"/>
        <rFont val="Calibri"/>
        <family val="2"/>
        <scheme val="minor"/>
      </rPr>
      <t>i</t>
    </r>
    <r>
      <rPr>
        <sz val="11"/>
        <rFont val="Arial"/>
        <family val="2"/>
      </rPr>
      <t> </t>
    </r>
  </si>
  <si>
    <r>
      <rPr>
        <sz val="11"/>
        <color theme="1"/>
        <rFont val="Symbol"/>
        <family val="1"/>
        <charset val="2"/>
      </rPr>
      <t>b</t>
    </r>
    <r>
      <rPr>
        <vertAlign val="subscript"/>
        <sz val="11"/>
        <color theme="1"/>
        <rFont val="Calibri"/>
        <family val="2"/>
        <scheme val="minor"/>
      </rPr>
      <t xml:space="preserve">i   </t>
    </r>
    <r>
      <rPr>
        <sz val="11"/>
        <color theme="1"/>
        <rFont val="Calibri"/>
        <family val="1"/>
        <charset val="2"/>
        <scheme val="minor"/>
      </rPr>
      <t> </t>
    </r>
    <r>
      <rPr>
        <b/>
        <sz val="11"/>
        <color theme="1"/>
        <rFont val="Calibri"/>
        <family val="2"/>
        <scheme val="minor"/>
      </rPr>
      <t>eq. 19b</t>
    </r>
  </si>
  <si>
    <r>
      <rPr>
        <sz val="11"/>
        <color theme="1"/>
        <rFont val="Symbol"/>
        <family val="1"/>
        <charset val="2"/>
      </rPr>
      <t>a</t>
    </r>
    <r>
      <rPr>
        <vertAlign val="subscript"/>
        <sz val="11"/>
        <color theme="1"/>
        <rFont val="Calibri"/>
        <family val="2"/>
        <scheme val="minor"/>
      </rPr>
      <t>i</t>
    </r>
    <r>
      <rPr>
        <sz val="11"/>
        <color theme="1"/>
        <rFont val="Calibri"/>
        <family val="1"/>
        <charset val="2"/>
        <scheme val="minor"/>
      </rPr>
      <t xml:space="preserve">  </t>
    </r>
    <r>
      <rPr>
        <b/>
        <sz val="11"/>
        <color theme="1"/>
        <rFont val="Calibri"/>
        <family val="2"/>
        <scheme val="minor"/>
      </rPr>
      <t>eq. 18b</t>
    </r>
  </si>
  <si>
    <r>
      <t>a</t>
    </r>
    <r>
      <rPr>
        <vertAlign val="subscript"/>
        <sz val="11"/>
        <color theme="1"/>
        <rFont val="Calibri"/>
        <family val="2"/>
        <scheme val="minor"/>
      </rPr>
      <t>i</t>
    </r>
    <r>
      <rPr>
        <sz val="11"/>
        <rFont val="Arial"/>
        <family val="2"/>
      </rPr>
      <t xml:space="preserve">   </t>
    </r>
    <r>
      <rPr>
        <b/>
        <sz val="11"/>
        <rFont val="Arial"/>
        <family val="2"/>
      </rPr>
      <t>eq. 17</t>
    </r>
  </si>
  <si>
    <r>
      <t>g</t>
    </r>
    <r>
      <rPr>
        <vertAlign val="subscript"/>
        <sz val="12"/>
        <rFont val="CG Times"/>
      </rPr>
      <t>o</t>
    </r>
  </si>
  <si>
    <r>
      <t>g</t>
    </r>
    <r>
      <rPr>
        <vertAlign val="subscript"/>
        <sz val="12"/>
        <rFont val="CG Times"/>
      </rPr>
      <t>w</t>
    </r>
  </si>
  <si>
    <t>GHz</t>
  </si>
  <si>
    <t>deg</t>
  </si>
  <si>
    <t>hPa</t>
  </si>
  <si>
    <t>radians</t>
  </si>
  <si>
    <r>
      <t xml:space="preserve">Slant path between a lower height within the atmosphere, </t>
    </r>
    <r>
      <rPr>
        <i/>
        <sz val="12"/>
        <rFont val="Arial"/>
        <family val="2"/>
      </rPr>
      <t>h</t>
    </r>
    <r>
      <rPr>
        <i/>
        <vertAlign val="subscript"/>
        <sz val="12"/>
        <rFont val="Arial"/>
        <family val="2"/>
      </rPr>
      <t>lower</t>
    </r>
    <r>
      <rPr>
        <sz val="12"/>
        <rFont val="Arial"/>
        <family val="2"/>
      </rPr>
      <t xml:space="preserve">, and an upper height within the atmosphere, </t>
    </r>
    <r>
      <rPr>
        <sz val="14"/>
        <rFont val="Arial"/>
        <family val="2"/>
      </rPr>
      <t> </t>
    </r>
    <r>
      <rPr>
        <i/>
        <sz val="14"/>
        <rFont val="Arial"/>
        <family val="2"/>
      </rPr>
      <t>h</t>
    </r>
    <r>
      <rPr>
        <i/>
        <vertAlign val="subscript"/>
        <sz val="14"/>
        <rFont val="Arial"/>
        <family val="2"/>
      </rPr>
      <t>upper</t>
    </r>
    <r>
      <rPr>
        <sz val="12"/>
        <rFont val="Arial"/>
        <family val="2"/>
      </rPr>
      <t>, (0 km≤ h</t>
    </r>
    <r>
      <rPr>
        <vertAlign val="subscript"/>
        <sz val="12"/>
        <rFont val="Arial"/>
        <family val="2"/>
      </rPr>
      <t>lower</t>
    </r>
    <r>
      <rPr>
        <sz val="12"/>
        <rFont val="Arial"/>
        <family val="2"/>
      </rPr>
      <t>&lt; h</t>
    </r>
    <r>
      <rPr>
        <vertAlign val="subscript"/>
        <sz val="12"/>
        <rFont val="Arial"/>
        <family val="2"/>
      </rPr>
      <t>upper</t>
    </r>
    <r>
      <rPr>
        <sz val="12"/>
        <rFont val="Arial"/>
        <family val="2"/>
      </rPr>
      <t>≤100 km),</t>
    </r>
  </si>
  <si>
    <t>Example 1: between two stations within the atmosphere</t>
  </si>
  <si>
    <t>Example 2: between a station within the atmosphere and space</t>
  </si>
  <si>
    <t>Altitude station 1</t>
  </si>
  <si>
    <t>Altitude station 2</t>
  </si>
  <si>
    <r>
      <t>h</t>
    </r>
    <r>
      <rPr>
        <vertAlign val="subscript"/>
        <sz val="11"/>
        <rFont val="Arial"/>
        <family val="2"/>
      </rPr>
      <t>lower</t>
    </r>
  </si>
  <si>
    <r>
      <t>h</t>
    </r>
    <r>
      <rPr>
        <vertAlign val="subscript"/>
        <sz val="11"/>
        <rFont val="Arial"/>
        <family val="2"/>
      </rPr>
      <t>upper</t>
    </r>
  </si>
  <si>
    <r>
      <t>i</t>
    </r>
    <r>
      <rPr>
        <i/>
        <vertAlign val="subscript"/>
        <sz val="12"/>
        <rFont val="Arial"/>
        <family val="2"/>
      </rPr>
      <t>Lower</t>
    </r>
  </si>
  <si>
    <r>
      <t>i</t>
    </r>
    <r>
      <rPr>
        <i/>
        <vertAlign val="subscript"/>
        <sz val="12"/>
        <rFont val="Arial"/>
        <family val="2"/>
      </rPr>
      <t>Upper</t>
    </r>
  </si>
  <si>
    <r>
      <rPr>
        <sz val="11"/>
        <color theme="1"/>
        <rFont val="Symbol"/>
        <family val="1"/>
        <charset val="2"/>
      </rPr>
      <t>d</t>
    </r>
    <r>
      <rPr>
        <vertAlign val="subscript"/>
        <sz val="11"/>
        <color theme="1"/>
        <rFont val="Calibri"/>
        <family val="2"/>
        <scheme val="minor"/>
      </rPr>
      <t>i</t>
    </r>
    <r>
      <rPr>
        <sz val="11"/>
        <color theme="1"/>
        <rFont val="Calibri"/>
        <family val="1"/>
        <charset val="2"/>
        <scheme val="minor"/>
      </rPr>
      <t> </t>
    </r>
    <r>
      <rPr>
        <sz val="10"/>
        <color theme="1"/>
        <rFont val="Arial"/>
        <family val="2"/>
      </rPr>
      <t>eq. 14 and eq. 16c</t>
    </r>
  </si>
  <si>
    <r>
      <t>h</t>
    </r>
    <r>
      <rPr>
        <vertAlign val="subscript"/>
        <sz val="11"/>
        <color theme="1"/>
        <rFont val="Calibri"/>
        <family val="2"/>
        <scheme val="minor"/>
      </rPr>
      <t>i</t>
    </r>
    <r>
      <rPr>
        <sz val="11"/>
        <rFont val="Arial"/>
        <family val="2"/>
      </rPr>
      <t> </t>
    </r>
    <r>
      <rPr>
        <b/>
        <sz val="11"/>
        <rFont val="Arial"/>
        <family val="2"/>
      </rPr>
      <t>eq. 15</t>
    </r>
  </si>
  <si>
    <t>Auxiliary data to compute input parameters</t>
  </si>
  <si>
    <t>Input parameters</t>
  </si>
  <si>
    <t>Elevation angle, θ</t>
  </si>
  <si>
    <r>
      <t>h</t>
    </r>
    <r>
      <rPr>
        <i/>
        <vertAlign val="subscript"/>
        <sz val="14"/>
        <rFont val="Times New Roman"/>
        <family val="1"/>
      </rPr>
      <t>O</t>
    </r>
    <r>
      <rPr>
        <i/>
        <sz val="14"/>
        <rFont val="Times New Roman"/>
        <family val="1"/>
      </rPr>
      <t xml:space="preserve"> (km)</t>
    </r>
  </si>
  <si>
    <r>
      <t>A</t>
    </r>
    <r>
      <rPr>
        <i/>
        <vertAlign val="subscript"/>
        <sz val="14"/>
        <rFont val="Times New Roman"/>
        <family val="1"/>
      </rPr>
      <t>O</t>
    </r>
    <r>
      <rPr>
        <i/>
        <sz val="14"/>
        <rFont val="Times New Roman"/>
        <family val="1"/>
      </rPr>
      <t>/Sin(θ)</t>
    </r>
  </si>
  <si>
    <t>A_gas</t>
  </si>
  <si>
    <t xml:space="preserve"> (%)</t>
  </si>
  <si>
    <t>(°)</t>
  </si>
  <si>
    <t>(hPA)</t>
  </si>
  <si>
    <t>(dB/km)</t>
  </si>
  <si>
    <t>Section 2.2 Fade duration prediction method</t>
  </si>
  <si>
    <t xml:space="preserve">Duration </t>
  </si>
  <si>
    <t>Att. Threshold</t>
  </si>
  <si>
    <t xml:space="preserve">Percentage of time A.Threshold is exceeded </t>
  </si>
  <si>
    <r>
      <t>Total fade time (T</t>
    </r>
    <r>
      <rPr>
        <vertAlign val="subscript"/>
        <sz val="14"/>
        <rFont val="Times New Roman"/>
        <family val="1"/>
      </rPr>
      <t>tot</t>
    </r>
    <r>
      <rPr>
        <sz val="14"/>
        <rFont val="Times New Roman"/>
        <family val="1"/>
      </rPr>
      <t>)</t>
    </r>
  </si>
  <si>
    <r>
      <t>D</t>
    </r>
    <r>
      <rPr>
        <i/>
        <vertAlign val="subscript"/>
        <sz val="14"/>
        <rFont val="Times New Roman"/>
        <family val="1"/>
      </rPr>
      <t>0</t>
    </r>
  </si>
  <si>
    <t>σ</t>
  </si>
  <si>
    <t>γ</t>
  </si>
  <si>
    <r>
      <t>p</t>
    </r>
    <r>
      <rPr>
        <i/>
        <vertAlign val="subscript"/>
        <sz val="14"/>
        <rFont val="Times New Roman"/>
        <family val="1"/>
      </rPr>
      <t>1</t>
    </r>
  </si>
  <si>
    <r>
      <t>p</t>
    </r>
    <r>
      <rPr>
        <i/>
        <vertAlign val="subscript"/>
        <sz val="14"/>
        <rFont val="Times New Roman"/>
        <family val="1"/>
      </rPr>
      <t>2</t>
    </r>
  </si>
  <si>
    <r>
      <t>D</t>
    </r>
    <r>
      <rPr>
        <i/>
        <vertAlign val="subscript"/>
        <sz val="14"/>
        <rFont val="Times New Roman"/>
        <family val="1"/>
      </rPr>
      <t>T</t>
    </r>
  </si>
  <si>
    <r>
      <t>D</t>
    </r>
    <r>
      <rPr>
        <i/>
        <vertAlign val="subscript"/>
        <sz val="14"/>
        <rFont val="Times New Roman"/>
        <family val="1"/>
      </rPr>
      <t>2</t>
    </r>
  </si>
  <si>
    <t>Ntot</t>
  </si>
  <si>
    <t>N</t>
  </si>
  <si>
    <t>sec</t>
  </si>
  <si>
    <t>θ(°)</t>
  </si>
  <si>
    <t>Number of fade events of duration D, per year, at 14 GHz, by varying attenuation thresholds.</t>
  </si>
  <si>
    <t>Att. Threshold (dB)</t>
  </si>
  <si>
    <t>Duration (s)</t>
  </si>
  <si>
    <t>Section 3. Fade slope, 3.2 Fade slope prediction method</t>
  </si>
  <si>
    <t xml:space="preserve">Attenuation threshold </t>
  </si>
  <si>
    <t>3dB cut-off frequency</t>
  </si>
  <si>
    <t>Time interval over which slope is calculated</t>
  </si>
  <si>
    <t>Fade slope reference vector</t>
  </si>
  <si>
    <t>σζ</t>
  </si>
  <si>
    <t>Hz</t>
  </si>
  <si>
    <r>
      <rPr>
        <sz val="12"/>
        <rFont val="Arial"/>
        <family val="2"/>
      </rPr>
      <t>Δ</t>
    </r>
    <r>
      <rPr>
        <i/>
        <sz val="12"/>
        <rFont val="Times New Roman"/>
        <family val="1"/>
      </rPr>
      <t>t</t>
    </r>
  </si>
  <si>
    <t xml:space="preserve">Annex 1. </t>
  </si>
  <si>
    <t xml:space="preserve">Computation of differential attenuation </t>
  </si>
  <si>
    <t>c</t>
  </si>
  <si>
    <r>
      <t>Pr (A</t>
    </r>
    <r>
      <rPr>
        <i/>
        <vertAlign val="subscript"/>
        <sz val="14"/>
        <rFont val="Times New Roman"/>
        <family val="1"/>
      </rPr>
      <t xml:space="preserve">1 </t>
    </r>
    <r>
      <rPr>
        <i/>
        <sz val="14"/>
        <rFont val="Calibri"/>
        <family val="2"/>
      </rPr>
      <t>≥</t>
    </r>
    <r>
      <rPr>
        <i/>
        <sz val="14"/>
        <rFont val="Times New Roman"/>
        <family val="1"/>
      </rPr>
      <t xml:space="preserve"> a)</t>
    </r>
  </si>
  <si>
    <r>
      <t>Pr (A</t>
    </r>
    <r>
      <rPr>
        <i/>
        <vertAlign val="subscript"/>
        <sz val="14"/>
        <rFont val="Times New Roman"/>
        <family val="1"/>
      </rPr>
      <t xml:space="preserve">1 </t>
    </r>
    <r>
      <rPr>
        <i/>
        <sz val="14"/>
        <rFont val="Times New Roman"/>
        <family val="1"/>
      </rPr>
      <t>≥ b)</t>
    </r>
  </si>
  <si>
    <r>
      <t>Pr (A</t>
    </r>
    <r>
      <rPr>
        <i/>
        <vertAlign val="subscript"/>
        <sz val="14"/>
        <rFont val="Times New Roman"/>
        <family val="1"/>
      </rPr>
      <t xml:space="preserve">1 </t>
    </r>
    <r>
      <rPr>
        <i/>
        <sz val="14"/>
        <rFont val="Calibri"/>
        <family val="2"/>
      </rPr>
      <t>≥</t>
    </r>
    <r>
      <rPr>
        <i/>
        <sz val="14"/>
        <rFont val="Times New Roman"/>
        <family val="1"/>
      </rPr>
      <t xml:space="preserve"> a, A</t>
    </r>
    <r>
      <rPr>
        <i/>
        <vertAlign val="subscript"/>
        <sz val="14"/>
        <rFont val="Times New Roman"/>
        <family val="1"/>
      </rPr>
      <t>2</t>
    </r>
    <r>
      <rPr>
        <i/>
        <sz val="14"/>
        <rFont val="Times New Roman"/>
        <family val="1"/>
      </rPr>
      <t xml:space="preserve"> ≥ d)</t>
    </r>
  </si>
  <si>
    <r>
      <t>Pr (A</t>
    </r>
    <r>
      <rPr>
        <i/>
        <vertAlign val="subscript"/>
        <sz val="14"/>
        <rFont val="Times New Roman"/>
        <family val="1"/>
      </rPr>
      <t xml:space="preserve">1 </t>
    </r>
    <r>
      <rPr>
        <i/>
        <sz val="14"/>
        <rFont val="Times New Roman"/>
        <family val="1"/>
      </rPr>
      <t>≥ b, A</t>
    </r>
    <r>
      <rPr>
        <i/>
        <vertAlign val="subscript"/>
        <sz val="14"/>
        <rFont val="Times New Roman"/>
        <family val="1"/>
      </rPr>
      <t>2</t>
    </r>
    <r>
      <rPr>
        <i/>
        <sz val="14"/>
        <rFont val="Times New Roman"/>
        <family val="1"/>
      </rPr>
      <t xml:space="preserve"> ≥ d)</t>
    </r>
  </si>
  <si>
    <r>
      <t>Pr (a &lt; A</t>
    </r>
    <r>
      <rPr>
        <vertAlign val="subscript"/>
        <sz val="14"/>
        <rFont val="Times New Roman"/>
        <family val="1"/>
      </rPr>
      <t>1</t>
    </r>
    <r>
      <rPr>
        <sz val="14"/>
        <rFont val="Times New Roman"/>
        <family val="1"/>
      </rPr>
      <t> </t>
    </r>
    <r>
      <rPr>
        <sz val="14"/>
        <rFont val="Calibri"/>
        <family val="2"/>
      </rPr>
      <t>≤</t>
    </r>
    <r>
      <rPr>
        <sz val="14"/>
        <rFont val="Times New Roman"/>
        <family val="1"/>
      </rPr>
      <t xml:space="preserve"> b, A</t>
    </r>
    <r>
      <rPr>
        <vertAlign val="subscript"/>
        <sz val="14"/>
        <rFont val="Times New Roman"/>
        <family val="1"/>
      </rPr>
      <t>2</t>
    </r>
    <r>
      <rPr>
        <sz val="14"/>
        <rFont val="Times New Roman"/>
        <family val="1"/>
      </rPr>
      <t xml:space="preserve"> ≤  d)</t>
    </r>
  </si>
  <si>
    <r>
      <t>Pr (a &lt; A</t>
    </r>
    <r>
      <rPr>
        <vertAlign val="subscript"/>
        <sz val="14"/>
        <rFont val="Times New Roman"/>
        <family val="1"/>
      </rPr>
      <t>1</t>
    </r>
    <r>
      <rPr>
        <sz val="14"/>
        <rFont val="Times New Roman"/>
        <family val="1"/>
      </rPr>
      <t xml:space="preserve"> ≤ b, A</t>
    </r>
    <r>
      <rPr>
        <vertAlign val="subscript"/>
        <sz val="14"/>
        <rFont val="Times New Roman"/>
        <family val="1"/>
      </rPr>
      <t>2</t>
    </r>
    <r>
      <rPr>
        <sz val="14"/>
        <rFont val="Times New Roman"/>
        <family val="1"/>
      </rPr>
      <t xml:space="preserve"> ≤  A1 - c)</t>
    </r>
  </si>
  <si>
    <t> </t>
  </si>
  <si>
    <t>Intermediate value</t>
  </si>
  <si>
    <t>Ps(p)</t>
  </si>
  <si>
    <t>Ts(p)</t>
  </si>
  <si>
    <r>
      <t>g</t>
    </r>
    <r>
      <rPr>
        <i/>
        <vertAlign val="subscript"/>
        <sz val="14"/>
        <rFont val="Times New Roman"/>
        <family val="1"/>
      </rPr>
      <t>O</t>
    </r>
  </si>
  <si>
    <t>Input parameters - Slant path statistical oxygen gaseous attenuation prediction method</t>
  </si>
  <si>
    <r>
      <rPr>
        <sz val="16"/>
        <rFont val="Times New Roman"/>
        <family val="1"/>
      </rPr>
      <t>V</t>
    </r>
    <r>
      <rPr>
        <vertAlign val="subscript"/>
        <sz val="12"/>
        <rFont val="Times New Roman"/>
        <family val="1"/>
      </rPr>
      <t>s</t>
    </r>
    <r>
      <rPr>
        <sz val="12"/>
        <rFont val="Times New Roman"/>
        <family val="1"/>
      </rPr>
      <t>(P)</t>
    </r>
  </si>
  <si>
    <t>kg/m2</t>
  </si>
  <si>
    <t>av(f)</t>
  </si>
  <si>
    <t>bv(f)</t>
  </si>
  <si>
    <t>cv(f)</t>
  </si>
  <si>
    <t>dv(f)</t>
  </si>
  <si>
    <t>Kv</t>
  </si>
  <si>
    <r>
      <t>ρ</t>
    </r>
    <r>
      <rPr>
        <i/>
        <vertAlign val="subscript"/>
        <sz val="14"/>
        <rFont val="Times New Roman"/>
        <family val="1"/>
      </rPr>
      <t>ws</t>
    </r>
    <r>
      <rPr>
        <i/>
        <sz val="14"/>
        <rFont val="Times New Roman"/>
        <family val="1"/>
      </rPr>
      <t>(p)</t>
    </r>
  </si>
  <si>
    <t>Digital maps related to the calculation of gaseous attenuation and related effects</t>
  </si>
  <si>
    <r>
      <t>V</t>
    </r>
    <r>
      <rPr>
        <i/>
        <vertAlign val="subscript"/>
        <sz val="20"/>
        <rFont val="Times New Roman"/>
        <family val="1"/>
      </rPr>
      <t>s</t>
    </r>
    <r>
      <rPr>
        <i/>
        <sz val="20"/>
        <rFont val="Times New Roman"/>
        <family val="1"/>
      </rPr>
      <t>(p)</t>
    </r>
  </si>
  <si>
    <r>
      <t>ρ</t>
    </r>
    <r>
      <rPr>
        <i/>
        <vertAlign val="subscript"/>
        <sz val="20"/>
        <rFont val="Times New Roman"/>
        <family val="1"/>
      </rPr>
      <t>ws</t>
    </r>
    <r>
      <rPr>
        <i/>
        <sz val="20"/>
        <rFont val="Times New Roman"/>
        <family val="1"/>
      </rPr>
      <t>(p)</t>
    </r>
  </si>
  <si>
    <r>
      <t>A</t>
    </r>
    <r>
      <rPr>
        <i/>
        <vertAlign val="subscript"/>
        <sz val="14"/>
        <rFont val="Times New Roman"/>
        <family val="1"/>
      </rPr>
      <t>wv</t>
    </r>
    <r>
      <rPr>
        <i/>
        <sz val="14"/>
        <rFont val="Times New Roman"/>
        <family val="1"/>
      </rPr>
      <t>,</t>
    </r>
    <r>
      <rPr>
        <i/>
        <vertAlign val="subscript"/>
        <sz val="14"/>
        <rFont val="Times New Roman"/>
        <family val="1"/>
      </rPr>
      <t xml:space="preserve"> zenith</t>
    </r>
  </si>
  <si>
    <r>
      <t>A</t>
    </r>
    <r>
      <rPr>
        <i/>
        <vertAlign val="subscript"/>
        <sz val="14"/>
        <rFont val="Times New Roman"/>
        <family val="1"/>
      </rPr>
      <t>wv,z</t>
    </r>
    <r>
      <rPr>
        <i/>
        <sz val="14"/>
        <rFont val="Times New Roman"/>
        <family val="1"/>
      </rPr>
      <t>/Sin(θ)</t>
    </r>
  </si>
  <si>
    <t>(Eq. 34)</t>
  </si>
  <si>
    <t>Oxygen attenuation : Slant path statistical oxygen gaseous attenuation prediction method in Annex 2, Section 1.2  of  Recommendation ITU-R P.676-13</t>
  </si>
  <si>
    <r>
      <t>A</t>
    </r>
    <r>
      <rPr>
        <i/>
        <vertAlign val="subscript"/>
        <sz val="14"/>
        <rFont val="Times New Roman"/>
        <family val="1"/>
      </rPr>
      <t>O,zenith</t>
    </r>
  </si>
  <si>
    <r>
      <t>a</t>
    </r>
    <r>
      <rPr>
        <i/>
        <vertAlign val="subscript"/>
        <sz val="14"/>
        <rFont val="Times New Roman"/>
        <family val="1"/>
      </rPr>
      <t>o</t>
    </r>
    <r>
      <rPr>
        <i/>
        <sz val="14"/>
        <rFont val="Times New Roman"/>
        <family val="1"/>
      </rPr>
      <t>(f)</t>
    </r>
  </si>
  <si>
    <r>
      <t>b</t>
    </r>
    <r>
      <rPr>
        <i/>
        <vertAlign val="subscript"/>
        <sz val="14"/>
        <rFont val="Times New Roman"/>
        <family val="1"/>
      </rPr>
      <t>o</t>
    </r>
    <r>
      <rPr>
        <i/>
        <sz val="14"/>
        <rFont val="Times New Roman"/>
        <family val="1"/>
      </rPr>
      <t>(f)</t>
    </r>
  </si>
  <si>
    <r>
      <t>c</t>
    </r>
    <r>
      <rPr>
        <i/>
        <vertAlign val="subscript"/>
        <sz val="14"/>
        <rFont val="Times New Roman"/>
        <family val="1"/>
      </rPr>
      <t>o</t>
    </r>
    <r>
      <rPr>
        <i/>
        <sz val="14"/>
        <rFont val="Times New Roman"/>
        <family val="1"/>
      </rPr>
      <t>(f)</t>
    </r>
  </si>
  <si>
    <r>
      <t>d</t>
    </r>
    <r>
      <rPr>
        <i/>
        <vertAlign val="subscript"/>
        <sz val="14"/>
        <rFont val="Times New Roman"/>
        <family val="1"/>
      </rPr>
      <t>o</t>
    </r>
    <r>
      <rPr>
        <i/>
        <sz val="14"/>
        <rFont val="Times New Roman"/>
        <family val="1"/>
      </rPr>
      <t>(f)</t>
    </r>
  </si>
  <si>
    <t>Input parameters - Slant path statistical water vapour attenuation prediction method</t>
  </si>
  <si>
    <t>following the method described in section 1 of P.836-6.</t>
  </si>
  <si>
    <t>Adds examples for interpolation of climatic parameters required by the methods in Rec. 676-13, following Rec. ITU-R P.2145</t>
  </si>
  <si>
    <t>Adds examples for the statistical prediction models contained in Rec. ITU-R P.676-13</t>
  </si>
  <si>
    <t>Recommendation ITU-R P.2145-0 Digital maps related to the calculation of gaseous attenuation and related effects.</t>
  </si>
  <si>
    <t>Rec. ITU-R P.676-13. Annex 2, Sections 1.2 and 2.3, Statistical model for predictions in slant paths</t>
  </si>
  <si>
    <t>Rec. ITU-R P.676-13. Section 1. Specific attenuation due to water vapour and Oxygen</t>
  </si>
  <si>
    <t>Rec. ITU-R P.676-13. Annex 1, Section 2.2 Slant Paths. 2.2.1 Non-negative apparent elevation angles</t>
  </si>
  <si>
    <t>Rec. ITU-R P.676-13. Annex 1, Section 2.2 Slant Paths. 2.2.1 Non-negative apparent elevation angles, slant path within the atmosphere</t>
  </si>
  <si>
    <t>Makes editorial corrections to table of contents and versions of recommendations referred to in the individual spreadsheets.</t>
  </si>
  <si>
    <t>CASE 1. Annual statistics of climatic parameters</t>
  </si>
  <si>
    <t>Case 1: Annual statistics of attenuation</t>
  </si>
  <si>
    <t>Updates the examples associated to total attenuation using Rec. ITU-R P.618-13, to include the changes in the gas attenuation contribution.</t>
  </si>
  <si>
    <r>
      <t>A</t>
    </r>
    <r>
      <rPr>
        <i/>
        <vertAlign val="subscript"/>
        <sz val="14"/>
        <rFont val="Times New Roman"/>
        <family val="1"/>
      </rPr>
      <t>C</t>
    </r>
    <r>
      <rPr>
        <i/>
        <sz val="14"/>
        <rFont val="Times New Roman"/>
        <family val="1"/>
      </rPr>
      <t>(p)</t>
    </r>
  </si>
  <si>
    <r>
      <t>A</t>
    </r>
    <r>
      <rPr>
        <i/>
        <vertAlign val="subscript"/>
        <sz val="14"/>
        <rFont val="Times New Roman"/>
        <family val="1"/>
      </rPr>
      <t>G</t>
    </r>
    <r>
      <rPr>
        <i/>
        <sz val="14"/>
        <rFont val="Times New Roman"/>
        <family val="1"/>
      </rPr>
      <t>(p)</t>
    </r>
  </si>
  <si>
    <t>Annual  statistics of total attenuation due to multiple sources</t>
  </si>
  <si>
    <t>Sample annual statistics of total attenuation (CCDF)</t>
  </si>
  <si>
    <t>p (%)</t>
  </si>
  <si>
    <t>Note:</t>
  </si>
  <si>
    <t>Frequency Range</t>
  </si>
  <si>
    <t>Minimum</t>
  </si>
  <si>
    <t>Maximum</t>
  </si>
  <si>
    <t>Gaseous attenuation</t>
  </si>
  <si>
    <t>350 GHz</t>
  </si>
  <si>
    <t>200 GHz</t>
  </si>
  <si>
    <t>55 GHz</t>
  </si>
  <si>
    <t>Scintillation fading</t>
  </si>
  <si>
    <t>Equation (60) of P.618-13</t>
  </si>
  <si>
    <t>Exceedance percentage, p</t>
  </si>
  <si>
    <r>
      <t>g/m</t>
    </r>
    <r>
      <rPr>
        <i/>
        <vertAlign val="superscript"/>
        <sz val="16"/>
        <rFont val="Times New Roman"/>
        <family val="1"/>
      </rPr>
      <t>3</t>
    </r>
  </si>
  <si>
    <r>
      <t>kg/m</t>
    </r>
    <r>
      <rPr>
        <i/>
        <vertAlign val="superscript"/>
        <sz val="20"/>
        <rFont val="Times New Roman"/>
        <family val="1"/>
      </rPr>
      <t>2</t>
    </r>
  </si>
  <si>
    <r>
      <t>kg/m</t>
    </r>
    <r>
      <rPr>
        <vertAlign val="superscript"/>
        <sz val="16"/>
        <rFont val="Times New Roman"/>
        <family val="1"/>
      </rPr>
      <t>2</t>
    </r>
  </si>
  <si>
    <t>Exceedance percentage</t>
  </si>
  <si>
    <t>Cloud attenuation</t>
  </si>
  <si>
    <t>Rain attenuation</t>
  </si>
  <si>
    <t>Perct.of exceedance, p</t>
  </si>
  <si>
    <t xml:space="preserve">Month </t>
  </si>
  <si>
    <t>1 to 12</t>
  </si>
  <si>
    <t>Case 2: Monthly statistics of attenuation</t>
  </si>
  <si>
    <t>local data</t>
  </si>
  <si>
    <t>Annual exceedance Probability Range</t>
  </si>
  <si>
    <t>Elevation angle θ</t>
  </si>
  <si>
    <t>NGSO</t>
  </si>
  <si>
    <t>Version:  7.0.4 (P)</t>
  </si>
  <si>
    <t>z= indicates other changes during the process of discussion in the CG</t>
  </si>
  <si>
    <t>version x.y.z (S)</t>
  </si>
  <si>
    <t>Date: 26/10/2022</t>
  </si>
  <si>
    <t xml:space="preserve">Validation examples for Study Group 3 Earth-space propagation prediction methods </t>
  </si>
  <si>
    <t xml:space="preserve">Validation examples for Study Group 3 Earth-space propagation 
prediction methods </t>
  </si>
  <si>
    <t>Recommendation ITU-R P.453-14 The radio refractive index: Its formula and refractivity data. Section 2.2 Wet term of the surface of refractivity, median value.</t>
  </si>
  <si>
    <t>Recommendation ITU-R P.836-6 Water Vapour: surface density and total columnar content</t>
  </si>
  <si>
    <t>Recommendation ITU-R P.837-7  Characteristics of precipitation for propagation modelling</t>
  </si>
  <si>
    <t>Recommendation ITU-R P.839-4  Rain height model for prediction methods</t>
  </si>
  <si>
    <t>Recommendation ITU-R P.1623-1: Prediction method of fade dynamics on Earth-space paths. Section 2.2 Fade duration prediction method</t>
  </si>
  <si>
    <t>Recommendation ITU-R P.1815-1: Differential rain attenuation</t>
  </si>
  <si>
    <t>Adds examples for the scintillation deep fade prediction method in Recommendation ITU-R P.618-13</t>
  </si>
  <si>
    <t>Adds examples for the Fade Slope prediction method in Recommendation ITU-R P.1623-1</t>
  </si>
  <si>
    <t>Corrects references to equations in Recommendation ITU-R P.676-12</t>
  </si>
  <si>
    <t>Updates information associated to the implementations of the bivariate normal integral used in Rec. ITU-R P.618-13</t>
  </si>
  <si>
    <t>Reflects new versions of Recommendations ITU-R P.1511 (-2), ITU-R P.676 (-12), ITU-R P.840 (-8), and impact to procedures for scaling with height in ITU-R P.836-6, and to slant path length in ITU-R P.618-13, with impact on ITU-R P.618-13 procedures.</t>
  </si>
  <si>
    <t>Corrects the upper range of applicability of the prediction method for the calculation of long-term statistics of amplitude scintillations at elevation
angles greater than 5 degrees in Rec. ITU-R P.618-13.</t>
  </si>
  <si>
    <t>Corrects columns d(km) and rho in the P.618-13 PofA sheet, as they were inverted.</t>
  </si>
  <si>
    <t>Incorporates changes due to new version of Recommendations ITU-R P.453(-13), ITU-R P.835(-6).</t>
  </si>
  <si>
    <t>Incorporates changes due to new version of Recommendations ITU-R P.1510 (-1), ITU-R P.837 (-7)</t>
  </si>
  <si>
    <t>Recommendation ITU-R P.453-14 : The radio refractive index: Its formula and refractivity data.</t>
  </si>
  <si>
    <t>Recommendation ITU-R P.836-6 : Water Vapour: surface density and total columnar content</t>
  </si>
  <si>
    <t>Recommendation ITU-R P.837-7 :  Characteristics of precipitation for propagation modelling</t>
  </si>
  <si>
    <t>Recommendation ITU-R P.839-4 :  Rain height model for prediction methods</t>
  </si>
  <si>
    <t>Validation examples for Study Group 3 Earth-space propagation 
prediction methods</t>
  </si>
  <si>
    <t>Recommendation ITU-R P.676-13 :  Attenuation by atmospheric gases</t>
  </si>
  <si>
    <t>eq. 1 to 9 of Recommendation ITU-R P.676-13</t>
  </si>
  <si>
    <t xml:space="preserve">Recommendation ITU-R P.1623-1. Prediction method of fade dynamics on Earth-space paths. </t>
  </si>
  <si>
    <t>Recommendation ITU-R P.1815-1.Differential attenuation</t>
  </si>
  <si>
    <t>Recommendation ITU-R P.2145-0 :  Attenuation by atmospheric gases</t>
  </si>
  <si>
    <t>Adds examples for the instantaneous prediction models contained in Rec. ITU-R P.676-13</t>
  </si>
  <si>
    <t>Makes editorial corrections to table of contents, titles and versions of recommendations referred to in the individual spreadsheets.</t>
  </si>
  <si>
    <t>Water Vapour attenuation : Slant path statistical water vapour attenuation prediction method in Annex 2, Section 2.3 of  Recommendation ITU-R P.676-13</t>
  </si>
  <si>
    <r>
      <t>P</t>
    </r>
    <r>
      <rPr>
        <i/>
        <vertAlign val="subscript"/>
        <sz val="18"/>
        <rFont val="Times New Roman"/>
        <family val="1"/>
      </rPr>
      <t>s</t>
    </r>
  </si>
  <si>
    <r>
      <t>e</t>
    </r>
    <r>
      <rPr>
        <i/>
        <vertAlign val="subscript"/>
        <sz val="18"/>
        <rFont val="Times New Roman"/>
        <family val="1"/>
      </rPr>
      <t>s</t>
    </r>
  </si>
  <si>
    <r>
      <t>p</t>
    </r>
    <r>
      <rPr>
        <i/>
        <vertAlign val="subscript"/>
        <sz val="18"/>
        <rFont val="Times New Roman"/>
        <family val="1"/>
      </rPr>
      <t>s</t>
    </r>
  </si>
  <si>
    <r>
      <t>T</t>
    </r>
    <r>
      <rPr>
        <i/>
        <vertAlign val="subscript"/>
        <sz val="18"/>
        <rFont val="Times New Roman"/>
        <family val="1"/>
      </rPr>
      <t>s</t>
    </r>
  </si>
  <si>
    <t>Water Vapour attenuation : Slant path instantaneous water vapour attenuation prediction method (1) in Annex 2, Section 2.1 of  Recommendation ITU-R P.676-13</t>
  </si>
  <si>
    <r>
      <t>ρ</t>
    </r>
    <r>
      <rPr>
        <i/>
        <vertAlign val="subscript"/>
        <sz val="14"/>
        <rFont val="Times New Roman"/>
        <family val="1"/>
      </rPr>
      <t>ws</t>
    </r>
  </si>
  <si>
    <t>(Eq. 31)</t>
  </si>
  <si>
    <r>
      <t>g</t>
    </r>
    <r>
      <rPr>
        <i/>
        <vertAlign val="subscript"/>
        <sz val="14"/>
        <rFont val="Times New Roman"/>
        <family val="1"/>
      </rPr>
      <t>W</t>
    </r>
  </si>
  <si>
    <r>
      <t>h</t>
    </r>
    <r>
      <rPr>
        <i/>
        <vertAlign val="subscript"/>
        <sz val="14"/>
        <rFont val="Times New Roman"/>
        <family val="1"/>
      </rPr>
      <t>W</t>
    </r>
    <r>
      <rPr>
        <i/>
        <sz val="14"/>
        <rFont val="Times New Roman"/>
        <family val="1"/>
      </rPr>
      <t xml:space="preserve"> (km)</t>
    </r>
  </si>
  <si>
    <t>(Eq. 37)</t>
  </si>
  <si>
    <r>
      <t>RH</t>
    </r>
    <r>
      <rPr>
        <i/>
        <vertAlign val="subscript"/>
        <sz val="18"/>
        <rFont val="Times New Roman"/>
        <family val="1"/>
      </rPr>
      <t>s</t>
    </r>
  </si>
  <si>
    <t>CASE 3. Monthly statistics of climatic parameters</t>
  </si>
  <si>
    <t>Water Vapour attenuation : Section 2.4. Weibull approximation to the slant path statistical water vapour gaseous attenuation.</t>
  </si>
  <si>
    <r>
      <t>a</t>
    </r>
    <r>
      <rPr>
        <i/>
        <vertAlign val="subscript"/>
        <sz val="14"/>
        <rFont val="Times New Roman"/>
        <family val="1"/>
      </rPr>
      <t>v</t>
    </r>
    <r>
      <rPr>
        <i/>
        <sz val="14"/>
        <rFont val="Times New Roman"/>
        <family val="1"/>
      </rPr>
      <t>(f)</t>
    </r>
  </si>
  <si>
    <r>
      <t>b</t>
    </r>
    <r>
      <rPr>
        <i/>
        <vertAlign val="subscript"/>
        <sz val="14"/>
        <rFont val="Times New Roman"/>
        <family val="1"/>
      </rPr>
      <t>v</t>
    </r>
    <r>
      <rPr>
        <i/>
        <sz val="14"/>
        <rFont val="Times New Roman"/>
        <family val="1"/>
      </rPr>
      <t>(f)</t>
    </r>
  </si>
  <si>
    <r>
      <t>c</t>
    </r>
    <r>
      <rPr>
        <i/>
        <vertAlign val="subscript"/>
        <sz val="14"/>
        <rFont val="Times New Roman"/>
        <family val="1"/>
      </rPr>
      <t>v</t>
    </r>
    <r>
      <rPr>
        <i/>
        <sz val="14"/>
        <rFont val="Times New Roman"/>
        <family val="1"/>
      </rPr>
      <t>(f)</t>
    </r>
  </si>
  <si>
    <r>
      <t>d</t>
    </r>
    <r>
      <rPr>
        <i/>
        <vertAlign val="subscript"/>
        <sz val="14"/>
        <rFont val="Times New Roman"/>
        <family val="1"/>
      </rPr>
      <t>v</t>
    </r>
    <r>
      <rPr>
        <i/>
        <sz val="14"/>
        <rFont val="Times New Roman"/>
        <family val="1"/>
      </rPr>
      <t>(f)</t>
    </r>
  </si>
  <si>
    <r>
      <t>K</t>
    </r>
    <r>
      <rPr>
        <i/>
        <vertAlign val="subscript"/>
        <sz val="14"/>
        <rFont val="Times New Roman"/>
        <family val="1"/>
      </rPr>
      <t>V</t>
    </r>
  </si>
  <si>
    <r>
      <t>A</t>
    </r>
    <r>
      <rPr>
        <i/>
        <vertAlign val="subscript"/>
        <sz val="14"/>
        <rFont val="Times New Roman"/>
        <family val="1"/>
      </rPr>
      <t>W,zenith</t>
    </r>
  </si>
  <si>
    <r>
      <t>A</t>
    </r>
    <r>
      <rPr>
        <i/>
        <vertAlign val="subscript"/>
        <sz val="14"/>
        <rFont val="Times New Roman"/>
        <family val="1"/>
      </rPr>
      <t>W</t>
    </r>
    <r>
      <rPr>
        <i/>
        <sz val="14"/>
        <rFont val="Times New Roman"/>
        <family val="1"/>
      </rPr>
      <t>/Sin(θ)</t>
    </r>
  </si>
  <si>
    <t>CASE 2. Surface Weibull water vapour scale and shape parameter at a desired location</t>
  </si>
  <si>
    <t>Case 1. Yearly statistics</t>
  </si>
  <si>
    <t>Case 2. Monthly statistics</t>
  </si>
  <si>
    <t>Rec. ITU-R P.676-13. Annex 2, Section 2.4, Weibull approximation to the slant path statistical water vapour gaseous attenuation.</t>
  </si>
  <si>
    <t>Rec. ITU-R P.676-13. Annex 2, Sections 1.1 and 2.1, Slant path instantaneous prediction methods</t>
  </si>
  <si>
    <t xml:space="preserve"> Section 2.2 Attenuation by precipitation and clouds, 2.2.1.2 Probability of rain attenuation on a slant path</t>
  </si>
  <si>
    <t xml:space="preserve"> Section 2.5 Estimation of total attenuation due to multiple sources of simultaneously occurring atmospheric attenuation</t>
  </si>
  <si>
    <t>Measured data</t>
  </si>
  <si>
    <t>Oxygen attenuation : Slant path instantaneous oxygen gaseous attenuation prediction method in Annex 2, Section 1.1  of  Recommendation ITU-R P.676-13</t>
  </si>
  <si>
    <t>Adds examples for the Weibull approximation method for water vapour prediction in Rec. ITU-R P.676-13, and of the scale and shape parameters from Rec. ITU-R P.2145.</t>
  </si>
  <si>
    <t>NON-GEO</t>
  </si>
  <si>
    <t>Date: 30/01/2023</t>
  </si>
  <si>
    <t>Version:  7.0.5 (P)</t>
  </si>
  <si>
    <t>Recommendation ITU-R P.840-9 Attenuation due to clouds and fog.</t>
  </si>
  <si>
    <t>Version:  8.0.0 (P)</t>
  </si>
  <si>
    <t>Adds examples for the statistical attenuation prediction model for slant paths in Rec. ITU-R P.840-9</t>
  </si>
  <si>
    <r>
      <t>A</t>
    </r>
    <r>
      <rPr>
        <i/>
        <vertAlign val="subscript"/>
        <sz val="14"/>
        <rFont val="Times New Roman"/>
        <family val="1"/>
      </rPr>
      <t>G</t>
    </r>
    <r>
      <rPr>
        <i/>
        <sz val="14"/>
        <rFont val="Times New Roman"/>
        <family val="1"/>
      </rPr>
      <t>(p) = A</t>
    </r>
    <r>
      <rPr>
        <i/>
        <vertAlign val="subscript"/>
        <sz val="14"/>
        <rFont val="Times New Roman"/>
        <family val="1"/>
      </rPr>
      <t>G</t>
    </r>
    <r>
      <rPr>
        <i/>
        <sz val="14"/>
        <rFont val="Times New Roman"/>
        <family val="1"/>
      </rPr>
      <t>(5%) for p &lt; 5%</t>
    </r>
  </si>
  <si>
    <r>
      <t>A</t>
    </r>
    <r>
      <rPr>
        <i/>
        <vertAlign val="subscript"/>
        <sz val="14"/>
        <rFont val="Times New Roman"/>
        <family val="1"/>
      </rPr>
      <t>C</t>
    </r>
    <r>
      <rPr>
        <i/>
        <sz val="14"/>
        <rFont val="Times New Roman"/>
        <family val="1"/>
      </rPr>
      <t>(p) = A</t>
    </r>
    <r>
      <rPr>
        <i/>
        <vertAlign val="subscript"/>
        <sz val="14"/>
        <rFont val="Times New Roman"/>
        <family val="1"/>
      </rPr>
      <t>C</t>
    </r>
    <r>
      <rPr>
        <i/>
        <sz val="14"/>
        <rFont val="Times New Roman"/>
        <family val="1"/>
      </rPr>
      <t>(5%) for p &lt; 5%</t>
    </r>
  </si>
  <si>
    <t>Recommendation ITU-R P.618-14. Section 2.5, Estimation of total attenuation due to multiple sources of simultaneously occurring
 atmospheric attenuation</t>
  </si>
  <si>
    <t>0.01% / 5%</t>
  </si>
  <si>
    <t xml:space="preserve">Recommendation ITU-R P.618-14. Section 2.2, Attenuation by precipitation and clouds </t>
  </si>
  <si>
    <t>Recommendation ITU-R P.618-14. Attenuation by precipitation and clouds. Section 2.2.4, Site Diversity</t>
  </si>
  <si>
    <t>Recommendation ITU-R P.618-14. Section 2.4, Scintillation and multipath fading</t>
  </si>
  <si>
    <t>Recommendation ITU-R P.618-14. Section 2.4.2</t>
  </si>
  <si>
    <t>Recommendation ITU-R P.618-14. Propagation data and prediction methods required for the design of Earth-space telecommunication systems.</t>
  </si>
  <si>
    <t>Adds examples for the total attenuation due to multiple sources in Rec. ITU-R P.618-14, section 2.5</t>
  </si>
  <si>
    <t>Prediction model in Annex 1, using the Log-normal approximation.</t>
  </si>
  <si>
    <t>Recommendation ITU-R P.840-9: Attenuation due to clouds and fog.</t>
  </si>
  <si>
    <t>Ac, zenith</t>
  </si>
  <si>
    <t>Log normal term</t>
  </si>
  <si>
    <t>Recommendation ITU-R P.840-9 :  Attenuation due to clouds and fog</t>
  </si>
  <si>
    <r>
      <t>Prediction model in Annex 1, using the annual values of total columnar content of liquid water</t>
    </r>
    <r>
      <rPr>
        <b/>
        <i/>
        <sz val="14"/>
        <rFont val="Arial"/>
        <family val="2"/>
      </rPr>
      <t xml:space="preserve"> L</t>
    </r>
    <r>
      <rPr>
        <b/>
        <sz val="14"/>
        <rFont val="Arial"/>
        <family val="2"/>
      </rPr>
      <t>.</t>
    </r>
  </si>
  <si>
    <t>The integrated cloud liquid water content at any desired location on the surface of the Earth can be derived by the</t>
  </si>
  <si>
    <r>
      <t xml:space="preserve">Note: the median value of the wet term of the radio refractivity, </t>
    </r>
    <r>
      <rPr>
        <i/>
        <sz val="14"/>
        <rFont val="Arial"/>
        <family val="2"/>
      </rPr>
      <t>N</t>
    </r>
    <r>
      <rPr>
        <i/>
        <vertAlign val="subscript"/>
        <sz val="14"/>
        <rFont val="Arial"/>
        <family val="2"/>
      </rPr>
      <t>wet</t>
    </r>
    <r>
      <rPr>
        <sz val="14"/>
        <rFont val="Arial"/>
        <family val="2"/>
      </rPr>
      <t>, is calculated using the digital maps incorporated in Recommendation ITU-R P.453-14.</t>
    </r>
  </si>
  <si>
    <t>Recommendation ITU-R P.618-14. Attenuation by precipitation and clouds. Section 4.1. Calculation of long-term statistics of hydrometeor-induced cross-polarization.</t>
  </si>
  <si>
    <r>
      <t>Integrated cloud liquid water content,</t>
    </r>
    <r>
      <rPr>
        <b/>
        <i/>
        <sz val="14"/>
        <rFont val="Arial"/>
        <family val="2"/>
      </rPr>
      <t xml:space="preserve"> L</t>
    </r>
  </si>
  <si>
    <t>Recommendation ITU-R P.840-9  Attenuation due to clouds and fog. Integrated cloud liquid water content, L</t>
  </si>
  <si>
    <t>L(p)</t>
  </si>
  <si>
    <t>mL</t>
  </si>
  <si>
    <t>sL</t>
  </si>
  <si>
    <t>pL</t>
  </si>
  <si>
    <t>Target p</t>
  </si>
  <si>
    <t>(§ 2.2.1.1 of Recommendation ITU-R P.618-14 using Recommendation ITU-R P.838-3 sum-formula)</t>
  </si>
  <si>
    <t>Recommendation ITU-R P.618-14. Section 8. Calculation of long-term statistics for non-GSO paths</t>
  </si>
  <si>
    <t>Date: 24/06/2023</t>
  </si>
  <si>
    <t>interpolation method described in Rec. ITU-R P.840-9, section 3.</t>
  </si>
  <si>
    <t>P.835-6 mean annual global atm. profile : Pressure at layer mid-point</t>
  </si>
  <si>
    <t>P.835-6 mean annual global atm profile: Temperature at layer mid-point</t>
  </si>
  <si>
    <r>
      <t>K</t>
    </r>
    <r>
      <rPr>
        <i/>
        <vertAlign val="subscript"/>
        <sz val="14"/>
        <rFont val="Times New Roman"/>
        <family val="1"/>
      </rPr>
      <t>L</t>
    </r>
    <r>
      <rPr>
        <i/>
        <sz val="14"/>
        <rFont val="Times New Roman"/>
        <family val="1"/>
      </rPr>
      <t>(f)</t>
    </r>
  </si>
  <si>
    <t>Version:  8.0.1 (P)</t>
  </si>
  <si>
    <t>Version:  8.1.0 (P)</t>
  </si>
  <si>
    <t xml:space="preserve">P.840-9 A_Clouds: </t>
  </si>
  <si>
    <t xml:space="preserve">P.676-13 A_Gas_A1_2.2.1a and P.676-13 A_Gas_A1_2.2.1b: </t>
  </si>
  <si>
    <t>Corrects the values of atmospheric pressure (and other variables dependent on pressure) at heights of 86 km and above</t>
  </si>
  <si>
    <t>Editorially amends the applicable column headers from P.836 to P.835-6</t>
  </si>
  <si>
    <t>Date: 10/10/2023</t>
  </si>
  <si>
    <t xml:space="preserve">Editorially amends cell T19 from Kl(f,T) to KL(f,T) </t>
  </si>
  <si>
    <t>Date: 20/01/2024</t>
  </si>
  <si>
    <r>
      <t>Editorially amends cell K19 from  </t>
    </r>
    <r>
      <rPr>
        <i/>
        <sz val="14"/>
        <rFont val="Times New Roman"/>
        <family val="1"/>
      </rPr>
      <t>K</t>
    </r>
    <r>
      <rPr>
        <i/>
        <vertAlign val="subscript"/>
        <sz val="14"/>
        <rFont val="Times New Roman"/>
        <family val="1"/>
      </rPr>
      <t>l</t>
    </r>
    <r>
      <rPr>
        <i/>
        <sz val="14"/>
        <rFont val="Times New Roman"/>
        <family val="1"/>
      </rPr>
      <t>(f,T)</t>
    </r>
    <r>
      <rPr>
        <sz val="14"/>
        <rFont val="Times New Roman"/>
        <family val="1"/>
      </rPr>
      <t xml:space="preserve"> to </t>
    </r>
    <r>
      <rPr>
        <i/>
        <sz val="14"/>
        <rFont val="Times New Roman"/>
        <family val="1"/>
      </rPr>
      <t xml:space="preserve">KL(f) </t>
    </r>
    <r>
      <rPr>
        <sz val="14"/>
        <rFont val="Times New Roman"/>
        <family val="1"/>
      </rPr>
      <t xml:space="preserve">and cell T19 from </t>
    </r>
    <r>
      <rPr>
        <i/>
        <sz val="14"/>
        <rFont val="Times New Roman"/>
        <family val="1"/>
      </rPr>
      <t>K</t>
    </r>
    <r>
      <rPr>
        <i/>
        <vertAlign val="subscript"/>
        <sz val="14"/>
        <rFont val="Times New Roman"/>
        <family val="1"/>
      </rPr>
      <t>L</t>
    </r>
    <r>
      <rPr>
        <i/>
        <sz val="14"/>
        <rFont val="Times New Roman"/>
        <family val="1"/>
      </rPr>
      <t>(f,T)</t>
    </r>
    <r>
      <rPr>
        <sz val="14"/>
        <rFont val="Times New Roman"/>
        <family val="1"/>
      </rPr>
      <t xml:space="preserve"> to </t>
    </r>
    <r>
      <rPr>
        <i/>
        <sz val="14"/>
        <rFont val="Times New Roman"/>
        <family val="1"/>
      </rPr>
      <t>K</t>
    </r>
    <r>
      <rPr>
        <i/>
        <vertAlign val="subscript"/>
        <sz val="14"/>
        <rFont val="Times New Roman"/>
        <family val="1"/>
      </rPr>
      <t>L</t>
    </r>
    <r>
      <rPr>
        <i/>
        <sz val="14"/>
        <rFont val="Times New Roman"/>
        <family val="1"/>
      </rPr>
      <t>(f)</t>
    </r>
    <r>
      <rPr>
        <sz val="14"/>
        <rFont val="Times New Roman"/>
        <family val="1"/>
      </rPr>
      <t>.</t>
    </r>
  </si>
  <si>
    <t>Conditional probability that the absolute value of the fade slope ζ is
exceeded</t>
  </si>
  <si>
    <t>Conditional probability (complementary cumulative
distribution function)</t>
  </si>
  <si>
    <t>Conditional probability (probability density function)</t>
  </si>
  <si>
    <t>Dry air pressure at layer mid-point</t>
  </si>
  <si>
    <t>Vapour pressure at layer mid-point</t>
  </si>
  <si>
    <t>Index of refraction at layer mid-point</t>
  </si>
  <si>
    <r>
      <t>ρ</t>
    </r>
    <r>
      <rPr>
        <vertAlign val="subscript"/>
        <sz val="11"/>
        <color theme="1"/>
        <rFont val="Calibri"/>
        <family val="2"/>
        <scheme val="minor"/>
      </rPr>
      <t>i</t>
    </r>
  </si>
  <si>
    <r>
      <rPr>
        <sz val="11"/>
        <color theme="1"/>
        <rFont val="Symbol"/>
        <family val="1"/>
        <charset val="2"/>
      </rPr>
      <t>b</t>
    </r>
    <r>
      <rPr>
        <vertAlign val="subscript"/>
        <sz val="11"/>
        <color theme="1"/>
        <rFont val="Calibri"/>
        <family val="2"/>
        <scheme val="minor"/>
      </rPr>
      <t xml:space="preserve">i  </t>
    </r>
    <r>
      <rPr>
        <vertAlign val="subscript"/>
        <sz val="11"/>
        <color theme="1"/>
        <rFont val="Arial"/>
        <family val="2"/>
      </rPr>
      <t> </t>
    </r>
    <r>
      <rPr>
        <sz val="11"/>
        <color theme="1"/>
        <rFont val="Arial"/>
        <family val="2"/>
      </rPr>
      <t> </t>
    </r>
    <r>
      <rPr>
        <b/>
        <sz val="11"/>
        <color theme="1"/>
        <rFont val="Arial"/>
        <family val="2"/>
      </rPr>
      <t>eq. 19b</t>
    </r>
  </si>
  <si>
    <r>
      <rPr>
        <sz val="11"/>
        <color theme="1"/>
        <rFont val="Symbol"/>
        <family val="1"/>
        <charset val="2"/>
      </rPr>
      <t>a</t>
    </r>
    <r>
      <rPr>
        <vertAlign val="subscript"/>
        <sz val="11"/>
        <color theme="1"/>
        <rFont val="Calibri"/>
        <family val="2"/>
        <scheme val="minor"/>
      </rPr>
      <t>i</t>
    </r>
    <r>
      <rPr>
        <sz val="11"/>
        <color theme="1"/>
        <rFont val="Calibri"/>
        <family val="1"/>
        <charset val="2"/>
        <scheme val="minor"/>
      </rPr>
      <t xml:space="preserve">  </t>
    </r>
    <r>
      <rPr>
        <b/>
        <sz val="11"/>
        <color theme="1"/>
        <rFont val="Arial"/>
        <family val="2"/>
      </rPr>
      <t>eq. 18b</t>
    </r>
  </si>
  <si>
    <r>
      <t>g</t>
    </r>
    <r>
      <rPr>
        <vertAlign val="subscript"/>
        <sz val="14"/>
        <rFont val="CG Times"/>
      </rPr>
      <t>o</t>
    </r>
  </si>
  <si>
    <r>
      <t>g</t>
    </r>
    <r>
      <rPr>
        <vertAlign val="subscript"/>
        <sz val="14"/>
        <rFont val="CG Times"/>
      </rPr>
      <t>w</t>
    </r>
  </si>
  <si>
    <r>
      <t>η</t>
    </r>
    <r>
      <rPr>
        <vertAlign val="subscript"/>
        <sz val="12"/>
        <color theme="1"/>
        <rFont val="Calibri"/>
        <family val="2"/>
        <scheme val="minor"/>
      </rPr>
      <t>i</t>
    </r>
    <r>
      <rPr>
        <sz val="12"/>
        <rFont val="Arial"/>
        <family val="2"/>
      </rPr>
      <t> </t>
    </r>
  </si>
  <si>
    <r>
      <rPr>
        <sz val="14"/>
        <color theme="1"/>
        <rFont val="Symbol"/>
        <family val="1"/>
        <charset val="2"/>
      </rPr>
      <t>d</t>
    </r>
    <r>
      <rPr>
        <vertAlign val="subscript"/>
        <sz val="14"/>
        <color theme="1"/>
        <rFont val="Calibri"/>
        <family val="2"/>
        <scheme val="minor"/>
      </rPr>
      <t>i</t>
    </r>
    <r>
      <rPr>
        <sz val="11"/>
        <color theme="1"/>
        <rFont val="Arial"/>
        <family val="2"/>
      </rPr>
      <t> </t>
    </r>
    <r>
      <rPr>
        <sz val="10"/>
        <color theme="1"/>
        <rFont val="Arial"/>
        <family val="2"/>
      </rPr>
      <t>eq. 14</t>
    </r>
  </si>
  <si>
    <r>
      <t xml:space="preserve">This example is based on equations (13), (14), and (15) with </t>
    </r>
    <r>
      <rPr>
        <i/>
        <sz val="11"/>
        <rFont val="Arial"/>
        <family val="2"/>
      </rPr>
      <t>i</t>
    </r>
    <r>
      <rPr>
        <i/>
        <vertAlign val="subscript"/>
        <sz val="11"/>
        <rFont val="Arial"/>
        <family val="2"/>
      </rPr>
      <t>max</t>
    </r>
    <r>
      <rPr>
        <sz val="11"/>
        <rFont val="Arial"/>
        <family val="2"/>
      </rPr>
      <t>= 922.</t>
    </r>
  </si>
  <si>
    <r>
      <t xml:space="preserve"> These examples are based on equations (16a-d), where the lower and upper limits in equation (13) are replaced with  </t>
    </r>
    <r>
      <rPr>
        <i/>
        <sz val="12"/>
        <rFont val="Arial"/>
        <family val="2"/>
      </rPr>
      <t>i= i</t>
    </r>
    <r>
      <rPr>
        <i/>
        <vertAlign val="subscript"/>
        <sz val="12"/>
        <rFont val="Arial"/>
        <family val="2"/>
      </rPr>
      <t>lower</t>
    </r>
    <r>
      <rPr>
        <sz val="12"/>
        <rFont val="Arial"/>
        <family val="2"/>
      </rPr>
      <t xml:space="preserve">  and </t>
    </r>
    <r>
      <rPr>
        <i/>
        <sz val="12"/>
        <rFont val="Arial"/>
        <family val="2"/>
      </rPr>
      <t>i</t>
    </r>
    <r>
      <rPr>
        <i/>
        <vertAlign val="subscript"/>
        <sz val="12"/>
        <rFont val="Arial"/>
        <family val="2"/>
      </rPr>
      <t>upper</t>
    </r>
    <r>
      <rPr>
        <i/>
        <sz val="12"/>
        <rFont val="Arial"/>
        <family val="2"/>
      </rPr>
      <t>-1</t>
    </r>
    <r>
      <rPr>
        <sz val="12"/>
        <rFont val="Arial"/>
        <family val="2"/>
      </rPr>
      <t>, respectively</t>
    </r>
  </si>
  <si>
    <t>Removes comments and formulas from the validation examples.</t>
  </si>
  <si>
    <t>P.2145 CLIMATIC_MAPS_GAS_ATT</t>
  </si>
  <si>
    <r>
      <t>Corrects a mislabelling of the columns for the Weibull parameters k</t>
    </r>
    <r>
      <rPr>
        <vertAlign val="subscript"/>
        <sz val="14"/>
        <rFont val="Times New Roman"/>
        <family val="1"/>
      </rPr>
      <t>Vs</t>
    </r>
    <r>
      <rPr>
        <sz val="14"/>
        <rFont val="Times New Roman"/>
        <family val="1"/>
      </rPr>
      <t xml:space="preserve"> and λ</t>
    </r>
    <r>
      <rPr>
        <vertAlign val="subscript"/>
        <sz val="14"/>
        <rFont val="Times New Roman"/>
        <family val="1"/>
      </rPr>
      <t>Vs</t>
    </r>
  </si>
  <si>
    <t>Date: 20/09/2024</t>
  </si>
  <si>
    <t>2.2.1.3.1 Conditional distribution of the frequency scaling ratio of rain attenuation</t>
  </si>
  <si>
    <t>2.2.1.3 Long-term frequency and polarization scaling of rain attenuation statistics</t>
  </si>
  <si>
    <t>Recommendation ITU-R P.618-14. Attenuation by precipitation and clouds. Section 2.2.1, Prediction of attenuation statistics for an average year</t>
  </si>
  <si>
    <t>P(A)</t>
  </si>
  <si>
    <t xml:space="preserve"> Section 2.2 Attenuation by precipitation and clouds. Section 2.2.1.3 Long-term frequency and polarization scaling of rain attenuation statistics, 2.2.1.3.1 Conditional distribution of the frequency scaling ratio of rain attenuation</t>
  </si>
  <si>
    <t xml:space="preserve">Addition of example : </t>
  </si>
  <si>
    <r>
      <t>f</t>
    </r>
    <r>
      <rPr>
        <i/>
        <vertAlign val="subscript"/>
        <sz val="12"/>
        <rFont val="Times New Roman"/>
        <family val="1"/>
      </rPr>
      <t>1</t>
    </r>
    <r>
      <rPr>
        <sz val="12"/>
        <rFont val="Times New Roman"/>
        <family val="1"/>
      </rPr>
      <t> </t>
    </r>
  </si>
  <si>
    <r>
      <rPr>
        <sz val="12"/>
        <rFont val="Calibri"/>
        <family val="2"/>
      </rPr>
      <t>θ</t>
    </r>
    <r>
      <rPr>
        <sz val="12"/>
        <rFont val="Times New Roman"/>
        <family val="1"/>
      </rPr>
      <t>(°)</t>
    </r>
  </si>
  <si>
    <t>μ1</t>
  </si>
  <si>
    <t>σ1</t>
  </si>
  <si>
    <r>
      <t>f</t>
    </r>
    <r>
      <rPr>
        <i/>
        <vertAlign val="subscript"/>
        <sz val="12"/>
        <rFont val="Times New Roman"/>
        <family val="1"/>
      </rPr>
      <t>2</t>
    </r>
    <r>
      <rPr>
        <sz val="12"/>
        <rFont val="Times New Roman"/>
        <family val="1"/>
      </rPr>
      <t> </t>
    </r>
  </si>
  <si>
    <t>Example Calculation 1</t>
  </si>
  <si>
    <t>a1</t>
  </si>
  <si>
    <t>a2</t>
  </si>
  <si>
    <t>Example Calculation 2</t>
  </si>
  <si>
    <t>ξ</t>
  </si>
  <si>
    <r>
      <t>Q</t>
    </r>
    <r>
      <rPr>
        <b/>
        <vertAlign val="superscript"/>
        <sz val="12"/>
        <rFont val="Times New Roman"/>
        <family val="1"/>
      </rPr>
      <t>-1</t>
    </r>
    <r>
      <rPr>
        <b/>
        <i/>
        <sz val="12"/>
        <rFont val="Times New Roman"/>
        <family val="1"/>
      </rPr>
      <t>(P</t>
    </r>
    <r>
      <rPr>
        <b/>
        <i/>
        <vertAlign val="subscript"/>
        <sz val="12"/>
        <rFont val="Times New Roman"/>
        <family val="1"/>
      </rPr>
      <t>i</t>
    </r>
    <r>
      <rPr>
        <b/>
        <i/>
        <sz val="12"/>
        <rFont val="Times New Roman"/>
        <family val="1"/>
      </rPr>
      <t>/P</t>
    </r>
    <r>
      <rPr>
        <b/>
        <i/>
        <vertAlign val="subscript"/>
        <sz val="12"/>
        <rFont val="Times New Roman"/>
        <family val="1"/>
      </rPr>
      <t>rain</t>
    </r>
    <r>
      <rPr>
        <b/>
        <i/>
        <sz val="12"/>
        <rFont val="Times New Roman"/>
        <family val="1"/>
      </rPr>
      <t>)</t>
    </r>
  </si>
  <si>
    <r>
      <t>μ</t>
    </r>
    <r>
      <rPr>
        <b/>
        <vertAlign val="subscript"/>
        <sz val="14"/>
        <rFont val="Times New Roman"/>
        <family val="1"/>
      </rPr>
      <t>2</t>
    </r>
  </si>
  <si>
    <r>
      <t>σ</t>
    </r>
    <r>
      <rPr>
        <b/>
        <vertAlign val="subscript"/>
        <sz val="14"/>
        <rFont val="Times New Roman"/>
        <family val="1"/>
      </rPr>
      <t>2</t>
    </r>
  </si>
  <si>
    <r>
      <t>σ</t>
    </r>
    <r>
      <rPr>
        <b/>
        <vertAlign val="subscript"/>
        <sz val="14"/>
        <rFont val="Times New Roman"/>
        <family val="1"/>
      </rPr>
      <t>2/1</t>
    </r>
  </si>
  <si>
    <t>Version:  8.1.1 (P)</t>
  </si>
  <si>
    <t>P.676-13 A_Gas_A1_2.2.1a and P.676-13 A_Gas_A1_2.2.1b: </t>
  </si>
  <si>
    <t>Clarifies the equations and layer indexes used to compute hupper and hlower in P.676-13 A_Gas_A1_2.2.1a and P.676-13 A_Gas_A1_2.2.1b </t>
  </si>
  <si>
    <r>
      <t>a</t>
    </r>
    <r>
      <rPr>
        <b/>
        <vertAlign val="subscript"/>
        <sz val="10"/>
        <rFont val="Arial"/>
        <family val="2"/>
      </rPr>
      <t>2</t>
    </r>
    <r>
      <rPr>
        <b/>
        <sz val="10"/>
        <rFont val="Arial"/>
        <family val="2"/>
      </rPr>
      <t xml:space="preserve"> (dB)</t>
    </r>
  </si>
  <si>
    <r>
      <t>a</t>
    </r>
    <r>
      <rPr>
        <b/>
        <vertAlign val="subscript"/>
        <sz val="10"/>
        <rFont val="Arial"/>
        <family val="2"/>
      </rPr>
      <t>1</t>
    </r>
    <r>
      <rPr>
        <b/>
        <sz val="10"/>
        <rFont val="Arial"/>
        <family val="2"/>
      </rPr>
      <t xml:space="preserve"> (dB)</t>
    </r>
  </si>
  <si>
    <r>
      <t>P(A</t>
    </r>
    <r>
      <rPr>
        <b/>
        <i/>
        <vertAlign val="subscript"/>
        <sz val="14"/>
        <rFont val="Arial"/>
        <family val="2"/>
      </rPr>
      <t>2</t>
    </r>
    <r>
      <rPr>
        <b/>
        <i/>
        <sz val="14"/>
        <rFont val="Arial"/>
        <family val="2"/>
      </rPr>
      <t xml:space="preserve"> &gt;a</t>
    </r>
    <r>
      <rPr>
        <b/>
        <i/>
        <vertAlign val="subscript"/>
        <sz val="14"/>
        <rFont val="Arial"/>
        <family val="2"/>
      </rPr>
      <t>2</t>
    </r>
    <r>
      <rPr>
        <b/>
        <i/>
        <sz val="14"/>
        <rFont val="Arial"/>
        <family val="2"/>
      </rPr>
      <t xml:space="preserve"> | A</t>
    </r>
    <r>
      <rPr>
        <b/>
        <i/>
        <vertAlign val="subscript"/>
        <sz val="14"/>
        <rFont val="Arial"/>
        <family val="2"/>
      </rPr>
      <t>1</t>
    </r>
    <r>
      <rPr>
        <b/>
        <i/>
        <sz val="14"/>
        <rFont val="Arial"/>
        <family val="2"/>
      </rPr>
      <t xml:space="preserve"> = a</t>
    </r>
    <r>
      <rPr>
        <b/>
        <i/>
        <vertAlign val="subscript"/>
        <sz val="14"/>
        <rFont val="Arial"/>
        <family val="2"/>
      </rPr>
      <t>1</t>
    </r>
    <r>
      <rPr>
        <b/>
        <i/>
        <sz val="14"/>
        <rFont val="Arial"/>
        <family val="2"/>
      </rPr>
      <t>)</t>
    </r>
  </si>
  <si>
    <r>
      <t>P(A</t>
    </r>
    <r>
      <rPr>
        <b/>
        <i/>
        <vertAlign val="subscript"/>
        <sz val="16"/>
        <rFont val="Times New Roman"/>
        <family val="1"/>
      </rPr>
      <t>2</t>
    </r>
    <r>
      <rPr>
        <b/>
        <i/>
        <sz val="16"/>
        <rFont val="Times New Roman"/>
        <family val="1"/>
      </rPr>
      <t xml:space="preserve"> &gt;a</t>
    </r>
    <r>
      <rPr>
        <b/>
        <i/>
        <vertAlign val="subscript"/>
        <sz val="16"/>
        <rFont val="Times New Roman"/>
        <family val="1"/>
      </rPr>
      <t xml:space="preserve">2 </t>
    </r>
    <r>
      <rPr>
        <b/>
        <i/>
        <sz val="16"/>
        <rFont val="Times New Roman"/>
        <family val="1"/>
      </rPr>
      <t>| A</t>
    </r>
    <r>
      <rPr>
        <b/>
        <i/>
        <vertAlign val="subscript"/>
        <sz val="16"/>
        <rFont val="Times New Roman"/>
        <family val="1"/>
      </rPr>
      <t>1</t>
    </r>
    <r>
      <rPr>
        <b/>
        <i/>
        <sz val="16"/>
        <rFont val="Times New Roman"/>
        <family val="1"/>
      </rPr>
      <t xml:space="preserve"> = a</t>
    </r>
    <r>
      <rPr>
        <b/>
        <i/>
        <vertAlign val="subscript"/>
        <sz val="16"/>
        <rFont val="Times New Roman"/>
        <family val="1"/>
      </rPr>
      <t>1</t>
    </r>
    <r>
      <rPr>
        <b/>
        <i/>
        <sz val="16"/>
        <rFont val="Times New Roman"/>
        <family val="1"/>
      </rPr>
      <t>)</t>
    </r>
  </si>
  <si>
    <r>
      <t>a</t>
    </r>
    <r>
      <rPr>
        <b/>
        <vertAlign val="subscript"/>
        <sz val="18"/>
        <rFont val="Arial"/>
        <family val="2"/>
      </rPr>
      <t>2</t>
    </r>
    <r>
      <rPr>
        <b/>
        <sz val="18"/>
        <rFont val="Arial"/>
        <family val="2"/>
      </rPr>
      <t xml:space="preserve"> (dB)</t>
    </r>
  </si>
  <si>
    <r>
      <t>a</t>
    </r>
    <r>
      <rPr>
        <b/>
        <i/>
        <vertAlign val="subscript"/>
        <sz val="14"/>
        <rFont val="Arial"/>
        <family val="2"/>
      </rPr>
      <t>1</t>
    </r>
    <r>
      <rPr>
        <b/>
        <i/>
        <sz val="14"/>
        <rFont val="Arial"/>
        <family val="2"/>
      </rPr>
      <t xml:space="preserve"> (dB)</t>
    </r>
  </si>
  <si>
    <t>σ2/1</t>
  </si>
  <si>
    <t>P(A2 &gt;a2 | A1 = a1)</t>
  </si>
  <si>
    <t>hasl</t>
  </si>
  <si>
    <t>Pol. Angle</t>
  </si>
  <si>
    <t>R 0.01%</t>
  </si>
  <si>
    <t>Rainfall rate and Probability of rain (%)</t>
  </si>
  <si>
    <t>(deg)</t>
  </si>
  <si>
    <t>Version:  8.2.0 (P)</t>
  </si>
  <si>
    <t>Date: 31/10/2024</t>
  </si>
  <si>
    <r>
      <t xml:space="preserve">The rainfall rate, </t>
    </r>
    <r>
      <rPr>
        <b/>
        <i/>
        <sz val="12"/>
        <rFont val="Arial"/>
        <family val="2"/>
      </rPr>
      <t>R</t>
    </r>
    <r>
      <rPr>
        <b/>
        <i/>
        <vertAlign val="subscript"/>
        <sz val="12"/>
        <rFont val="Arial"/>
        <family val="2"/>
      </rPr>
      <t>p</t>
    </r>
    <r>
      <rPr>
        <b/>
        <sz val="12"/>
        <rFont val="Arial"/>
        <family val="2"/>
      </rPr>
      <t>, exceeded for any percentage of the average year, and for any location (with an integration time of 1 minute)</t>
    </r>
  </si>
  <si>
    <r>
      <t>is obtained following the method described in Annex 1, using a bisection method with tolerance set at 1E-3% on the relative error (  100 * (P</t>
    </r>
    <r>
      <rPr>
        <b/>
        <vertAlign val="subscript"/>
        <sz val="12"/>
        <rFont val="Arial"/>
        <family val="2"/>
      </rPr>
      <t xml:space="preserve">it </t>
    </r>
    <r>
      <rPr>
        <b/>
        <sz val="12"/>
        <rFont val="Arial"/>
        <family val="2"/>
      </rPr>
      <t>- P</t>
    </r>
    <r>
      <rPr>
        <b/>
        <vertAlign val="subscript"/>
        <sz val="12"/>
        <rFont val="Arial"/>
        <family val="2"/>
      </rPr>
      <t>target</t>
    </r>
    <r>
      <rPr>
        <b/>
        <sz val="12"/>
        <rFont val="Arial"/>
        <family val="2"/>
      </rPr>
      <t>)/P</t>
    </r>
    <r>
      <rPr>
        <b/>
        <vertAlign val="subscript"/>
        <sz val="12"/>
        <rFont val="Arial"/>
        <family val="2"/>
      </rPr>
      <t xml:space="preserve">target </t>
    </r>
    <r>
      <rPr>
        <b/>
        <sz val="12"/>
        <rFont val="Arial"/>
        <family val="2"/>
      </rPr>
      <t>)</t>
    </r>
  </si>
  <si>
    <r>
      <t>The rainfall rate exceeded for 0.01% of the average year, R</t>
    </r>
    <r>
      <rPr>
        <b/>
        <vertAlign val="subscript"/>
        <sz val="12"/>
        <rFont val="Arial"/>
        <family val="2"/>
      </rPr>
      <t>0.01%</t>
    </r>
    <r>
      <rPr>
        <b/>
        <sz val="12"/>
        <rFont val="Arial"/>
        <family val="2"/>
      </rPr>
      <t>, is the result of bi-linear interpolation using the precalculated map contained in Rec. ITU-R P.837-7.</t>
    </r>
  </si>
  <si>
    <t>(p. 1511-3)</t>
  </si>
  <si>
    <r>
      <t>H</t>
    </r>
    <r>
      <rPr>
        <vertAlign val="subscript"/>
        <sz val="14"/>
        <rFont val="Times New Roman"/>
        <family val="1"/>
      </rPr>
      <t>0</t>
    </r>
  </si>
  <si>
    <r>
      <t>h</t>
    </r>
    <r>
      <rPr>
        <i/>
        <vertAlign val="subscript"/>
        <sz val="18"/>
        <rFont val="Times New Roman"/>
        <family val="1"/>
      </rPr>
      <t>s</t>
    </r>
    <r>
      <rPr>
        <sz val="18"/>
        <rFont val="Times New Roman"/>
        <family val="1"/>
      </rPr>
      <t xml:space="preserve"> - P.1511</t>
    </r>
    <r>
      <rPr>
        <i/>
        <sz val="18"/>
        <rFont val="Times New Roman"/>
        <family val="1"/>
      </rPr>
      <t>-3</t>
    </r>
  </si>
  <si>
    <r>
      <t>h</t>
    </r>
    <r>
      <rPr>
        <i/>
        <vertAlign val="subscript"/>
        <sz val="18"/>
        <rFont val="Times New Roman"/>
        <family val="1"/>
      </rPr>
      <t>s</t>
    </r>
    <r>
      <rPr>
        <sz val="18"/>
        <rFont val="Times New Roman"/>
        <family val="1"/>
      </rPr>
      <t xml:space="preserve"> - </t>
    </r>
    <r>
      <rPr>
        <sz val="14"/>
        <rFont val="Times New Roman"/>
        <family val="1"/>
      </rPr>
      <t>P.1511-3</t>
    </r>
  </si>
  <si>
    <r>
      <t>h</t>
    </r>
    <r>
      <rPr>
        <i/>
        <vertAlign val="subscript"/>
        <sz val="14"/>
        <rFont val="Times New Roman"/>
        <family val="1"/>
      </rPr>
      <t>s</t>
    </r>
    <r>
      <rPr>
        <sz val="14"/>
        <rFont val="Times New Roman"/>
        <family val="1"/>
      </rPr>
      <t xml:space="preserve"> - P. 1511-3</t>
    </r>
  </si>
  <si>
    <r>
      <t>h</t>
    </r>
    <r>
      <rPr>
        <i/>
        <vertAlign val="subscript"/>
        <sz val="14"/>
        <color theme="0" tint="-0.49995422223578601"/>
        <rFont val="Times New Roman"/>
        <family val="1"/>
      </rPr>
      <t>s</t>
    </r>
    <r>
      <rPr>
        <sz val="14"/>
        <color theme="0" tint="-0.49995422223578601"/>
        <rFont val="Times New Roman"/>
        <family val="1"/>
      </rPr>
      <t xml:space="preserve"> - P.1511-3</t>
    </r>
  </si>
  <si>
    <r>
      <t>h</t>
    </r>
    <r>
      <rPr>
        <i/>
        <vertAlign val="subscript"/>
        <sz val="18"/>
        <rFont val="Times New Roman"/>
        <family val="1"/>
      </rPr>
      <t>s</t>
    </r>
    <r>
      <rPr>
        <sz val="18"/>
        <rFont val="Times New Roman"/>
        <family val="1"/>
      </rPr>
      <t xml:space="preserve"> - P.1511-3</t>
    </r>
  </si>
  <si>
    <r>
      <rPr>
        <i/>
        <sz val="18"/>
        <rFont val="Times New Roman"/>
        <family val="1"/>
      </rPr>
      <t>h</t>
    </r>
    <r>
      <rPr>
        <i/>
        <vertAlign val="subscript"/>
        <sz val="18"/>
        <rFont val="Times New Roman"/>
        <family val="1"/>
      </rPr>
      <t>s</t>
    </r>
    <r>
      <rPr>
        <sz val="16"/>
        <rFont val="Times New Roman"/>
        <family val="1"/>
      </rPr>
      <t xml:space="preserve"> - </t>
    </r>
    <r>
      <rPr>
        <sz val="14"/>
        <rFont val="Times New Roman"/>
        <family val="1"/>
      </rPr>
      <t>P.1511-3</t>
    </r>
  </si>
  <si>
    <r>
      <t>h</t>
    </r>
    <r>
      <rPr>
        <i/>
        <vertAlign val="subscript"/>
        <sz val="14"/>
        <color theme="0" tint="-0.49995422223578601"/>
        <rFont val="Times New Roman"/>
        <family val="1"/>
      </rPr>
      <t>s</t>
    </r>
    <r>
      <rPr>
        <sz val="14"/>
        <color theme="0" tint="-0.49995422223578601"/>
        <rFont val="Times New Roman"/>
        <family val="1"/>
      </rPr>
      <t xml:space="preserve"> - P.1511</t>
    </r>
    <r>
      <rPr>
        <i/>
        <sz val="14"/>
        <color theme="0" tint="-0.49995422223578601"/>
        <rFont val="Times New Roman"/>
        <family val="1"/>
      </rPr>
      <t>-3</t>
    </r>
  </si>
  <si>
    <t>Recommendation ITU-R P.1511-3:  Topography for Earth-space propagation modelling</t>
  </si>
  <si>
    <r>
      <t>h</t>
    </r>
    <r>
      <rPr>
        <i/>
        <vertAlign val="subscript"/>
        <sz val="18"/>
        <rFont val="Times New Roman"/>
        <family val="1"/>
      </rPr>
      <t>s</t>
    </r>
  </si>
  <si>
    <t>Version 8.3.0</t>
  </si>
  <si>
    <t>T year</t>
  </si>
  <si>
    <t>Recommendation ITU-R P.1510-1:  Mean surface temperature</t>
  </si>
  <si>
    <t>T at the desired location (Lat, Lon) is obtained by performing a bi-linear interpolation using the four surrounding grid points as described in Annex 1 Paragraph 1b of Recommendation ITU-R P.1144</t>
  </si>
  <si>
    <t>Recommendation ITU-R P.1510-1. Mean surface temperature</t>
  </si>
  <si>
    <t>10.1</t>
  </si>
  <si>
    <t>10.2</t>
  </si>
  <si>
    <t>10.3</t>
  </si>
  <si>
    <t>10.4</t>
  </si>
  <si>
    <t>10.5</t>
  </si>
  <si>
    <t>10.6</t>
  </si>
  <si>
    <t>10.7</t>
  </si>
  <si>
    <t>10.8</t>
  </si>
  <si>
    <t>10.9</t>
  </si>
  <si>
    <t>10.10</t>
  </si>
  <si>
    <t>10.11</t>
  </si>
  <si>
    <t>Recommendation  ITU-R P.840-9 Attenuation due to clouds and fog.</t>
  </si>
  <si>
    <t>1.1. Topographic Height</t>
  </si>
  <si>
    <r>
      <t>h</t>
    </r>
    <r>
      <rPr>
        <i/>
        <vertAlign val="subscript"/>
        <sz val="18"/>
        <rFont val="Times New Roman"/>
        <family val="1"/>
      </rPr>
      <t>EGM2008</t>
    </r>
  </si>
  <si>
    <t>2.2. WGS84 reference geoid. Geoid undulation</t>
  </si>
  <si>
    <t>Recommendation ITU-R P.1511-3. Topography for earth-space propagation modelling.</t>
  </si>
  <si>
    <t xml:space="preserve">Addition of examples : </t>
  </si>
  <si>
    <t>Version:  8.3.0 (P)</t>
  </si>
  <si>
    <r>
      <t>avg. year, (kg/m</t>
    </r>
    <r>
      <rPr>
        <vertAlign val="superscript"/>
        <sz val="12"/>
        <rFont val="Times New Roman"/>
        <family val="1"/>
      </rPr>
      <t>2</t>
    </r>
    <r>
      <rPr>
        <sz val="12"/>
        <rFont val="Times New Roman"/>
        <family val="1"/>
      </rPr>
      <t xml:space="preserve"> or mm)</t>
    </r>
  </si>
  <si>
    <r>
      <t>Editorially amends cell K20 and T20 to reflect the correct units of parameter  </t>
    </r>
    <r>
      <rPr>
        <i/>
        <sz val="14"/>
        <rFont val="Times New Roman"/>
        <family val="1"/>
      </rPr>
      <t>K</t>
    </r>
    <r>
      <rPr>
        <i/>
        <vertAlign val="subscript"/>
        <sz val="14"/>
        <rFont val="Times New Roman"/>
        <family val="1"/>
      </rPr>
      <t>L</t>
    </r>
    <r>
      <rPr>
        <i/>
        <sz val="14"/>
        <rFont val="Times New Roman"/>
        <family val="1"/>
      </rPr>
      <t>(f).</t>
    </r>
  </si>
  <si>
    <r>
      <t xml:space="preserve"> (dB/kg/m</t>
    </r>
    <r>
      <rPr>
        <vertAlign val="superscript"/>
        <sz val="12"/>
        <rFont val="Times New Roman"/>
        <family val="1"/>
      </rPr>
      <t>2</t>
    </r>
    <r>
      <rPr>
        <sz val="12"/>
        <rFont val="Times New Roman"/>
        <family val="1"/>
      </rPr>
      <t>)</t>
    </r>
  </si>
  <si>
    <r>
      <t xml:space="preserve"> (dB/kg/m</t>
    </r>
    <r>
      <rPr>
        <vertAlign val="superscript"/>
        <sz val="14"/>
        <rFont val="Times New Roman"/>
        <family val="1"/>
      </rPr>
      <t>2</t>
    </r>
    <r>
      <rPr>
        <sz val="14"/>
        <rFont val="Times New Roman"/>
        <family val="1"/>
      </rPr>
      <t>)</t>
    </r>
  </si>
  <si>
    <r>
      <t>(kg/m</t>
    </r>
    <r>
      <rPr>
        <vertAlign val="superscript"/>
        <sz val="14"/>
        <rFont val="Times New Roman"/>
        <family val="1"/>
      </rPr>
      <t>2</t>
    </r>
    <r>
      <rPr>
        <sz val="14"/>
        <rFont val="Times New Roman"/>
        <family val="1"/>
      </rPr>
      <t>)</t>
    </r>
  </si>
  <si>
    <t>(P.1511-3)</t>
  </si>
  <si>
    <r>
      <t>p</t>
    </r>
    <r>
      <rPr>
        <i/>
        <vertAlign val="subscript"/>
        <sz val="11"/>
        <color theme="1"/>
        <rFont val="Times New Roman"/>
        <family val="1"/>
      </rPr>
      <t>L</t>
    </r>
    <r>
      <rPr>
        <i/>
        <sz val="11"/>
        <color theme="1"/>
        <rFont val="Times New Roman"/>
        <family val="1"/>
      </rPr>
      <t xml:space="preserve"> (%)</t>
    </r>
  </si>
  <si>
    <t>(Rec. P.453)</t>
  </si>
  <si>
    <r>
      <t>Index of the worst month of p</t>
    </r>
    <r>
      <rPr>
        <i/>
        <vertAlign val="subscript"/>
        <sz val="11"/>
        <color theme="1"/>
        <rFont val="Times New Roman"/>
        <family val="1"/>
      </rPr>
      <t>L</t>
    </r>
  </si>
  <si>
    <r>
      <t>Median N</t>
    </r>
    <r>
      <rPr>
        <i/>
        <vertAlign val="subscript"/>
        <sz val="14"/>
        <rFont val="Times New Roman"/>
        <family val="1"/>
      </rPr>
      <t xml:space="preserve">wet </t>
    </r>
  </si>
  <si>
    <t>P.618-14. Scintillation</t>
  </si>
  <si>
    <t>A(p)</t>
  </si>
  <si>
    <t>XPD(p)</t>
  </si>
  <si>
    <r>
      <t>is obtained following the method described in Annex 1, using a bisection method with tolerance set at 1E-3% on the relative error (  100 * (P</t>
    </r>
    <r>
      <rPr>
        <b/>
        <vertAlign val="subscript"/>
        <sz val="14"/>
        <rFont val="Arial"/>
        <family val="2"/>
      </rPr>
      <t>it</t>
    </r>
    <r>
      <rPr>
        <b/>
        <sz val="14"/>
        <rFont val="Arial"/>
        <family val="2"/>
      </rPr>
      <t xml:space="preserve"> - P</t>
    </r>
    <r>
      <rPr>
        <b/>
        <vertAlign val="subscript"/>
        <sz val="14"/>
        <rFont val="Arial"/>
        <family val="2"/>
      </rPr>
      <t>target</t>
    </r>
    <r>
      <rPr>
        <b/>
        <sz val="14"/>
        <rFont val="Arial"/>
        <family val="2"/>
      </rPr>
      <t>)/P</t>
    </r>
    <r>
      <rPr>
        <b/>
        <vertAlign val="subscript"/>
        <sz val="14"/>
        <rFont val="Arial"/>
        <family val="2"/>
      </rPr>
      <t xml:space="preserve">target </t>
    </r>
    <r>
      <rPr>
        <b/>
        <sz val="14"/>
        <rFont val="Arial"/>
        <family val="2"/>
      </rPr>
      <t>)</t>
    </r>
  </si>
  <si>
    <r>
      <t>T</t>
    </r>
    <r>
      <rPr>
        <i/>
        <vertAlign val="subscript"/>
        <sz val="20"/>
        <rFont val="Times New Roman"/>
        <family val="1"/>
      </rPr>
      <t>s</t>
    </r>
    <r>
      <rPr>
        <i/>
        <sz val="20"/>
        <rFont val="Times New Roman"/>
        <family val="1"/>
      </rPr>
      <t>(p)</t>
    </r>
  </si>
  <si>
    <r>
      <t>P</t>
    </r>
    <r>
      <rPr>
        <i/>
        <vertAlign val="subscript"/>
        <sz val="20"/>
        <rFont val="Times New Roman"/>
        <family val="1"/>
      </rPr>
      <t>s</t>
    </r>
    <r>
      <rPr>
        <i/>
        <sz val="20"/>
        <rFont val="Times New Roman"/>
        <family val="1"/>
      </rPr>
      <t>(p)</t>
    </r>
  </si>
  <si>
    <r>
      <t>P</t>
    </r>
    <r>
      <rPr>
        <i/>
        <vertAlign val="subscript"/>
        <sz val="14"/>
        <rFont val="Times New Roman"/>
        <family val="1"/>
      </rPr>
      <t>0</t>
    </r>
  </si>
  <si>
    <r>
      <t>P</t>
    </r>
    <r>
      <rPr>
        <vertAlign val="subscript"/>
        <sz val="14"/>
        <rFont val="Times New Roman"/>
        <family val="1"/>
      </rPr>
      <t>0</t>
    </r>
    <r>
      <rPr>
        <sz val="14"/>
        <rFont val="Times New Roman"/>
        <family val="1"/>
      </rPr>
      <t xml:space="preserve"> annual</t>
    </r>
  </si>
  <si>
    <r>
      <t>P</t>
    </r>
    <r>
      <rPr>
        <i/>
        <vertAlign val="subscript"/>
        <sz val="12"/>
        <rFont val="Times New Roman"/>
        <family val="1"/>
      </rPr>
      <t>rain</t>
    </r>
  </si>
  <si>
    <r>
      <t>The mean annual 0°C isotherm height above mean sea level, h</t>
    </r>
    <r>
      <rPr>
        <b/>
        <vertAlign val="subscript"/>
        <sz val="14"/>
        <rFont val="Arial"/>
        <family val="2"/>
      </rPr>
      <t>0</t>
    </r>
    <r>
      <rPr>
        <b/>
        <sz val="14"/>
        <rFont val="Arial"/>
        <family val="2"/>
      </rPr>
      <t xml:space="preserve">, is obtained by bilinear interpolation on the values </t>
    </r>
  </si>
  <si>
    <t>Date: 02/12/2024</t>
  </si>
  <si>
    <t>(P. 1511-3)</t>
  </si>
  <si>
    <r>
      <t>N</t>
    </r>
    <r>
      <rPr>
        <b/>
        <vertAlign val="subscript"/>
        <sz val="14"/>
        <rFont val="Times New Roman"/>
        <family val="1"/>
      </rPr>
      <t>wet</t>
    </r>
  </si>
  <si>
    <r>
      <t>Values of N</t>
    </r>
    <r>
      <rPr>
        <b/>
        <vertAlign val="subscript"/>
        <sz val="14"/>
        <rFont val="Arial"/>
        <family val="2"/>
      </rPr>
      <t>wet</t>
    </r>
    <r>
      <rPr>
        <b/>
        <sz val="14"/>
        <rFont val="Arial"/>
        <family val="2"/>
      </rPr>
      <t xml:space="preserve"> for the input (lat, long) are obtained by bilinear interpolation of the reference ERA Interim data.</t>
    </r>
  </si>
  <si>
    <r>
      <t>The annual values of surface water vapour density,  (g/m</t>
    </r>
    <r>
      <rPr>
        <b/>
        <vertAlign val="superscript"/>
        <sz val="14"/>
        <rFont val="Arial"/>
        <family val="2"/>
      </rPr>
      <t>3</t>
    </r>
    <r>
      <rPr>
        <b/>
        <sz val="14"/>
        <rFont val="Arial"/>
        <family val="2"/>
      </rPr>
      <t>), exceeded for a value p% in the interval [0.1 - 99%], can be derived using the method described in Annex 1, Section 1, of the recommendation.</t>
    </r>
  </si>
  <si>
    <r>
      <t>The monthly  values of surface water vapour density,  (g/m</t>
    </r>
    <r>
      <rPr>
        <b/>
        <vertAlign val="superscript"/>
        <sz val="14"/>
        <rFont val="Arial"/>
        <family val="2"/>
      </rPr>
      <t>3</t>
    </r>
    <r>
      <rPr>
        <b/>
        <sz val="14"/>
        <rFont val="Arial"/>
        <family val="2"/>
      </rPr>
      <t>), exceeded for a value p% in the interval [1 - 99%], can be derived using the method described in Annex 1, Section 1, of the recommendation.</t>
    </r>
  </si>
  <si>
    <r>
      <rPr>
        <sz val="14"/>
        <rFont val="Calibri"/>
        <family val="2"/>
      </rPr>
      <t>ρ</t>
    </r>
    <r>
      <rPr>
        <sz val="14"/>
        <rFont val="Times New Roman"/>
        <family val="1"/>
      </rPr>
      <t>(p)</t>
    </r>
    <r>
      <rPr>
        <sz val="16"/>
        <rFont val="Times New Roman"/>
        <family val="1"/>
      </rPr>
      <t xml:space="preserve"> </t>
    </r>
    <r>
      <rPr>
        <sz val="14"/>
        <rFont val="Times New Roman"/>
        <family val="1"/>
      </rPr>
      <t>g/m</t>
    </r>
    <r>
      <rPr>
        <vertAlign val="superscript"/>
        <sz val="14"/>
        <rFont val="Times New Roman"/>
        <family val="1"/>
      </rPr>
      <t>3</t>
    </r>
  </si>
  <si>
    <r>
      <t>The rainfall rate, R</t>
    </r>
    <r>
      <rPr>
        <b/>
        <vertAlign val="subscript"/>
        <sz val="14"/>
        <rFont val="Arial"/>
        <family val="2"/>
      </rPr>
      <t>p</t>
    </r>
    <r>
      <rPr>
        <b/>
        <sz val="14"/>
        <rFont val="Arial"/>
        <family val="2"/>
      </rPr>
      <t>, exceeded for any percentage of the average year, and for any location (with an integration time of 1 minute)</t>
    </r>
  </si>
  <si>
    <r>
      <t>is obtained following the method described in Annex 1, using a bisection method with tolerance set at 1E-3% on the relative error (  100 * (P</t>
    </r>
    <r>
      <rPr>
        <b/>
        <vertAlign val="subscript"/>
        <sz val="14"/>
        <rFont val="Arial"/>
        <family val="2"/>
      </rPr>
      <t>it</t>
    </r>
    <r>
      <rPr>
        <b/>
        <sz val="14"/>
        <rFont val="Arial"/>
        <family val="2"/>
      </rPr>
      <t xml:space="preserve"> - P</t>
    </r>
    <r>
      <rPr>
        <b/>
        <vertAlign val="subscript"/>
        <sz val="14"/>
        <rFont val="Arial"/>
        <family val="2"/>
      </rPr>
      <t>target</t>
    </r>
    <r>
      <rPr>
        <b/>
        <sz val="14"/>
        <rFont val="Arial"/>
        <family val="2"/>
      </rPr>
      <t>)/P</t>
    </r>
    <r>
      <rPr>
        <b/>
        <vertAlign val="subscript"/>
        <sz val="14"/>
        <rFont val="Arial"/>
        <family val="2"/>
      </rPr>
      <t>target</t>
    </r>
    <r>
      <rPr>
        <b/>
        <sz val="14"/>
        <rFont val="Arial"/>
        <family val="2"/>
      </rPr>
      <t xml:space="preserve"> )</t>
    </r>
  </si>
  <si>
    <r>
      <t>Note: Users should: a) verify that R</t>
    </r>
    <r>
      <rPr>
        <b/>
        <vertAlign val="subscript"/>
        <sz val="14"/>
        <rFont val="Arial"/>
        <family val="2"/>
      </rPr>
      <t>0.01</t>
    </r>
    <r>
      <rPr>
        <b/>
        <sz val="14"/>
        <rFont val="Arial"/>
        <family val="2"/>
      </rPr>
      <t xml:space="preserve"> is within the 1E-3% tolerance and then b) use the exact R</t>
    </r>
    <r>
      <rPr>
        <b/>
        <vertAlign val="subscript"/>
        <sz val="14"/>
        <rFont val="Arial"/>
        <family val="2"/>
      </rPr>
      <t>0.01</t>
    </r>
    <r>
      <rPr>
        <b/>
        <sz val="14"/>
        <rFont val="Arial"/>
        <family val="2"/>
      </rPr>
      <t xml:space="preserve"> in the worksheet to calculate A</t>
    </r>
    <r>
      <rPr>
        <b/>
        <vertAlign val="subscript"/>
        <sz val="14"/>
        <rFont val="Arial"/>
        <family val="2"/>
      </rPr>
      <t>p</t>
    </r>
    <r>
      <rPr>
        <b/>
        <sz val="14"/>
        <rFont val="Arial"/>
        <family val="2"/>
      </rPr>
      <t>, and verify that the calculated A</t>
    </r>
    <r>
      <rPr>
        <b/>
        <vertAlign val="subscript"/>
        <sz val="14"/>
        <rFont val="Arial"/>
        <family val="2"/>
      </rPr>
      <t>p</t>
    </r>
    <r>
      <rPr>
        <b/>
        <sz val="14"/>
        <rFont val="Arial"/>
        <family val="2"/>
      </rPr>
      <t xml:space="preserve"> matches the A</t>
    </r>
    <r>
      <rPr>
        <b/>
        <vertAlign val="subscript"/>
        <sz val="14"/>
        <rFont val="Arial"/>
        <family val="2"/>
      </rPr>
      <t>p</t>
    </r>
    <r>
      <rPr>
        <b/>
        <sz val="14"/>
        <rFont val="Arial"/>
        <family val="2"/>
      </rPr>
      <t xml:space="preserve"> in the worksheet.</t>
    </r>
  </si>
  <si>
    <t>Link margin adjusted at El. Angle</t>
  </si>
  <si>
    <r>
      <t>P</t>
    </r>
    <r>
      <rPr>
        <sz val="14"/>
        <rFont val="Times New Roman"/>
        <family val="1"/>
      </rPr>
      <t>(</t>
    </r>
    <r>
      <rPr>
        <i/>
        <sz val="14"/>
        <rFont val="Times New Roman"/>
        <family val="1"/>
      </rPr>
      <t>A &gt; 0</t>
    </r>
    <r>
      <rPr>
        <sz val="14"/>
        <rFont val="Times New Roman"/>
        <family val="1"/>
      </rPr>
      <t xml:space="preserve">) </t>
    </r>
  </si>
  <si>
    <r>
      <t>P</t>
    </r>
    <r>
      <rPr>
        <vertAlign val="subscript"/>
        <sz val="14"/>
        <rFont val="Times New Roman"/>
        <family val="1"/>
      </rPr>
      <t>0</t>
    </r>
  </si>
  <si>
    <r>
      <t>A</t>
    </r>
    <r>
      <rPr>
        <i/>
        <vertAlign val="subscript"/>
        <sz val="14"/>
        <rFont val="Times New Roman"/>
        <family val="1"/>
      </rPr>
      <t>ox</t>
    </r>
    <r>
      <rPr>
        <i/>
        <sz val="14"/>
        <rFont val="Times New Roman"/>
        <family val="1"/>
      </rPr>
      <t>(p)</t>
    </r>
  </si>
  <si>
    <r>
      <t>A</t>
    </r>
    <r>
      <rPr>
        <i/>
        <vertAlign val="subscript"/>
        <sz val="14"/>
        <rFont val="Times New Roman"/>
        <family val="1"/>
      </rPr>
      <t>wv</t>
    </r>
    <r>
      <rPr>
        <i/>
        <sz val="14"/>
        <rFont val="Times New Roman"/>
        <family val="1"/>
      </rPr>
      <t>(p)</t>
    </r>
  </si>
  <si>
    <t xml:space="preserve">Percentage of time A.threshold is exceeded </t>
  </si>
  <si>
    <t xml:space="preserve"> Recommendation ITU-R P.1510-1, Mean surface Temperature, and Recommendation ITU-R P.1511-3, Topography for Earth-space propagation modelling</t>
  </si>
  <si>
    <t xml:space="preserve"> Recommendation ITU-R P.618-14. Section 2.2.1.3.1 Conditional distribution of the frequency scaling ratio of rain attenuation</t>
  </si>
  <si>
    <t>Column header for Nwet indicates median values.</t>
  </si>
  <si>
    <t xml:space="preserve">Recommendation ITU-R P.676-13  Attenuation by atmospheric gases.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</si>
</sst>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2">
    <numFmt numFmtId="164" formatCode="0.0000"/>
    <numFmt numFmtId="165" formatCode="0.0000000"/>
    <numFmt numFmtId="166" formatCode="0.00000000"/>
    <numFmt numFmtId="167" formatCode="0.0"/>
    <numFmt numFmtId="168" formatCode="0.000"/>
    <numFmt numFmtId="169" formatCode="0.000000000"/>
    <numFmt numFmtId="170" formatCode="0.00000000000"/>
    <numFmt numFmtId="171" formatCode="0.000000"/>
    <numFmt numFmtId="172" formatCode="0.0000000000"/>
    <numFmt numFmtId="173" formatCode="[$-809]d\ mmmm\ yyyy;@"/>
    <numFmt numFmtId="174" formatCode="0.00000"/>
    <numFmt numFmtId="175" formatCode="0.00000000000000"/>
    <numFmt numFmtId="176" formatCode="0.000000000000"/>
    <numFmt numFmtId="177" formatCode="0.0E+00"/>
    <numFmt numFmtId="178" formatCode="0.000%"/>
    <numFmt numFmtId="179" formatCode="0.00000000000E+00"/>
    <numFmt numFmtId="180" formatCode="0.0000000000000"/>
    <numFmt numFmtId="181" formatCode="0.000000000000000"/>
    <numFmt numFmtId="182" formatCode="0.0000000000000000"/>
    <numFmt numFmtId="183" formatCode="0.00000000000000000"/>
    <numFmt numFmtId="184" formatCode="0.00000000000000000000"/>
    <numFmt numFmtId="185" formatCode="0.000000000E+00"/>
  </numFmts>
  <fonts count="189">
    <font>
      <sz val="10"/>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1"/>
      <color theme="1"/>
      <name val="Calibri"/>
      <family val="2"/>
      <scheme val="minor"/>
    </font>
    <font>
      <b/>
      <sz val="10"/>
      <name val="Arial"/>
      <family val="2"/>
    </font>
    <font>
      <sz val="8"/>
      <name val="Arial"/>
      <family val="2"/>
    </font>
    <font>
      <sz val="10"/>
      <name val="Times New Roman"/>
      <family val="1"/>
    </font>
    <font>
      <b/>
      <sz val="14"/>
      <name val="Times New Roman"/>
      <family val="1"/>
    </font>
    <font>
      <sz val="14"/>
      <name val="Arial"/>
      <family val="2"/>
    </font>
    <font>
      <sz val="11"/>
      <name val="Times New Roman"/>
      <family val="1"/>
    </font>
    <font>
      <i/>
      <sz val="9"/>
      <name val="Times New Roman"/>
      <family val="1"/>
    </font>
    <font>
      <sz val="14"/>
      <name val="Times New Roman"/>
      <family val="1"/>
    </font>
    <font>
      <i/>
      <sz val="14"/>
      <name val="Times New Roman"/>
      <family val="1"/>
    </font>
    <font>
      <i/>
      <vertAlign val="subscript"/>
      <sz val="14"/>
      <name val="Times New Roman"/>
      <family val="1"/>
    </font>
    <font>
      <sz val="14"/>
      <name val="Symbol"/>
      <family val="1"/>
      <charset val="2"/>
    </font>
    <font>
      <i/>
      <sz val="14"/>
      <name val="Symbol"/>
      <family val="1"/>
      <charset val="2"/>
    </font>
    <font>
      <sz val="12"/>
      <name val="Times New Roman"/>
      <family val="1"/>
    </font>
    <font>
      <sz val="12"/>
      <name val="Arial"/>
      <family val="2"/>
    </font>
    <font>
      <vertAlign val="subscript"/>
      <sz val="14"/>
      <name val="Times New Roman"/>
      <family val="1"/>
    </font>
    <font>
      <sz val="10"/>
      <name val="Arial"/>
      <family val="2"/>
    </font>
    <font>
      <sz val="14"/>
      <color indexed="8"/>
      <name val="Times New Roman"/>
      <family val="1"/>
    </font>
    <font>
      <b/>
      <sz val="12"/>
      <name val="Arial"/>
      <family val="2"/>
    </font>
    <font>
      <b/>
      <sz val="12"/>
      <name val="Times New Roman"/>
      <family val="1"/>
    </font>
    <font>
      <b/>
      <sz val="11"/>
      <name val="Verdana"/>
      <family val="2"/>
    </font>
    <font>
      <sz val="10"/>
      <name val="Verdana"/>
      <family val="2"/>
    </font>
    <font>
      <b/>
      <sz val="14"/>
      <name val="Verdana"/>
      <family val="2"/>
    </font>
    <font>
      <b/>
      <sz val="12"/>
      <name val="Verdana"/>
      <family val="2"/>
    </font>
    <font>
      <sz val="16"/>
      <name val="Arial"/>
      <family val="2"/>
    </font>
    <font>
      <b/>
      <sz val="20"/>
      <name val="Arial"/>
      <family val="2"/>
    </font>
    <font>
      <b/>
      <sz val="14"/>
      <name val="Arial"/>
      <family val="2"/>
    </font>
    <font>
      <i/>
      <sz val="14"/>
      <name val="Arial"/>
      <family val="2"/>
    </font>
    <font>
      <sz val="10"/>
      <name val="CG Times"/>
    </font>
    <font>
      <b/>
      <i/>
      <sz val="14"/>
      <name val="CG Times"/>
    </font>
    <font>
      <b/>
      <sz val="14"/>
      <name val="CG Times"/>
    </font>
    <font>
      <b/>
      <i/>
      <vertAlign val="subscript"/>
      <sz val="14"/>
      <name val="CG Times"/>
    </font>
    <font>
      <b/>
      <sz val="14"/>
      <name val="Symbol"/>
      <family val="1"/>
      <charset val="2"/>
    </font>
    <font>
      <b/>
      <i/>
      <sz val="14"/>
      <name val="Symbol"/>
      <family val="1"/>
      <charset val="2"/>
    </font>
    <font>
      <i/>
      <vertAlign val="subscript"/>
      <sz val="14"/>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62"/>
      <name val="Calibri"/>
      <family val="2"/>
    </font>
    <font>
      <b/>
      <sz val="13"/>
      <color indexed="62"/>
      <name val="Calibri"/>
      <family val="2"/>
    </font>
    <font>
      <b/>
      <sz val="11"/>
      <color indexed="62"/>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62"/>
      <name val="Cambria"/>
      <family val="2"/>
    </font>
    <font>
      <b/>
      <sz val="11"/>
      <color indexed="8"/>
      <name val="Calibri"/>
      <family val="2"/>
    </font>
    <font>
      <sz val="11"/>
      <color indexed="10"/>
      <name val="Calibri"/>
      <family val="2"/>
    </font>
    <font>
      <b/>
      <vertAlign val="superscript"/>
      <sz val="14"/>
      <name val="Arial"/>
      <family val="2"/>
    </font>
    <font>
      <b/>
      <i/>
      <sz val="14"/>
      <name val="Arial"/>
      <family val="2"/>
    </font>
    <font>
      <b/>
      <i/>
      <vertAlign val="subscript"/>
      <sz val="14"/>
      <name val="Arial"/>
      <family val="2"/>
    </font>
    <font>
      <b/>
      <sz val="14"/>
      <name val="Calibri"/>
      <family val="2"/>
    </font>
    <font>
      <b/>
      <sz val="16"/>
      <name val="Calibri"/>
      <family val="2"/>
    </font>
    <font>
      <sz val="11"/>
      <name val="Arial"/>
      <family val="2"/>
    </font>
    <font>
      <sz val="14"/>
      <name val="Calibri"/>
      <family val="2"/>
    </font>
    <font>
      <i/>
      <sz val="16"/>
      <name val="Times New Roman"/>
      <family val="1"/>
    </font>
    <font>
      <i/>
      <vertAlign val="subscript"/>
      <sz val="16"/>
      <name val="Times New Roman"/>
      <family val="1"/>
    </font>
    <font>
      <i/>
      <sz val="18"/>
      <name val="Symbol"/>
      <family val="1"/>
      <charset val="2"/>
    </font>
    <font>
      <u/>
      <sz val="10"/>
      <color theme="10"/>
      <name val="Arial"/>
      <family val="2"/>
    </font>
    <font>
      <sz val="16"/>
      <name val="Symbol"/>
      <family val="1"/>
      <charset val="2"/>
    </font>
    <font>
      <vertAlign val="subscript"/>
      <sz val="16"/>
      <name val="Times New Roman"/>
      <family val="1"/>
    </font>
    <font>
      <sz val="16"/>
      <name val="Times New Roman"/>
      <family val="1"/>
    </font>
    <font>
      <u/>
      <sz val="16"/>
      <color theme="10"/>
      <name val="Times New Roman"/>
      <family val="1"/>
    </font>
    <font>
      <b/>
      <u/>
      <sz val="18"/>
      <name val="Times New Roman"/>
      <family val="1"/>
    </font>
    <font>
      <sz val="18"/>
      <name val="Arial"/>
      <family val="2"/>
    </font>
    <font>
      <sz val="14"/>
      <color rgb="FFFF0000"/>
      <name val="Arial"/>
      <family val="2"/>
    </font>
    <font>
      <sz val="16"/>
      <color rgb="FFFF0000"/>
      <name val="Arial"/>
      <family val="2"/>
    </font>
    <font>
      <i/>
      <sz val="14"/>
      <name val="Calibri"/>
      <family val="2"/>
    </font>
    <font>
      <i/>
      <sz val="16"/>
      <name val="Calibri"/>
      <family val="2"/>
    </font>
    <font>
      <sz val="10"/>
      <name val="Times New Roman"/>
      <family val="1"/>
      <charset val="204"/>
    </font>
    <font>
      <sz val="11"/>
      <color indexed="8"/>
      <name val="Arial"/>
      <family val="2"/>
    </font>
    <font>
      <b/>
      <i/>
      <sz val="11"/>
      <color indexed="8"/>
      <name val="Times New Roman"/>
      <family val="1"/>
      <charset val="204"/>
    </font>
    <font>
      <b/>
      <i/>
      <vertAlign val="superscript"/>
      <sz val="14"/>
      <name val="CG Times"/>
    </font>
    <font>
      <b/>
      <i/>
      <sz val="14"/>
      <name val="Times New Roman"/>
      <family val="1"/>
    </font>
    <font>
      <sz val="9"/>
      <color indexed="81"/>
      <name val="Tahoma"/>
      <family val="2"/>
    </font>
    <font>
      <u/>
      <sz val="12"/>
      <color theme="10"/>
      <name val="Arial"/>
      <family val="2"/>
    </font>
    <font>
      <b/>
      <vertAlign val="subscript"/>
      <sz val="14"/>
      <name val="Arial"/>
      <family val="2"/>
    </font>
    <font>
      <sz val="18"/>
      <name val="Times New Roman"/>
      <family val="1"/>
    </font>
    <font>
      <vertAlign val="subscript"/>
      <sz val="18"/>
      <name val="Times New Roman"/>
      <family val="1"/>
    </font>
    <font>
      <sz val="14"/>
      <color theme="0" tint="-0.49995422223578601"/>
      <name val="Times New Roman"/>
      <family val="1"/>
    </font>
    <font>
      <sz val="10"/>
      <color theme="0" tint="-0.49995422223578601"/>
      <name val="Arial"/>
      <family val="2"/>
    </font>
    <font>
      <i/>
      <sz val="14"/>
      <color theme="0" tint="-0.49995422223578601"/>
      <name val="Times New Roman"/>
      <family val="1"/>
    </font>
    <font>
      <i/>
      <vertAlign val="subscript"/>
      <sz val="14"/>
      <color theme="0" tint="-0.49995422223578601"/>
      <name val="Times New Roman"/>
      <family val="1"/>
    </font>
    <font>
      <vertAlign val="subscript"/>
      <sz val="14"/>
      <name val="Arial"/>
      <family val="2"/>
    </font>
    <font>
      <b/>
      <sz val="14"/>
      <color theme="0" tint="-0.49995422223578601"/>
      <name val="Times New Roman"/>
      <family val="1"/>
    </font>
    <font>
      <sz val="10"/>
      <color theme="0" tint="-0.49995422223578601"/>
      <name val="Times New Roman"/>
      <family val="1"/>
    </font>
    <font>
      <sz val="14"/>
      <color theme="0" tint="-0.49995422223578601"/>
      <name val="Calibri"/>
      <family val="2"/>
    </font>
    <font>
      <sz val="14"/>
      <color theme="0" tint="-0.49995422223578601"/>
      <name val="Symbol"/>
      <family val="1"/>
      <charset val="2"/>
    </font>
    <font>
      <b/>
      <sz val="16"/>
      <name val="Times New Roman"/>
      <family val="1"/>
    </font>
    <font>
      <b/>
      <vertAlign val="subscript"/>
      <sz val="14"/>
      <name val="Times New Roman"/>
      <family val="1"/>
    </font>
    <font>
      <sz val="16"/>
      <name val="Times New Roman"/>
      <family val="2"/>
    </font>
    <font>
      <b/>
      <sz val="18"/>
      <name val="Times New Roman"/>
      <family val="1"/>
    </font>
    <font>
      <i/>
      <sz val="10"/>
      <name val="Times New Roman"/>
      <family val="1"/>
    </font>
    <font>
      <sz val="10"/>
      <color theme="1"/>
      <name val="Times New Roman"/>
      <family val="1"/>
    </font>
    <font>
      <sz val="10"/>
      <name val="Calibri"/>
      <family val="2"/>
    </font>
    <font>
      <sz val="10"/>
      <name val="Times New Roman"/>
      <family val="2"/>
    </font>
    <font>
      <b/>
      <sz val="9"/>
      <name val="Times New Roman"/>
      <family val="1"/>
    </font>
    <font>
      <sz val="11"/>
      <color theme="1"/>
      <name val="Times New Roman"/>
      <family val="1"/>
    </font>
    <font>
      <sz val="11"/>
      <color theme="0" tint="-0.49995422223578601"/>
      <name val="Times New Roman"/>
      <family val="1"/>
    </font>
    <font>
      <i/>
      <sz val="11"/>
      <name val="Times New Roman"/>
      <family val="1"/>
    </font>
    <font>
      <vertAlign val="subscript"/>
      <sz val="11"/>
      <name val="Times New Roman"/>
      <family val="1"/>
    </font>
    <font>
      <sz val="11"/>
      <name val="Times New Roman"/>
      <family val="2"/>
    </font>
    <font>
      <sz val="11"/>
      <name val="Calibri"/>
      <family val="2"/>
    </font>
    <font>
      <vertAlign val="subscript"/>
      <sz val="11"/>
      <color theme="1"/>
      <name val="Times New Roman"/>
      <family val="1"/>
    </font>
    <font>
      <b/>
      <sz val="11"/>
      <name val="Times New Roman"/>
      <family val="1"/>
    </font>
    <font>
      <i/>
      <sz val="12"/>
      <name val="Times New Roman"/>
      <family val="1"/>
    </font>
    <font>
      <i/>
      <sz val="11"/>
      <color theme="1"/>
      <name val="Times New Roman"/>
      <family val="1"/>
    </font>
    <font>
      <sz val="11"/>
      <color theme="1"/>
      <name val="Calibri"/>
      <family val="2"/>
    </font>
    <font>
      <i/>
      <sz val="12"/>
      <name val="Times New Roman"/>
      <family val="2"/>
    </font>
    <font>
      <i/>
      <sz val="10"/>
      <name val="Arial"/>
      <family val="2"/>
    </font>
    <font>
      <sz val="12"/>
      <color theme="0" tint="-0.49995422223578601"/>
      <name val="Times New Roman"/>
      <family val="1"/>
    </font>
    <font>
      <sz val="12"/>
      <name val="Times New Roman"/>
      <family val="2"/>
    </font>
    <font>
      <b/>
      <sz val="14"/>
      <color rgb="FFFF0000"/>
      <name val="Times New Roman"/>
      <family val="1"/>
    </font>
    <font>
      <sz val="9"/>
      <name val="Calibri"/>
      <family val="2"/>
    </font>
    <font>
      <vertAlign val="subscript"/>
      <sz val="11"/>
      <name val="Arial"/>
      <family val="2"/>
    </font>
    <font>
      <sz val="12"/>
      <color theme="0" tint="-0.34998626667073579"/>
      <name val="Times New Roman"/>
      <family val="1"/>
    </font>
    <font>
      <sz val="11"/>
      <color theme="1"/>
      <name val="Calibri"/>
      <family val="1"/>
      <charset val="2"/>
      <scheme val="minor"/>
    </font>
    <font>
      <sz val="11"/>
      <color theme="1"/>
      <name val="Symbol"/>
      <family val="1"/>
      <charset val="2"/>
    </font>
    <font>
      <vertAlign val="subscript"/>
      <sz val="11"/>
      <color theme="1"/>
      <name val="Calibri"/>
      <family val="2"/>
      <scheme val="minor"/>
    </font>
    <font>
      <sz val="12"/>
      <name val="Symbol"/>
      <family val="1"/>
      <charset val="2"/>
    </font>
    <font>
      <vertAlign val="subscript"/>
      <sz val="12"/>
      <name val="CG Times"/>
    </font>
    <font>
      <sz val="10"/>
      <color theme="9" tint="-0.24994659260841701"/>
      <name val="Arial"/>
      <family val="2"/>
    </font>
    <font>
      <sz val="10"/>
      <color rgb="FFFF0000"/>
      <name val="Arial"/>
      <family val="2"/>
    </font>
    <font>
      <b/>
      <sz val="11"/>
      <color theme="1"/>
      <name val="Calibri"/>
      <family val="2"/>
      <scheme val="minor"/>
    </font>
    <font>
      <b/>
      <sz val="11"/>
      <name val="Arial"/>
      <family val="2"/>
    </font>
    <font>
      <vertAlign val="subscript"/>
      <sz val="12"/>
      <name val="Arial"/>
      <family val="2"/>
    </font>
    <font>
      <i/>
      <sz val="12"/>
      <name val="Arial"/>
      <family val="2"/>
    </font>
    <font>
      <i/>
      <vertAlign val="subscript"/>
      <sz val="12"/>
      <name val="Arial"/>
      <family val="2"/>
    </font>
    <font>
      <vertAlign val="subscript"/>
      <sz val="12"/>
      <name val="Times New Roman"/>
      <family val="1"/>
    </font>
    <font>
      <i/>
      <sz val="18"/>
      <name val="Times New Roman"/>
      <family val="1"/>
    </font>
    <font>
      <i/>
      <vertAlign val="subscript"/>
      <sz val="18"/>
      <name val="Times New Roman"/>
      <family val="1"/>
    </font>
    <font>
      <i/>
      <sz val="20"/>
      <name val="Times New Roman"/>
      <family val="1"/>
    </font>
    <font>
      <i/>
      <vertAlign val="subscript"/>
      <sz val="20"/>
      <name val="Times New Roman"/>
      <family val="1"/>
    </font>
    <font>
      <i/>
      <sz val="20"/>
      <name val="Arial"/>
      <family val="2"/>
    </font>
    <font>
      <u/>
      <sz val="10"/>
      <name val="Arial"/>
      <family val="2"/>
    </font>
    <font>
      <b/>
      <u/>
      <sz val="20"/>
      <name val="Arial"/>
      <family val="2"/>
    </font>
    <font>
      <u/>
      <sz val="14"/>
      <name val="Arial"/>
      <family val="2"/>
    </font>
    <font>
      <b/>
      <u/>
      <sz val="14"/>
      <name val="Times New Roman"/>
      <family val="1"/>
    </font>
    <font>
      <b/>
      <sz val="16"/>
      <name val="Arial"/>
      <family val="2"/>
    </font>
    <font>
      <i/>
      <vertAlign val="superscript"/>
      <sz val="20"/>
      <name val="Times New Roman"/>
      <family val="1"/>
    </font>
    <font>
      <i/>
      <vertAlign val="superscript"/>
      <sz val="16"/>
      <name val="Times New Roman"/>
      <family val="1"/>
    </font>
    <font>
      <vertAlign val="superscript"/>
      <sz val="16"/>
      <name val="Times New Roman"/>
      <family val="1"/>
    </font>
    <font>
      <b/>
      <sz val="10"/>
      <color rgb="FFFF0000"/>
      <name val="Arial"/>
      <family val="2"/>
    </font>
    <font>
      <u/>
      <sz val="16"/>
      <color theme="10"/>
      <name val="Arial"/>
      <family val="2"/>
    </font>
    <font>
      <u/>
      <sz val="20"/>
      <color theme="10"/>
      <name val="Arial"/>
      <family val="2"/>
    </font>
    <font>
      <u/>
      <sz val="14"/>
      <color theme="10"/>
      <name val="Times New Roman"/>
      <family val="1"/>
    </font>
    <font>
      <sz val="15"/>
      <name val="Arial"/>
      <family val="2"/>
    </font>
    <font>
      <u/>
      <sz val="18"/>
      <color theme="10"/>
      <name val="Arial"/>
      <family val="2"/>
    </font>
    <font>
      <u/>
      <sz val="14"/>
      <color theme="10"/>
      <name val="Arial"/>
      <family val="2"/>
    </font>
    <font>
      <sz val="11"/>
      <color theme="1"/>
      <name val="Arial"/>
      <family val="2"/>
    </font>
    <font>
      <vertAlign val="subscript"/>
      <sz val="11"/>
      <color theme="1"/>
      <name val="Arial"/>
      <family val="2"/>
    </font>
    <font>
      <b/>
      <sz val="11"/>
      <color theme="1"/>
      <name val="Arial"/>
      <family val="2"/>
    </font>
    <font>
      <vertAlign val="subscript"/>
      <sz val="14"/>
      <name val="CG Times"/>
    </font>
    <font>
      <vertAlign val="subscript"/>
      <sz val="12"/>
      <color theme="1"/>
      <name val="Calibri"/>
      <family val="2"/>
      <scheme val="minor"/>
    </font>
    <font>
      <sz val="14"/>
      <color theme="1"/>
      <name val="Symbol"/>
      <family val="1"/>
      <charset val="2"/>
    </font>
    <font>
      <vertAlign val="subscript"/>
      <sz val="14"/>
      <color theme="1"/>
      <name val="Calibri"/>
      <family val="2"/>
      <scheme val="minor"/>
    </font>
    <font>
      <i/>
      <sz val="11"/>
      <name val="Arial"/>
      <family val="2"/>
    </font>
    <font>
      <i/>
      <vertAlign val="subscript"/>
      <sz val="11"/>
      <name val="Arial"/>
      <family val="2"/>
    </font>
    <font>
      <i/>
      <vertAlign val="subscript"/>
      <sz val="12"/>
      <name val="Times New Roman"/>
      <family val="1"/>
    </font>
    <font>
      <sz val="12"/>
      <name val="Calibri"/>
      <family val="2"/>
    </font>
    <font>
      <b/>
      <vertAlign val="superscript"/>
      <sz val="12"/>
      <name val="Times New Roman"/>
      <family val="1"/>
    </font>
    <font>
      <b/>
      <i/>
      <sz val="12"/>
      <name val="Times New Roman"/>
      <family val="1"/>
    </font>
    <font>
      <b/>
      <i/>
      <vertAlign val="subscript"/>
      <sz val="12"/>
      <name val="Times New Roman"/>
      <family val="1"/>
    </font>
    <font>
      <b/>
      <i/>
      <sz val="11"/>
      <name val="Times New Roman"/>
      <family val="1"/>
    </font>
    <font>
      <b/>
      <vertAlign val="subscript"/>
      <sz val="10"/>
      <name val="Arial"/>
      <family val="2"/>
    </font>
    <font>
      <b/>
      <i/>
      <sz val="16"/>
      <name val="Times New Roman"/>
      <family val="1"/>
    </font>
    <font>
      <b/>
      <i/>
      <vertAlign val="subscript"/>
      <sz val="16"/>
      <name val="Times New Roman"/>
      <family val="1"/>
    </font>
    <font>
      <b/>
      <sz val="18"/>
      <name val="Arial"/>
      <family val="2"/>
    </font>
    <font>
      <b/>
      <vertAlign val="subscript"/>
      <sz val="18"/>
      <name val="Arial"/>
      <family val="2"/>
    </font>
    <font>
      <b/>
      <vertAlign val="subscript"/>
      <sz val="12"/>
      <name val="Arial"/>
      <family val="2"/>
    </font>
    <font>
      <vertAlign val="superscript"/>
      <sz val="12"/>
      <name val="Times New Roman"/>
      <family val="1"/>
    </font>
    <font>
      <b/>
      <i/>
      <sz val="12"/>
      <name val="Arial"/>
      <family val="2"/>
    </font>
    <font>
      <b/>
      <i/>
      <vertAlign val="subscript"/>
      <sz val="12"/>
      <name val="Arial"/>
      <family val="2"/>
    </font>
    <font>
      <vertAlign val="superscript"/>
      <sz val="14"/>
      <name val="Times New Roman"/>
      <family val="1"/>
    </font>
    <font>
      <i/>
      <vertAlign val="subscript"/>
      <sz val="11"/>
      <color theme="1"/>
      <name val="Times New Roman"/>
      <family val="1"/>
    </font>
    <font>
      <sz val="10"/>
      <color theme="3"/>
      <name val="Arial"/>
      <family val="2"/>
    </font>
  </fonts>
  <fills count="24">
    <fill>
      <patternFill patternType="none"/>
    </fill>
    <fill>
      <patternFill patternType="gray125"/>
    </fill>
    <fill>
      <patternFill patternType="solid">
        <fgColor indexed="9"/>
      </patternFill>
    </fill>
    <fill>
      <patternFill patternType="solid">
        <fgColor indexed="47"/>
      </patternFill>
    </fill>
    <fill>
      <patternFill patternType="solid">
        <fgColor indexed="26"/>
      </patternFill>
    </fill>
    <fill>
      <patternFill patternType="solid">
        <fgColor indexed="27"/>
      </patternFill>
    </fill>
    <fill>
      <patternFill patternType="solid">
        <fgColor indexed="22"/>
      </patternFill>
    </fill>
    <fill>
      <patternFill patternType="solid">
        <fgColor indexed="29"/>
      </patternFill>
    </fill>
    <fill>
      <patternFill patternType="solid">
        <fgColor indexed="43"/>
      </patternFill>
    </fill>
    <fill>
      <patternFill patternType="solid">
        <fgColor indexed="44"/>
      </patternFill>
    </fill>
    <fill>
      <patternFill patternType="solid">
        <fgColor indexed="49"/>
      </patternFill>
    </fill>
    <fill>
      <patternFill patternType="solid">
        <fgColor indexed="10"/>
      </patternFill>
    </fill>
    <fill>
      <patternFill patternType="solid">
        <fgColor indexed="57"/>
      </patternFill>
    </fill>
    <fill>
      <patternFill patternType="solid">
        <fgColor indexed="54"/>
      </patternFill>
    </fill>
    <fill>
      <patternFill patternType="solid">
        <fgColor indexed="53"/>
      </patternFill>
    </fill>
    <fill>
      <patternFill patternType="solid">
        <fgColor indexed="45"/>
      </patternFill>
    </fill>
    <fill>
      <patternFill patternType="solid">
        <fgColor indexed="55"/>
      </patternFill>
    </fill>
    <fill>
      <patternFill patternType="solid">
        <fgColor indexed="42"/>
      </patternFill>
    </fill>
    <fill>
      <patternFill patternType="solid">
        <fgColor indexed="9"/>
        <bgColor indexed="26"/>
      </patternFill>
    </fill>
    <fill>
      <patternFill patternType="solid">
        <fgColor indexed="9"/>
        <bgColor indexed="64"/>
      </patternFill>
    </fill>
    <fill>
      <patternFill patternType="solid">
        <fgColor theme="0" tint="-4.9439985351115455E-2"/>
        <bgColor indexed="64"/>
      </patternFill>
    </fill>
    <fill>
      <patternFill patternType="solid">
        <fgColor theme="0"/>
        <bgColor indexed="26"/>
      </patternFill>
    </fill>
    <fill>
      <patternFill patternType="solid">
        <fgColor theme="0"/>
        <bgColor indexed="64"/>
      </patternFill>
    </fill>
    <fill>
      <patternFill patternType="solid">
        <fgColor rgb="FFFFFFFF"/>
        <bgColor indexed="64"/>
      </patternFill>
    </fill>
  </fills>
  <borders count="8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9"/>
      </bottom>
      <diagonal/>
    </border>
    <border>
      <left/>
      <right/>
      <top/>
      <bottom style="thick">
        <color indexed="22"/>
      </bottom>
      <diagonal/>
    </border>
    <border>
      <left/>
      <right/>
      <top/>
      <bottom style="medium">
        <color indexed="49"/>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49"/>
      </top>
      <bottom style="double">
        <color indexed="49"/>
      </bottom>
      <diagonal/>
    </border>
    <border>
      <left/>
      <right/>
      <top/>
      <bottom style="thin">
        <color indexed="64"/>
      </bottom>
      <diagonal/>
    </border>
    <border>
      <left/>
      <right style="medium">
        <color indexed="64"/>
      </right>
      <top style="medium">
        <color indexed="64"/>
      </top>
      <bottom style="medium">
        <color indexed="64"/>
      </bottom>
      <diagonal/>
    </border>
    <border>
      <left/>
      <right/>
      <top/>
      <bottom style="medium">
        <color indexed="64"/>
      </bottom>
      <diagonal/>
    </border>
    <border>
      <left/>
      <right/>
      <top style="medium">
        <color indexed="64"/>
      </top>
      <bottom/>
      <diagonal/>
    </border>
    <border>
      <left style="medium">
        <color indexed="64"/>
      </left>
      <right/>
      <top style="medium">
        <color indexed="64"/>
      </top>
      <bottom/>
      <diagonal/>
    </border>
    <border>
      <left style="medium">
        <color indexed="64"/>
      </left>
      <right/>
      <top/>
      <bottom style="medium">
        <color indexed="64"/>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thin">
        <color indexed="64"/>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medium">
        <color indexed="64"/>
      </left>
      <right/>
      <top/>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top/>
      <bottom/>
      <diagonal/>
    </border>
    <border>
      <left/>
      <right style="thin">
        <color indexed="64"/>
      </right>
      <top/>
      <bottom style="thin">
        <color indexed="64"/>
      </bottom>
      <diagonal/>
    </border>
    <border>
      <left/>
      <right style="thin">
        <color indexed="64"/>
      </right>
      <top/>
      <bottom/>
      <diagonal/>
    </border>
    <border>
      <left style="medium">
        <color indexed="64"/>
      </left>
      <right style="medium">
        <color indexed="64"/>
      </right>
      <top/>
      <bottom/>
      <diagonal/>
    </border>
    <border>
      <left/>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style="medium">
        <color indexed="64"/>
      </top>
      <bottom/>
      <diagonal/>
    </border>
    <border>
      <left style="thin">
        <color indexed="64"/>
      </left>
      <right/>
      <top/>
      <bottom style="medium">
        <color indexed="64"/>
      </bottom>
      <diagonal/>
    </border>
    <border>
      <left/>
      <right style="thin">
        <color indexed="64"/>
      </right>
      <top style="thin">
        <color indexed="64"/>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right style="thin">
        <color indexed="64"/>
      </right>
      <top style="medium">
        <color indexed="64"/>
      </top>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thin">
        <color indexed="64"/>
      </left>
      <right style="medium">
        <color indexed="64"/>
      </right>
      <top/>
      <bottom style="medium">
        <color indexed="64"/>
      </bottom>
      <diagonal/>
    </border>
    <border>
      <left style="thin">
        <color indexed="64"/>
      </left>
      <right style="medium">
        <color indexed="64"/>
      </right>
      <top/>
      <bottom style="thin">
        <color indexed="64"/>
      </bottom>
      <diagonal/>
    </border>
    <border>
      <left style="medium">
        <color indexed="64"/>
      </left>
      <right style="medium">
        <color indexed="64"/>
      </right>
      <top/>
      <bottom style="thin">
        <color indexed="64"/>
      </bottom>
      <diagonal/>
    </border>
    <border>
      <left/>
      <right/>
      <top style="thin">
        <color indexed="64"/>
      </top>
      <bottom style="medium">
        <color indexed="64"/>
      </bottom>
      <diagonal/>
    </border>
    <border>
      <left/>
      <right/>
      <top/>
      <bottom/>
      <diagonal/>
    </border>
    <border>
      <left/>
      <right/>
      <top/>
      <bottom/>
      <diagonal/>
    </border>
    <border>
      <left style="medium">
        <color indexed="64"/>
      </left>
      <right style="thin">
        <color indexed="64"/>
      </right>
      <top/>
      <bottom style="medium">
        <color indexed="64"/>
      </bottom>
      <diagonal/>
    </border>
    <border>
      <left/>
      <right/>
      <top/>
      <bottom/>
      <diagonal/>
    </border>
    <border>
      <left style="thin">
        <color indexed="64"/>
      </left>
      <right/>
      <top style="medium">
        <color indexed="64"/>
      </top>
      <bottom/>
      <diagonal/>
    </border>
    <border>
      <left style="thin">
        <color indexed="64"/>
      </left>
      <right style="thin">
        <color theme="0" tint="-0.14993743705557422"/>
      </right>
      <top style="thin">
        <color indexed="64"/>
      </top>
      <bottom style="thin">
        <color theme="0" tint="-0.14993743705557422"/>
      </bottom>
      <diagonal/>
    </border>
    <border>
      <left style="thin">
        <color theme="0" tint="-0.14993743705557422"/>
      </left>
      <right style="thin">
        <color theme="0" tint="-0.14993743705557422"/>
      </right>
      <top style="thin">
        <color indexed="64"/>
      </top>
      <bottom style="thin">
        <color theme="0" tint="-0.14993743705557422"/>
      </bottom>
      <diagonal/>
    </border>
    <border>
      <left style="thin">
        <color theme="0" tint="-0.14993743705557422"/>
      </left>
      <right/>
      <top style="thin">
        <color indexed="64"/>
      </top>
      <bottom style="thin">
        <color theme="0" tint="-0.14993743705557422"/>
      </bottom>
      <diagonal/>
    </border>
    <border>
      <left style="thin">
        <color indexed="64"/>
      </left>
      <right style="thin">
        <color theme="0" tint="-0.14993743705557422"/>
      </right>
      <top style="thin">
        <color theme="0" tint="-0.14993743705557422"/>
      </top>
      <bottom style="thin">
        <color theme="0" tint="-0.14993743705557422"/>
      </bottom>
      <diagonal/>
    </border>
    <border>
      <left style="thin">
        <color theme="0" tint="-0.14993743705557422"/>
      </left>
      <right style="thin">
        <color theme="0" tint="-0.14993743705557422"/>
      </right>
      <top style="thin">
        <color theme="0" tint="-0.14993743705557422"/>
      </top>
      <bottom style="thin">
        <color theme="0" tint="-0.14993743705557422"/>
      </bottom>
      <diagonal/>
    </border>
    <border>
      <left style="thin">
        <color theme="0" tint="-0.14993743705557422"/>
      </left>
      <right/>
      <top style="thin">
        <color theme="0" tint="-0.14993743705557422"/>
      </top>
      <bottom style="thin">
        <color theme="0" tint="-0.14993743705557422"/>
      </bottom>
      <diagonal/>
    </border>
    <border>
      <left style="thin">
        <color indexed="64"/>
      </left>
      <right style="thin">
        <color theme="0" tint="-0.14993743705557422"/>
      </right>
      <top style="thin">
        <color theme="0" tint="-0.14993743705557422"/>
      </top>
      <bottom/>
      <diagonal/>
    </border>
    <border>
      <left style="thin">
        <color theme="0" tint="-0.14993743705557422"/>
      </left>
      <right style="thin">
        <color theme="0" tint="-0.14993743705557422"/>
      </right>
      <top style="thin">
        <color theme="0" tint="-0.14993743705557422"/>
      </top>
      <bottom/>
      <diagonal/>
    </border>
    <border>
      <left style="thin">
        <color theme="0" tint="-0.14993743705557422"/>
      </left>
      <right/>
      <top style="thin">
        <color theme="0" tint="-0.14993743705557422"/>
      </top>
      <bottom/>
      <diagonal/>
    </border>
    <border>
      <left style="thin">
        <color indexed="64"/>
      </left>
      <right style="thin">
        <color indexed="64"/>
      </right>
      <top style="thin">
        <color indexed="64"/>
      </top>
      <bottom/>
      <diagonal/>
    </border>
  </borders>
  <cellStyleXfs count="44">
    <xf numFmtId="0" fontId="0" fillId="0" borderId="0"/>
    <xf numFmtId="0" fontId="44" fillId="2" borderId="0" applyNumberFormat="0" applyBorder="0" applyAlignment="0" applyProtection="0"/>
    <xf numFmtId="0" fontId="44" fillId="3" borderId="0" applyNumberFormat="0" applyBorder="0" applyAlignment="0" applyProtection="0"/>
    <xf numFmtId="0" fontId="44" fillId="4" borderId="0" applyNumberFormat="0" applyBorder="0" applyAlignment="0" applyProtection="0"/>
    <xf numFmtId="0" fontId="44" fillId="2" borderId="0" applyNumberFormat="0" applyBorder="0" applyAlignment="0" applyProtection="0"/>
    <xf numFmtId="0" fontId="44" fillId="5" borderId="0" applyNumberFormat="0" applyBorder="0" applyAlignment="0" applyProtection="0"/>
    <xf numFmtId="0" fontId="44" fillId="3" borderId="0" applyNumberFormat="0" applyBorder="0" applyAlignment="0" applyProtection="0"/>
    <xf numFmtId="0" fontId="44" fillId="6" borderId="0" applyNumberFormat="0" applyBorder="0" applyAlignment="0" applyProtection="0"/>
    <xf numFmtId="0" fontId="44" fillId="7" borderId="0" applyNumberFormat="0" applyBorder="0" applyAlignment="0" applyProtection="0"/>
    <xf numFmtId="0" fontId="44" fillId="8" borderId="0" applyNumberFormat="0" applyBorder="0" applyAlignment="0" applyProtection="0"/>
    <xf numFmtId="0" fontId="44" fillId="6" borderId="0" applyNumberFormat="0" applyBorder="0" applyAlignment="0" applyProtection="0"/>
    <xf numFmtId="0" fontId="44" fillId="9" borderId="0" applyNumberFormat="0" applyBorder="0" applyAlignment="0" applyProtection="0"/>
    <xf numFmtId="0" fontId="44" fillId="3" borderId="0" applyNumberFormat="0" applyBorder="0" applyAlignment="0" applyProtection="0"/>
    <xf numFmtId="0" fontId="45" fillId="10" borderId="0" applyNumberFormat="0" applyBorder="0" applyAlignment="0" applyProtection="0"/>
    <xf numFmtId="0" fontId="45" fillId="7" borderId="0" applyNumberFormat="0" applyBorder="0" applyAlignment="0" applyProtection="0"/>
    <xf numFmtId="0" fontId="45" fillId="8" borderId="0" applyNumberFormat="0" applyBorder="0" applyAlignment="0" applyProtection="0"/>
    <xf numFmtId="0" fontId="45" fillId="6" borderId="0" applyNumberFormat="0" applyBorder="0" applyAlignment="0" applyProtection="0"/>
    <xf numFmtId="0" fontId="45" fillId="10" borderId="0" applyNumberFormat="0" applyBorder="0" applyAlignment="0" applyProtection="0"/>
    <xf numFmtId="0" fontId="45" fillId="3" borderId="0" applyNumberFormat="0" applyBorder="0" applyAlignment="0" applyProtection="0"/>
    <xf numFmtId="0" fontId="45" fillId="10" borderId="0" applyNumberFormat="0" applyBorder="0" applyAlignment="0" applyProtection="0"/>
    <xf numFmtId="0" fontId="45" fillId="11" borderId="0" applyNumberFormat="0" applyBorder="0" applyAlignment="0" applyProtection="0"/>
    <xf numFmtId="0" fontId="45" fillId="12" borderId="0" applyNumberFormat="0" applyBorder="0" applyAlignment="0" applyProtection="0"/>
    <xf numFmtId="0" fontId="45" fillId="13" borderId="0" applyNumberFormat="0" applyBorder="0" applyAlignment="0" applyProtection="0"/>
    <xf numFmtId="0" fontId="45" fillId="10" borderId="0" applyNumberFormat="0" applyBorder="0" applyAlignment="0" applyProtection="0"/>
    <xf numFmtId="0" fontId="45" fillId="14" borderId="0" applyNumberFormat="0" applyBorder="0" applyAlignment="0" applyProtection="0"/>
    <xf numFmtId="0" fontId="46" fillId="15" borderId="0" applyNumberFormat="0" applyBorder="0" applyAlignment="0" applyProtection="0"/>
    <xf numFmtId="0" fontId="47" fillId="2" borderId="1" applyNumberFormat="0" applyAlignment="0" applyProtection="0"/>
    <xf numFmtId="0" fontId="48" fillId="16" borderId="2" applyNumberFormat="0" applyAlignment="0" applyProtection="0"/>
    <xf numFmtId="0" fontId="49" fillId="0" borderId="0" applyNumberFormat="0" applyFill="0" applyBorder="0" applyAlignment="0" applyProtection="0"/>
    <xf numFmtId="0" fontId="50" fillId="17" borderId="0" applyNumberFormat="0" applyBorder="0" applyAlignment="0" applyProtection="0"/>
    <xf numFmtId="0" fontId="51" fillId="0" borderId="3" applyNumberFormat="0" applyFill="0" applyAlignment="0" applyProtection="0"/>
    <xf numFmtId="0" fontId="52" fillId="0" borderId="4" applyNumberFormat="0" applyFill="0" applyAlignment="0" applyProtection="0"/>
    <xf numFmtId="0" fontId="53" fillId="0" borderId="5" applyNumberFormat="0" applyFill="0" applyAlignment="0" applyProtection="0"/>
    <xf numFmtId="0" fontId="53" fillId="0" borderId="0" applyNumberFormat="0" applyFill="0" applyBorder="0" applyAlignment="0" applyProtection="0"/>
    <xf numFmtId="0" fontId="54" fillId="3" borderId="1" applyNumberFormat="0" applyAlignment="0" applyProtection="0"/>
    <xf numFmtId="0" fontId="55" fillId="0" borderId="6" applyNumberFormat="0" applyFill="0" applyAlignment="0" applyProtection="0"/>
    <xf numFmtId="0" fontId="56" fillId="8" borderId="0" applyNumberFormat="0" applyBorder="0" applyAlignment="0" applyProtection="0"/>
    <xf numFmtId="0" fontId="25" fillId="4" borderId="7" applyNumberFormat="0" applyFont="0" applyAlignment="0" applyProtection="0"/>
    <xf numFmtId="0" fontId="57" fillId="2" borderId="8" applyNumberFormat="0" applyAlignment="0" applyProtection="0"/>
    <xf numFmtId="0" fontId="58" fillId="0" borderId="0" applyNumberFormat="0" applyFill="0" applyBorder="0" applyAlignment="0" applyProtection="0"/>
    <xf numFmtId="0" fontId="59" fillId="0" borderId="9" applyNumberFormat="0" applyFill="0" applyAlignment="0" applyProtection="0"/>
    <xf numFmtId="0" fontId="60" fillId="0" borderId="0" applyNumberFormat="0" applyFill="0" applyBorder="0" applyAlignment="0" applyProtection="0"/>
    <xf numFmtId="0" fontId="71" fillId="0" borderId="0" applyNumberFormat="0" applyFill="0" applyBorder="0" applyAlignment="0" applyProtection="0"/>
    <xf numFmtId="0" fontId="9" fillId="0" borderId="0"/>
  </cellStyleXfs>
  <cellXfs count="1406">
    <xf numFmtId="0" fontId="0" fillId="0" borderId="0" xfId="0"/>
    <xf numFmtId="0" fontId="0" fillId="18" borderId="0" xfId="0" applyFill="1"/>
    <xf numFmtId="0" fontId="0" fillId="18" borderId="0" xfId="0" applyFill="1" applyAlignment="1">
      <alignment horizontal="center"/>
    </xf>
    <xf numFmtId="0" fontId="0" fillId="19" borderId="0" xfId="0" applyFill="1"/>
    <xf numFmtId="0" fontId="0" fillId="19" borderId="0" xfId="0" applyFill="1" applyAlignment="1">
      <alignment horizontal="center"/>
    </xf>
    <xf numFmtId="0" fontId="14" fillId="18" borderId="0" xfId="0" applyFont="1" applyFill="1" applyAlignment="1">
      <alignment horizontal="center"/>
    </xf>
    <xf numFmtId="0" fontId="23" fillId="18" borderId="0" xfId="0" applyFont="1" applyFill="1"/>
    <xf numFmtId="0" fontId="14" fillId="19" borderId="0" xfId="0" applyFont="1" applyFill="1"/>
    <xf numFmtId="0" fontId="0" fillId="18" borderId="24" xfId="0" applyFill="1" applyBorder="1" applyAlignment="1">
      <alignment horizontal="center"/>
    </xf>
    <xf numFmtId="0" fontId="0" fillId="18" borderId="29" xfId="0" applyFill="1" applyBorder="1" applyAlignment="1">
      <alignment horizontal="center"/>
    </xf>
    <xf numFmtId="0" fontId="0" fillId="18" borderId="30" xfId="0" applyFill="1" applyBorder="1" applyAlignment="1">
      <alignment horizontal="center"/>
    </xf>
    <xf numFmtId="0" fontId="0" fillId="18" borderId="31" xfId="0" applyFill="1" applyBorder="1" applyAlignment="1">
      <alignment horizontal="center"/>
    </xf>
    <xf numFmtId="165" fontId="0" fillId="18" borderId="0" xfId="0" applyNumberFormat="1" applyFill="1"/>
    <xf numFmtId="0" fontId="27" fillId="18" borderId="0" xfId="0" applyFont="1" applyFill="1"/>
    <xf numFmtId="0" fontId="16" fillId="0" borderId="0" xfId="0" applyFont="1" applyAlignment="1">
      <alignment horizontal="center" vertical="top"/>
    </xf>
    <xf numFmtId="0" fontId="0" fillId="18" borderId="37" xfId="0" applyFill="1" applyBorder="1" applyAlignment="1">
      <alignment horizontal="center"/>
    </xf>
    <xf numFmtId="0" fontId="0" fillId="18" borderId="26" xfId="0" applyFill="1" applyBorder="1" applyAlignment="1">
      <alignment horizontal="center"/>
    </xf>
    <xf numFmtId="166" fontId="0" fillId="18" borderId="38" xfId="0" applyNumberFormat="1" applyFill="1" applyBorder="1" applyAlignment="1">
      <alignment horizontal="center"/>
    </xf>
    <xf numFmtId="166" fontId="0" fillId="18" borderId="37" xfId="0" applyNumberFormat="1" applyFill="1" applyBorder="1" applyAlignment="1">
      <alignment horizontal="center"/>
    </xf>
    <xf numFmtId="166" fontId="0" fillId="18" borderId="26" xfId="0" applyNumberFormat="1" applyFill="1" applyBorder="1" applyAlignment="1">
      <alignment horizontal="center"/>
    </xf>
    <xf numFmtId="166" fontId="0" fillId="18" borderId="40" xfId="0" applyNumberFormat="1" applyFill="1" applyBorder="1" applyAlignment="1">
      <alignment horizontal="center"/>
    </xf>
    <xf numFmtId="166" fontId="0" fillId="18" borderId="24" xfId="0" applyNumberFormat="1" applyFill="1" applyBorder="1" applyAlignment="1">
      <alignment horizontal="center"/>
    </xf>
    <xf numFmtId="166" fontId="0" fillId="18" borderId="41" xfId="0" applyNumberFormat="1" applyFill="1" applyBorder="1" applyAlignment="1">
      <alignment horizontal="center"/>
    </xf>
    <xf numFmtId="0" fontId="0" fillId="19" borderId="25" xfId="0" applyFill="1" applyBorder="1"/>
    <xf numFmtId="0" fontId="0" fillId="19" borderId="46" xfId="0" applyFill="1" applyBorder="1"/>
    <xf numFmtId="0" fontId="29" fillId="19" borderId="47" xfId="0" applyFont="1" applyFill="1" applyBorder="1" applyAlignment="1">
      <alignment vertical="top" wrapText="1"/>
    </xf>
    <xf numFmtId="0" fontId="15" fillId="19" borderId="25" xfId="0" applyFont="1" applyFill="1" applyBorder="1" applyAlignment="1">
      <alignment vertical="top" wrapText="1"/>
    </xf>
    <xf numFmtId="0" fontId="0" fillId="19" borderId="10" xfId="0" applyFill="1" applyBorder="1"/>
    <xf numFmtId="0" fontId="0" fillId="19" borderId="49" xfId="0" applyFill="1" applyBorder="1"/>
    <xf numFmtId="0" fontId="0" fillId="19" borderId="47" xfId="0" applyFill="1" applyBorder="1"/>
    <xf numFmtId="0" fontId="0" fillId="19" borderId="48" xfId="0" applyFill="1" applyBorder="1"/>
    <xf numFmtId="0" fontId="0" fillId="19" borderId="50" xfId="0" applyFill="1" applyBorder="1"/>
    <xf numFmtId="0" fontId="0" fillId="19" borderId="45" xfId="0" applyFill="1" applyBorder="1"/>
    <xf numFmtId="0" fontId="14" fillId="19" borderId="10" xfId="0" applyFont="1" applyFill="1" applyBorder="1"/>
    <xf numFmtId="0" fontId="14" fillId="19" borderId="49" xfId="0" applyFont="1" applyFill="1" applyBorder="1"/>
    <xf numFmtId="0" fontId="35" fillId="18" borderId="0" xfId="0" applyFont="1" applyFill="1" applyAlignment="1">
      <alignment horizontal="left"/>
    </xf>
    <xf numFmtId="0" fontId="35" fillId="18" borderId="0" xfId="0" applyFont="1" applyFill="1"/>
    <xf numFmtId="0" fontId="14" fillId="18" borderId="0" xfId="0" applyFont="1" applyFill="1"/>
    <xf numFmtId="0" fontId="14" fillId="19" borderId="0" xfId="0" applyFont="1" applyFill="1" applyAlignment="1">
      <alignment horizontal="center"/>
    </xf>
    <xf numFmtId="0" fontId="25" fillId="19" borderId="0" xfId="0" applyFont="1" applyFill="1" applyAlignment="1">
      <alignment horizontal="center"/>
    </xf>
    <xf numFmtId="0" fontId="38" fillId="0" borderId="24" xfId="0" applyFont="1" applyBorder="1" applyAlignment="1">
      <alignment horizontal="center" vertical="center" wrapText="1"/>
    </xf>
    <xf numFmtId="0" fontId="41" fillId="0" borderId="24" xfId="0" applyFont="1" applyBorder="1" applyAlignment="1">
      <alignment horizontal="center" vertical="center" wrapText="1"/>
    </xf>
    <xf numFmtId="0" fontId="39" fillId="0" borderId="24" xfId="0" applyFont="1" applyBorder="1" applyAlignment="1">
      <alignment horizontal="center" vertical="top" wrapText="1"/>
    </xf>
    <xf numFmtId="0" fontId="35" fillId="19" borderId="0" xfId="0" applyFont="1" applyFill="1"/>
    <xf numFmtId="0" fontId="14" fillId="0" borderId="0" xfId="0" applyFont="1"/>
    <xf numFmtId="0" fontId="17" fillId="19" borderId="0" xfId="0" applyFont="1" applyFill="1" applyAlignment="1">
      <alignment horizontal="center" vertical="center"/>
    </xf>
    <xf numFmtId="0" fontId="18" fillId="19" borderId="0" xfId="0" applyFont="1" applyFill="1" applyAlignment="1">
      <alignment horizontal="center" vertical="center"/>
    </xf>
    <xf numFmtId="0" fontId="21" fillId="19" borderId="18" xfId="0" applyFont="1" applyFill="1" applyBorder="1" applyAlignment="1">
      <alignment horizontal="center" vertical="center"/>
    </xf>
    <xf numFmtId="0" fontId="17" fillId="19" borderId="21" xfId="0" applyFont="1" applyFill="1" applyBorder="1" applyAlignment="1">
      <alignment horizontal="center" vertical="center" wrapText="1"/>
    </xf>
    <xf numFmtId="0" fontId="35" fillId="19" borderId="0" xfId="0" applyFont="1" applyFill="1" applyAlignment="1">
      <alignment horizontal="left"/>
    </xf>
    <xf numFmtId="0" fontId="17" fillId="19" borderId="18" xfId="0" applyFont="1" applyFill="1" applyBorder="1" applyAlignment="1">
      <alignment horizontal="center" vertical="center" wrapText="1"/>
    </xf>
    <xf numFmtId="166" fontId="0" fillId="18" borderId="31" xfId="0" applyNumberFormat="1" applyFill="1" applyBorder="1" applyAlignment="1">
      <alignment horizontal="center"/>
    </xf>
    <xf numFmtId="166" fontId="0" fillId="19" borderId="24" xfId="0" applyNumberFormat="1" applyFill="1" applyBorder="1" applyAlignment="1">
      <alignment horizontal="center"/>
    </xf>
    <xf numFmtId="166" fontId="0" fillId="19" borderId="40" xfId="0" applyNumberFormat="1" applyFill="1" applyBorder="1" applyAlignment="1">
      <alignment horizontal="center"/>
    </xf>
    <xf numFmtId="166" fontId="0" fillId="19" borderId="41" xfId="0" applyNumberFormat="1" applyFill="1" applyBorder="1" applyAlignment="1">
      <alignment horizontal="center"/>
    </xf>
    <xf numFmtId="166" fontId="0" fillId="18" borderId="42" xfId="0" applyNumberFormat="1" applyFill="1" applyBorder="1" applyAlignment="1">
      <alignment horizontal="center"/>
    </xf>
    <xf numFmtId="166" fontId="0" fillId="18" borderId="43" xfId="0" applyNumberFormat="1" applyFill="1" applyBorder="1" applyAlignment="1">
      <alignment horizontal="center"/>
    </xf>
    <xf numFmtId="0" fontId="35" fillId="0" borderId="0" xfId="0" applyFont="1" applyAlignment="1">
      <alignment horizontal="left"/>
    </xf>
    <xf numFmtId="0" fontId="17" fillId="19" borderId="0" xfId="0" applyFont="1" applyFill="1" applyAlignment="1">
      <alignment horizontal="center"/>
    </xf>
    <xf numFmtId="0" fontId="18" fillId="19" borderId="0" xfId="0" applyFont="1" applyFill="1" applyAlignment="1">
      <alignment horizontal="center"/>
    </xf>
    <xf numFmtId="0" fontId="17" fillId="19" borderId="13" xfId="0" applyFont="1" applyFill="1" applyBorder="1" applyAlignment="1">
      <alignment horizontal="center" vertical="center"/>
    </xf>
    <xf numFmtId="166" fontId="0" fillId="18" borderId="0" xfId="0" applyNumberFormat="1" applyFill="1" applyAlignment="1">
      <alignment horizontal="center"/>
    </xf>
    <xf numFmtId="168" fontId="0" fillId="18" borderId="0" xfId="0" applyNumberFormat="1" applyFill="1" applyAlignment="1">
      <alignment horizontal="center"/>
    </xf>
    <xf numFmtId="0" fontId="35" fillId="19" borderId="0" xfId="0" applyFont="1" applyFill="1" applyAlignment="1">
      <alignment horizontal="center"/>
    </xf>
    <xf numFmtId="166" fontId="0" fillId="18" borderId="34" xfId="0" applyNumberFormat="1" applyFill="1" applyBorder="1" applyAlignment="1">
      <alignment horizontal="center"/>
    </xf>
    <xf numFmtId="166" fontId="0" fillId="18" borderId="0" xfId="0" quotePrefix="1" applyNumberFormat="1" applyFill="1" applyAlignment="1">
      <alignment horizontal="center"/>
    </xf>
    <xf numFmtId="0" fontId="0" fillId="19" borderId="48" xfId="0" applyFill="1" applyBorder="1" applyAlignment="1">
      <alignment horizontal="center"/>
    </xf>
    <xf numFmtId="0" fontId="18" fillId="19" borderId="10" xfId="0" applyFont="1" applyFill="1" applyBorder="1" applyAlignment="1">
      <alignment horizontal="center"/>
    </xf>
    <xf numFmtId="0" fontId="0" fillId="19" borderId="10" xfId="0" applyFill="1" applyBorder="1" applyAlignment="1">
      <alignment horizontal="center"/>
    </xf>
    <xf numFmtId="2" fontId="0" fillId="19" borderId="0" xfId="0" applyNumberFormat="1" applyFill="1"/>
    <xf numFmtId="167" fontId="0" fillId="18" borderId="0" xfId="0" applyNumberFormat="1" applyFill="1" applyAlignment="1">
      <alignment horizontal="center"/>
    </xf>
    <xf numFmtId="0" fontId="18" fillId="19" borderId="12" xfId="0" applyFont="1" applyFill="1" applyBorder="1" applyAlignment="1">
      <alignment horizontal="center"/>
    </xf>
    <xf numFmtId="0" fontId="17" fillId="19" borderId="18" xfId="0" applyFont="1" applyFill="1" applyBorder="1" applyAlignment="1">
      <alignment horizontal="center"/>
    </xf>
    <xf numFmtId="0" fontId="17" fillId="19" borderId="19" xfId="0" applyFont="1" applyFill="1" applyBorder="1" applyAlignment="1">
      <alignment horizontal="center"/>
    </xf>
    <xf numFmtId="172" fontId="0" fillId="19" borderId="0" xfId="0" applyNumberFormat="1" applyFill="1"/>
    <xf numFmtId="170" fontId="0" fillId="19" borderId="0" xfId="0" applyNumberFormat="1" applyFill="1" applyAlignment="1">
      <alignment horizontal="center"/>
    </xf>
    <xf numFmtId="170" fontId="0" fillId="18" borderId="0" xfId="0" applyNumberFormat="1" applyFill="1" applyAlignment="1">
      <alignment horizontal="center"/>
    </xf>
    <xf numFmtId="170" fontId="0" fillId="18" borderId="0" xfId="0" quotePrefix="1" applyNumberFormat="1" applyFill="1" applyAlignment="1">
      <alignment horizontal="center"/>
    </xf>
    <xf numFmtId="0" fontId="17" fillId="19" borderId="0" xfId="0" applyFont="1" applyFill="1" applyAlignment="1">
      <alignment horizontal="center" vertical="top"/>
    </xf>
    <xf numFmtId="0" fontId="42" fillId="20" borderId="24" xfId="0" applyFont="1" applyFill="1" applyBorder="1" applyAlignment="1">
      <alignment horizontal="center" vertical="center" wrapText="1"/>
    </xf>
    <xf numFmtId="166" fontId="0" fillId="19" borderId="0" xfId="0" applyNumberFormat="1" applyFill="1" applyAlignment="1">
      <alignment horizontal="center"/>
    </xf>
    <xf numFmtId="168" fontId="0" fillId="19" borderId="0" xfId="0" applyNumberFormat="1" applyFill="1" applyAlignment="1">
      <alignment horizontal="center"/>
    </xf>
    <xf numFmtId="168" fontId="0" fillId="18" borderId="44" xfId="0" applyNumberFormat="1" applyFill="1" applyBorder="1" applyAlignment="1">
      <alignment horizontal="center"/>
    </xf>
    <xf numFmtId="166" fontId="0" fillId="18" borderId="21" xfId="0" applyNumberFormat="1" applyFill="1" applyBorder="1" applyAlignment="1">
      <alignment horizontal="center"/>
    </xf>
    <xf numFmtId="0" fontId="0" fillId="18" borderId="44" xfId="0" applyFill="1" applyBorder="1" applyAlignment="1">
      <alignment horizontal="center"/>
    </xf>
    <xf numFmtId="0" fontId="0" fillId="19" borderId="44" xfId="0" applyFill="1" applyBorder="1" applyAlignment="1">
      <alignment horizontal="center"/>
    </xf>
    <xf numFmtId="0" fontId="0" fillId="19" borderId="21" xfId="0" applyFill="1" applyBorder="1" applyAlignment="1">
      <alignment horizontal="center"/>
    </xf>
    <xf numFmtId="0" fontId="0" fillId="19" borderId="15" xfId="0" applyFill="1" applyBorder="1" applyAlignment="1">
      <alignment horizontal="center"/>
    </xf>
    <xf numFmtId="0" fontId="0" fillId="19" borderId="12" xfId="0" applyFill="1" applyBorder="1" applyAlignment="1">
      <alignment horizontal="center"/>
    </xf>
    <xf numFmtId="0" fontId="0" fillId="19" borderId="18" xfId="0" applyFill="1" applyBorder="1" applyAlignment="1">
      <alignment horizontal="center"/>
    </xf>
    <xf numFmtId="0" fontId="0" fillId="19" borderId="47" xfId="0" applyFill="1" applyBorder="1" applyAlignment="1">
      <alignment horizontal="center"/>
    </xf>
    <xf numFmtId="0" fontId="25" fillId="19" borderId="25" xfId="0" applyFont="1" applyFill="1" applyBorder="1" applyAlignment="1">
      <alignment horizontal="center"/>
    </xf>
    <xf numFmtId="11" fontId="25" fillId="19" borderId="25" xfId="0" applyNumberFormat="1" applyFont="1" applyFill="1" applyBorder="1" applyAlignment="1">
      <alignment horizontal="center"/>
    </xf>
    <xf numFmtId="0" fontId="25" fillId="19" borderId="46" xfId="0" applyFont="1" applyFill="1" applyBorder="1" applyAlignment="1">
      <alignment horizontal="center"/>
    </xf>
    <xf numFmtId="0" fontId="0" fillId="19" borderId="45" xfId="0" applyFill="1" applyBorder="1" applyAlignment="1">
      <alignment horizontal="center"/>
    </xf>
    <xf numFmtId="0" fontId="0" fillId="19" borderId="50" xfId="0" applyFill="1" applyBorder="1" applyAlignment="1">
      <alignment horizontal="center"/>
    </xf>
    <xf numFmtId="0" fontId="0" fillId="19" borderId="49" xfId="0" applyFill="1" applyBorder="1" applyAlignment="1">
      <alignment horizontal="center"/>
    </xf>
    <xf numFmtId="0" fontId="0" fillId="18" borderId="28" xfId="0" applyFill="1" applyBorder="1" applyAlignment="1">
      <alignment horizontal="center"/>
    </xf>
    <xf numFmtId="0" fontId="0" fillId="18" borderId="32" xfId="0" applyFill="1" applyBorder="1" applyAlignment="1">
      <alignment horizontal="center"/>
    </xf>
    <xf numFmtId="0" fontId="0" fillId="18" borderId="27" xfId="0" applyFill="1" applyBorder="1" applyAlignment="1">
      <alignment horizontal="center"/>
    </xf>
    <xf numFmtId="0" fontId="17" fillId="19" borderId="19" xfId="0" applyFont="1" applyFill="1" applyBorder="1" applyAlignment="1">
      <alignment horizontal="center" vertical="center" wrapText="1"/>
    </xf>
    <xf numFmtId="0" fontId="0" fillId="19" borderId="13" xfId="0" applyFill="1" applyBorder="1"/>
    <xf numFmtId="0" fontId="20" fillId="19" borderId="0" xfId="0" applyFont="1" applyFill="1" applyAlignment="1">
      <alignment horizontal="center"/>
    </xf>
    <xf numFmtId="0" fontId="30" fillId="19" borderId="48" xfId="0" applyFont="1" applyFill="1" applyBorder="1" applyAlignment="1">
      <alignment horizontal="left" vertical="top" wrapText="1" indent="6"/>
    </xf>
    <xf numFmtId="0" fontId="30" fillId="19" borderId="45" xfId="0" applyFont="1" applyFill="1" applyBorder="1" applyAlignment="1">
      <alignment horizontal="left" vertical="top" wrapText="1" indent="6"/>
    </xf>
    <xf numFmtId="173" fontId="31" fillId="19" borderId="0" xfId="0" applyNumberFormat="1" applyFont="1" applyFill="1" applyAlignment="1">
      <alignment horizontal="right" vertical="top" wrapText="1"/>
    </xf>
    <xf numFmtId="0" fontId="31" fillId="19" borderId="0" xfId="0" applyFont="1" applyFill="1" applyAlignment="1">
      <alignment horizontal="right" vertical="top" wrapText="1"/>
    </xf>
    <xf numFmtId="0" fontId="32" fillId="19" borderId="0" xfId="0" applyFont="1" applyFill="1" applyAlignment="1">
      <alignment horizontal="right" vertical="top" wrapText="1"/>
    </xf>
    <xf numFmtId="0" fontId="17" fillId="19" borderId="44" xfId="0" applyFont="1" applyFill="1" applyBorder="1" applyAlignment="1">
      <alignment horizontal="center"/>
    </xf>
    <xf numFmtId="0" fontId="17" fillId="19" borderId="15" xfId="0" applyFont="1" applyFill="1" applyBorder="1" applyAlignment="1">
      <alignment horizontal="center"/>
    </xf>
    <xf numFmtId="0" fontId="17" fillId="19" borderId="12" xfId="0" applyFont="1" applyFill="1" applyBorder="1" applyAlignment="1">
      <alignment horizontal="center"/>
    </xf>
    <xf numFmtId="2" fontId="0" fillId="18" borderId="24" xfId="0" applyNumberFormat="1" applyFill="1" applyBorder="1" applyAlignment="1">
      <alignment horizontal="center"/>
    </xf>
    <xf numFmtId="171" fontId="0" fillId="18" borderId="0" xfId="0" applyNumberFormat="1" applyFill="1" applyAlignment="1">
      <alignment horizontal="center"/>
    </xf>
    <xf numFmtId="2" fontId="0" fillId="18" borderId="0" xfId="0" applyNumberFormat="1" applyFill="1" applyAlignment="1">
      <alignment horizontal="center"/>
    </xf>
    <xf numFmtId="0" fontId="20" fillId="19" borderId="12" xfId="0" applyFont="1" applyFill="1" applyBorder="1" applyAlignment="1">
      <alignment horizontal="center"/>
    </xf>
    <xf numFmtId="0" fontId="18" fillId="19" borderId="12" xfId="0" applyFont="1" applyFill="1" applyBorder="1" applyAlignment="1">
      <alignment horizontal="center" vertical="center"/>
    </xf>
    <xf numFmtId="0" fontId="35" fillId="19" borderId="0" xfId="0" applyFont="1" applyFill="1" applyAlignment="1">
      <alignment horizontal="left" vertical="top"/>
    </xf>
    <xf numFmtId="0" fontId="17" fillId="19" borderId="0" xfId="0" applyFont="1" applyFill="1" applyAlignment="1">
      <alignment horizontal="left" vertical="center"/>
    </xf>
    <xf numFmtId="0" fontId="0" fillId="18" borderId="15" xfId="0" applyFill="1" applyBorder="1" applyAlignment="1">
      <alignment horizontal="center"/>
    </xf>
    <xf numFmtId="0" fontId="0" fillId="18" borderId="12" xfId="0" applyFill="1" applyBorder="1" applyAlignment="1">
      <alignment horizontal="center"/>
    </xf>
    <xf numFmtId="0" fontId="17" fillId="19" borderId="12" xfId="0" applyFont="1" applyFill="1" applyBorder="1" applyAlignment="1">
      <alignment horizontal="center" vertical="center"/>
    </xf>
    <xf numFmtId="0" fontId="23" fillId="19" borderId="0" xfId="0" applyFont="1" applyFill="1"/>
    <xf numFmtId="0" fontId="17" fillId="19" borderId="15" xfId="0" applyFont="1" applyFill="1" applyBorder="1" applyAlignment="1">
      <alignment horizontal="center" vertical="center"/>
    </xf>
    <xf numFmtId="0" fontId="17" fillId="19" borderId="0" xfId="0" applyFont="1" applyFill="1" applyAlignment="1">
      <alignment horizontal="center" vertical="center" wrapText="1"/>
    </xf>
    <xf numFmtId="0" fontId="17" fillId="19" borderId="14" xfId="0" applyFont="1" applyFill="1" applyBorder="1"/>
    <xf numFmtId="0" fontId="17" fillId="19" borderId="13" xfId="0" applyFont="1" applyFill="1" applyBorder="1"/>
    <xf numFmtId="0" fontId="17" fillId="19" borderId="13" xfId="0" applyFont="1" applyFill="1" applyBorder="1" applyAlignment="1">
      <alignment horizontal="center"/>
    </xf>
    <xf numFmtId="0" fontId="0" fillId="19" borderId="12" xfId="0" applyFill="1" applyBorder="1"/>
    <xf numFmtId="1" fontId="0" fillId="18" borderId="14" xfId="0" applyNumberFormat="1" applyFill="1" applyBorder="1" applyAlignment="1">
      <alignment horizontal="center"/>
    </xf>
    <xf numFmtId="0" fontId="0" fillId="18" borderId="13" xfId="0" applyFill="1" applyBorder="1" applyAlignment="1">
      <alignment horizontal="center"/>
    </xf>
    <xf numFmtId="2" fontId="0" fillId="18" borderId="13" xfId="0" applyNumberFormat="1" applyFill="1" applyBorder="1" applyAlignment="1">
      <alignment horizontal="center"/>
    </xf>
    <xf numFmtId="0" fontId="0" fillId="19" borderId="13" xfId="0" applyFill="1" applyBorder="1" applyAlignment="1">
      <alignment horizontal="center"/>
    </xf>
    <xf numFmtId="1" fontId="0" fillId="18" borderId="44" xfId="0" applyNumberFormat="1" applyFill="1" applyBorder="1" applyAlignment="1">
      <alignment horizontal="center"/>
    </xf>
    <xf numFmtId="1" fontId="0" fillId="19" borderId="13" xfId="0" applyNumberFormat="1" applyFill="1" applyBorder="1" applyAlignment="1">
      <alignment horizontal="center"/>
    </xf>
    <xf numFmtId="1" fontId="0" fillId="19" borderId="0" xfId="0" applyNumberFormat="1" applyFill="1" applyAlignment="1">
      <alignment horizontal="center"/>
    </xf>
    <xf numFmtId="1" fontId="0" fillId="18" borderId="0" xfId="0" applyNumberFormat="1" applyFill="1" applyAlignment="1">
      <alignment horizontal="center"/>
    </xf>
    <xf numFmtId="2" fontId="0" fillId="19" borderId="0" xfId="0" applyNumberFormat="1" applyFill="1" applyAlignment="1">
      <alignment horizontal="center"/>
    </xf>
    <xf numFmtId="168" fontId="0" fillId="18" borderId="28" xfId="0" applyNumberFormat="1" applyFill="1" applyBorder="1" applyAlignment="1">
      <alignment horizontal="center"/>
    </xf>
    <xf numFmtId="169" fontId="0" fillId="19" borderId="13" xfId="0" applyNumberFormat="1" applyFill="1" applyBorder="1" applyAlignment="1">
      <alignment horizontal="center"/>
    </xf>
    <xf numFmtId="169" fontId="0" fillId="19" borderId="0" xfId="0" applyNumberFormat="1" applyFill="1" applyAlignment="1">
      <alignment horizontal="center"/>
    </xf>
    <xf numFmtId="169" fontId="0" fillId="18" borderId="0" xfId="0" applyNumberFormat="1" applyFill="1" applyAlignment="1">
      <alignment horizontal="center"/>
    </xf>
    <xf numFmtId="2" fontId="0" fillId="19" borderId="13" xfId="0" applyNumberFormat="1" applyFill="1" applyBorder="1" applyAlignment="1">
      <alignment horizontal="center"/>
    </xf>
    <xf numFmtId="166" fontId="0" fillId="18" borderId="21" xfId="0" applyNumberFormat="1" applyFill="1" applyBorder="1" applyAlignment="1">
      <alignment horizontal="left"/>
    </xf>
    <xf numFmtId="0" fontId="0" fillId="19" borderId="21" xfId="0" applyFill="1" applyBorder="1"/>
    <xf numFmtId="0" fontId="0" fillId="19" borderId="18" xfId="0" applyFill="1" applyBorder="1"/>
    <xf numFmtId="0" fontId="27" fillId="19" borderId="0" xfId="0" applyFont="1" applyFill="1"/>
    <xf numFmtId="166" fontId="0" fillId="18" borderId="33" xfId="0" applyNumberFormat="1" applyFill="1" applyBorder="1" applyAlignment="1">
      <alignment horizontal="center"/>
    </xf>
    <xf numFmtId="166" fontId="0" fillId="18" borderId="39" xfId="0" applyNumberFormat="1" applyFill="1" applyBorder="1" applyAlignment="1">
      <alignment horizontal="center"/>
    </xf>
    <xf numFmtId="166" fontId="0" fillId="18" borderId="36" xfId="0" applyNumberFormat="1" applyFill="1" applyBorder="1" applyAlignment="1">
      <alignment horizontal="center"/>
    </xf>
    <xf numFmtId="166" fontId="0" fillId="18" borderId="57" xfId="0" applyNumberFormat="1" applyFill="1" applyBorder="1" applyAlignment="1">
      <alignment horizontal="center"/>
    </xf>
    <xf numFmtId="166" fontId="0" fillId="19" borderId="0" xfId="0" applyNumberFormat="1" applyFill="1"/>
    <xf numFmtId="166" fontId="0" fillId="18" borderId="27" xfId="0" applyNumberFormat="1" applyFill="1" applyBorder="1" applyAlignment="1">
      <alignment horizontal="center"/>
    </xf>
    <xf numFmtId="166" fontId="0" fillId="18" borderId="29" xfId="0" applyNumberFormat="1" applyFill="1" applyBorder="1" applyAlignment="1">
      <alignment horizontal="center"/>
    </xf>
    <xf numFmtId="166" fontId="0" fillId="18" borderId="28" xfId="0" applyNumberFormat="1" applyFill="1" applyBorder="1" applyAlignment="1">
      <alignment horizontal="center"/>
    </xf>
    <xf numFmtId="166" fontId="0" fillId="18" borderId="30" xfId="0" applyNumberFormat="1" applyFill="1" applyBorder="1" applyAlignment="1">
      <alignment horizontal="center"/>
    </xf>
    <xf numFmtId="166" fontId="0" fillId="18" borderId="32" xfId="0" applyNumberFormat="1" applyFill="1" applyBorder="1" applyAlignment="1">
      <alignment horizontal="center"/>
    </xf>
    <xf numFmtId="0" fontId="68" fillId="19" borderId="12" xfId="0" applyFont="1" applyFill="1" applyBorder="1" applyAlignment="1">
      <alignment horizontal="center" vertical="center" wrapText="1"/>
    </xf>
    <xf numFmtId="11" fontId="0" fillId="19" borderId="0" xfId="0" applyNumberFormat="1" applyFill="1"/>
    <xf numFmtId="166" fontId="0" fillId="19" borderId="12" xfId="0" applyNumberFormat="1" applyFill="1" applyBorder="1"/>
    <xf numFmtId="166" fontId="0" fillId="19" borderId="34" xfId="0" applyNumberFormat="1" applyFill="1" applyBorder="1" applyAlignment="1">
      <alignment horizontal="center"/>
    </xf>
    <xf numFmtId="166" fontId="0" fillId="18" borderId="60" xfId="0" applyNumberFormat="1" applyFill="1" applyBorder="1" applyAlignment="1">
      <alignment horizontal="center"/>
    </xf>
    <xf numFmtId="1" fontId="0" fillId="18" borderId="40" xfId="0" applyNumberFormat="1" applyFill="1" applyBorder="1" applyAlignment="1">
      <alignment horizontal="center"/>
    </xf>
    <xf numFmtId="166" fontId="0" fillId="21" borderId="34" xfId="0" applyNumberFormat="1" applyFill="1" applyBorder="1" applyAlignment="1">
      <alignment horizontal="center"/>
    </xf>
    <xf numFmtId="166" fontId="0" fillId="18" borderId="12" xfId="0" applyNumberFormat="1" applyFill="1" applyBorder="1" applyAlignment="1">
      <alignment horizontal="center"/>
    </xf>
    <xf numFmtId="166" fontId="0" fillId="18" borderId="0" xfId="0" applyNumberFormat="1" applyFill="1"/>
    <xf numFmtId="166" fontId="0" fillId="18" borderId="21" xfId="0" applyNumberFormat="1" applyFill="1" applyBorder="1"/>
    <xf numFmtId="166" fontId="0" fillId="18" borderId="12" xfId="0" applyNumberFormat="1" applyFill="1" applyBorder="1"/>
    <xf numFmtId="166" fontId="0" fillId="18" borderId="18" xfId="0" applyNumberFormat="1" applyFill="1" applyBorder="1"/>
    <xf numFmtId="0" fontId="17" fillId="22" borderId="0" xfId="0" applyFont="1" applyFill="1" applyAlignment="1">
      <alignment horizontal="center" vertical="center" wrapText="1"/>
    </xf>
    <xf numFmtId="0" fontId="0" fillId="21" borderId="0" xfId="0" applyFill="1"/>
    <xf numFmtId="0" fontId="18" fillId="22" borderId="0" xfId="0" applyFont="1" applyFill="1" applyAlignment="1">
      <alignment horizontal="center" vertical="center" wrapText="1"/>
    </xf>
    <xf numFmtId="0" fontId="25" fillId="22" borderId="0" xfId="0" applyFont="1" applyFill="1" applyAlignment="1">
      <alignment horizontal="center"/>
    </xf>
    <xf numFmtId="166" fontId="25" fillId="22" borderId="0" xfId="0" applyNumberFormat="1" applyFont="1" applyFill="1" applyAlignment="1">
      <alignment horizontal="center"/>
    </xf>
    <xf numFmtId="166" fontId="25" fillId="22" borderId="21" xfId="0" applyNumberFormat="1" applyFont="1" applyFill="1" applyBorder="1" applyAlignment="1">
      <alignment horizontal="center"/>
    </xf>
    <xf numFmtId="0" fontId="0" fillId="22" borderId="0" xfId="0" applyFill="1" applyAlignment="1">
      <alignment horizontal="center"/>
    </xf>
    <xf numFmtId="166" fontId="0" fillId="22" borderId="0" xfId="0" applyNumberFormat="1" applyFill="1" applyAlignment="1">
      <alignment horizontal="center"/>
    </xf>
    <xf numFmtId="166" fontId="0" fillId="22" borderId="21" xfId="0" applyNumberFormat="1" applyFill="1" applyBorder="1" applyAlignment="1">
      <alignment horizontal="center"/>
    </xf>
    <xf numFmtId="0" fontId="0" fillId="22" borderId="12" xfId="0" applyFill="1" applyBorder="1" applyAlignment="1">
      <alignment horizontal="center"/>
    </xf>
    <xf numFmtId="166" fontId="0" fillId="22" borderId="12" xfId="0" applyNumberFormat="1" applyFill="1" applyBorder="1" applyAlignment="1">
      <alignment horizontal="center"/>
    </xf>
    <xf numFmtId="166" fontId="0" fillId="22" borderId="18" xfId="0" applyNumberFormat="1" applyFill="1" applyBorder="1" applyAlignment="1">
      <alignment horizontal="center"/>
    </xf>
    <xf numFmtId="0" fontId="12" fillId="19" borderId="21" xfId="0" applyFont="1" applyFill="1" applyBorder="1" applyAlignment="1">
      <alignment horizontal="left"/>
    </xf>
    <xf numFmtId="168" fontId="0" fillId="18" borderId="21" xfId="0" applyNumberFormat="1" applyFill="1" applyBorder="1" applyAlignment="1">
      <alignment horizontal="left"/>
    </xf>
    <xf numFmtId="168" fontId="0" fillId="18" borderId="21" xfId="0" applyNumberFormat="1" applyFill="1" applyBorder="1" applyAlignment="1">
      <alignment horizontal="center"/>
    </xf>
    <xf numFmtId="168" fontId="0" fillId="19" borderId="21" xfId="0" applyNumberFormat="1" applyFill="1" applyBorder="1" applyAlignment="1">
      <alignment horizontal="center"/>
    </xf>
    <xf numFmtId="0" fontId="0" fillId="19" borderId="44" xfId="0" applyFill="1" applyBorder="1"/>
    <xf numFmtId="0" fontId="0" fillId="19" borderId="15" xfId="0" applyFill="1" applyBorder="1"/>
    <xf numFmtId="0" fontId="66" fillId="19" borderId="14" xfId="0" applyFont="1" applyFill="1" applyBorder="1"/>
    <xf numFmtId="0" fontId="0" fillId="19" borderId="16" xfId="0" applyFill="1" applyBorder="1" applyAlignment="1">
      <alignment horizontal="left"/>
    </xf>
    <xf numFmtId="0" fontId="66" fillId="19" borderId="15" xfId="0" applyFont="1" applyFill="1" applyBorder="1"/>
    <xf numFmtId="0" fontId="10" fillId="19" borderId="18" xfId="0" applyFont="1" applyFill="1" applyBorder="1" applyAlignment="1">
      <alignment horizontal="left"/>
    </xf>
    <xf numFmtId="0" fontId="20" fillId="22" borderId="0" xfId="0" applyFont="1" applyFill="1" applyAlignment="1">
      <alignment horizontal="center" vertical="center" wrapText="1"/>
    </xf>
    <xf numFmtId="166" fontId="0" fillId="18" borderId="44" xfId="0" applyNumberFormat="1" applyFill="1" applyBorder="1" applyAlignment="1">
      <alignment horizontal="center"/>
    </xf>
    <xf numFmtId="166" fontId="0" fillId="18" borderId="15" xfId="0" applyNumberFormat="1" applyFill="1" applyBorder="1" applyAlignment="1">
      <alignment horizontal="center"/>
    </xf>
    <xf numFmtId="0" fontId="18" fillId="19" borderId="44" xfId="0" applyFont="1" applyFill="1" applyBorder="1" applyAlignment="1">
      <alignment horizontal="center" vertical="center"/>
    </xf>
    <xf numFmtId="0" fontId="21" fillId="19" borderId="0" xfId="0" applyFont="1" applyFill="1" applyAlignment="1">
      <alignment horizontal="center" vertical="center"/>
    </xf>
    <xf numFmtId="0" fontId="18" fillId="19" borderId="21" xfId="0" applyFont="1" applyFill="1" applyBorder="1" applyAlignment="1">
      <alignment horizontal="center" vertical="center"/>
    </xf>
    <xf numFmtId="2" fontId="0" fillId="18" borderId="26" xfId="0" applyNumberFormat="1" applyFill="1" applyBorder="1" applyAlignment="1">
      <alignment horizontal="center"/>
    </xf>
    <xf numFmtId="1" fontId="0" fillId="18" borderId="38" xfId="0" applyNumberFormat="1" applyFill="1" applyBorder="1" applyAlignment="1">
      <alignment horizontal="center"/>
    </xf>
    <xf numFmtId="168" fontId="0" fillId="18" borderId="27" xfId="0" applyNumberFormat="1" applyFill="1" applyBorder="1" applyAlignment="1">
      <alignment horizontal="center"/>
    </xf>
    <xf numFmtId="166" fontId="0" fillId="21" borderId="33" xfId="0" applyNumberFormat="1" applyFill="1" applyBorder="1" applyAlignment="1">
      <alignment horizontal="center"/>
    </xf>
    <xf numFmtId="2" fontId="0" fillId="18" borderId="31" xfId="0" applyNumberFormat="1" applyFill="1" applyBorder="1" applyAlignment="1">
      <alignment horizontal="center"/>
    </xf>
    <xf numFmtId="1" fontId="0" fillId="18" borderId="42" xfId="0" applyNumberFormat="1" applyFill="1" applyBorder="1" applyAlignment="1">
      <alignment horizontal="center"/>
    </xf>
    <xf numFmtId="168" fontId="0" fillId="18" borderId="32" xfId="0" applyNumberFormat="1" applyFill="1" applyBorder="1" applyAlignment="1">
      <alignment horizontal="center"/>
    </xf>
    <xf numFmtId="166" fontId="0" fillId="21" borderId="60" xfId="0" applyNumberFormat="1" applyFill="1" applyBorder="1" applyAlignment="1">
      <alignment horizontal="center"/>
    </xf>
    <xf numFmtId="0" fontId="17" fillId="19" borderId="10" xfId="0" applyFont="1" applyFill="1" applyBorder="1" applyAlignment="1">
      <alignment horizontal="center"/>
    </xf>
    <xf numFmtId="0" fontId="17" fillId="19" borderId="12" xfId="0" applyFont="1" applyFill="1" applyBorder="1" applyAlignment="1">
      <alignment horizontal="center" vertical="center" wrapText="1"/>
    </xf>
    <xf numFmtId="0" fontId="32" fillId="19" borderId="50" xfId="0" applyFont="1" applyFill="1" applyBorder="1" applyAlignment="1">
      <alignment horizontal="right" vertical="top" wrapText="1"/>
    </xf>
    <xf numFmtId="166" fontId="0" fillId="19" borderId="21" xfId="0" applyNumberFormat="1" applyFill="1" applyBorder="1" applyAlignment="1">
      <alignment horizontal="center"/>
    </xf>
    <xf numFmtId="166" fontId="0" fillId="19" borderId="18" xfId="0" applyNumberFormat="1" applyFill="1" applyBorder="1" applyAlignment="1">
      <alignment horizontal="center"/>
    </xf>
    <xf numFmtId="0" fontId="18" fillId="20" borderId="24" xfId="0" applyFont="1" applyFill="1" applyBorder="1" applyAlignment="1">
      <alignment horizontal="center" vertical="center" wrapText="1"/>
    </xf>
    <xf numFmtId="0" fontId="20" fillId="0" borderId="12" xfId="0" applyFont="1" applyBorder="1" applyAlignment="1">
      <alignment horizontal="center" wrapText="1"/>
    </xf>
    <xf numFmtId="0" fontId="17" fillId="19" borderId="12" xfId="0" applyFont="1" applyFill="1" applyBorder="1" applyAlignment="1">
      <alignment horizontal="center" wrapText="1"/>
    </xf>
    <xf numFmtId="0" fontId="17" fillId="22" borderId="12" xfId="0" applyFont="1" applyFill="1" applyBorder="1" applyAlignment="1">
      <alignment horizontal="center" wrapText="1"/>
    </xf>
    <xf numFmtId="0" fontId="20" fillId="22" borderId="12" xfId="0" applyFont="1" applyFill="1" applyBorder="1" applyAlignment="1">
      <alignment horizontal="center" wrapText="1"/>
    </xf>
    <xf numFmtId="0" fontId="17" fillId="22" borderId="18" xfId="0" applyFont="1" applyFill="1" applyBorder="1" applyAlignment="1">
      <alignment horizontal="center" wrapText="1"/>
    </xf>
    <xf numFmtId="0" fontId="17" fillId="19" borderId="0" xfId="0" applyFont="1" applyFill="1" applyAlignment="1">
      <alignment horizontal="center" wrapText="1"/>
    </xf>
    <xf numFmtId="0" fontId="13" fillId="19" borderId="14" xfId="0" applyFont="1" applyFill="1" applyBorder="1" applyAlignment="1">
      <alignment horizontal="left" vertical="center"/>
    </xf>
    <xf numFmtId="0" fontId="13" fillId="19" borderId="13" xfId="0" applyFont="1" applyFill="1" applyBorder="1" applyAlignment="1">
      <alignment horizontal="center" vertical="top"/>
    </xf>
    <xf numFmtId="0" fontId="10" fillId="19" borderId="13" xfId="0" applyFont="1" applyFill="1" applyBorder="1"/>
    <xf numFmtId="0" fontId="13" fillId="19" borderId="22" xfId="0" applyFont="1" applyFill="1" applyBorder="1" applyAlignment="1">
      <alignment horizontal="left"/>
    </xf>
    <xf numFmtId="0" fontId="13" fillId="19" borderId="23" xfId="0" applyFont="1" applyFill="1" applyBorder="1" applyAlignment="1">
      <alignment horizontal="center"/>
    </xf>
    <xf numFmtId="0" fontId="12" fillId="19" borderId="23" xfId="0" applyFont="1" applyFill="1" applyBorder="1"/>
    <xf numFmtId="0" fontId="13" fillId="19" borderId="23" xfId="0" applyFont="1" applyFill="1" applyBorder="1" applyAlignment="1">
      <alignment horizontal="left"/>
    </xf>
    <xf numFmtId="0" fontId="13" fillId="19" borderId="14" xfId="0" applyFont="1" applyFill="1" applyBorder="1" applyAlignment="1">
      <alignment horizontal="left"/>
    </xf>
    <xf numFmtId="0" fontId="13" fillId="19" borderId="13" xfId="0" applyFont="1" applyFill="1" applyBorder="1" applyAlignment="1">
      <alignment horizontal="center"/>
    </xf>
    <xf numFmtId="0" fontId="13" fillId="19" borderId="16" xfId="0" applyFont="1" applyFill="1" applyBorder="1" applyAlignment="1">
      <alignment horizontal="center"/>
    </xf>
    <xf numFmtId="0" fontId="13" fillId="19" borderId="13" xfId="0" applyFont="1" applyFill="1" applyBorder="1" applyAlignment="1">
      <alignment horizontal="left"/>
    </xf>
    <xf numFmtId="0" fontId="13" fillId="19" borderId="53" xfId="0" applyFont="1" applyFill="1" applyBorder="1" applyAlignment="1">
      <alignment horizontal="center" vertical="top"/>
    </xf>
    <xf numFmtId="0" fontId="13" fillId="19" borderId="54" xfId="0" applyFont="1" applyFill="1" applyBorder="1" applyAlignment="1">
      <alignment horizontal="center" vertical="top"/>
    </xf>
    <xf numFmtId="0" fontId="13" fillId="19" borderId="55" xfId="0" applyFont="1" applyFill="1" applyBorder="1" applyAlignment="1">
      <alignment horizontal="center" vertical="top"/>
    </xf>
    <xf numFmtId="0" fontId="10" fillId="19" borderId="0" xfId="0" applyFont="1" applyFill="1"/>
    <xf numFmtId="0" fontId="13" fillId="19" borderId="20" xfId="0" applyFont="1" applyFill="1" applyBorder="1" applyAlignment="1">
      <alignment horizontal="center" vertical="center"/>
    </xf>
    <xf numFmtId="0" fontId="13" fillId="19" borderId="0" xfId="0" applyFont="1" applyFill="1" applyAlignment="1">
      <alignment horizontal="center" vertical="center"/>
    </xf>
    <xf numFmtId="0" fontId="74" fillId="19" borderId="0" xfId="0" applyFont="1" applyFill="1"/>
    <xf numFmtId="0" fontId="75" fillId="19" borderId="0" xfId="42" applyFont="1" applyFill="1"/>
    <xf numFmtId="166" fontId="0" fillId="19" borderId="12" xfId="0" applyNumberFormat="1" applyFill="1" applyBorder="1" applyAlignment="1">
      <alignment horizontal="center"/>
    </xf>
    <xf numFmtId="0" fontId="13" fillId="19" borderId="14" xfId="0" applyFont="1" applyFill="1" applyBorder="1" applyAlignment="1">
      <alignment horizontal="left" vertical="top"/>
    </xf>
    <xf numFmtId="0" fontId="18" fillId="19" borderId="0" xfId="0" applyFont="1" applyFill="1" applyAlignment="1">
      <alignment horizontal="center" wrapText="1"/>
    </xf>
    <xf numFmtId="0" fontId="17" fillId="19" borderId="14" xfId="0" applyFont="1" applyFill="1" applyBorder="1" applyAlignment="1">
      <alignment horizontal="center" wrapText="1"/>
    </xf>
    <xf numFmtId="0" fontId="17" fillId="19" borderId="13" xfId="0" applyFont="1" applyFill="1" applyBorder="1" applyAlignment="1">
      <alignment horizontal="center" wrapText="1"/>
    </xf>
    <xf numFmtId="0" fontId="18" fillId="19" borderId="13" xfId="0" applyFont="1" applyFill="1" applyBorder="1" applyAlignment="1">
      <alignment horizontal="center" wrapText="1"/>
    </xf>
    <xf numFmtId="0" fontId="17" fillId="19" borderId="44" xfId="0" applyFont="1" applyFill="1" applyBorder="1" applyAlignment="1">
      <alignment horizontal="center" wrapText="1"/>
    </xf>
    <xf numFmtId="0" fontId="17" fillId="19" borderId="10" xfId="0" applyFont="1" applyFill="1" applyBorder="1" applyAlignment="1">
      <alignment horizontal="center" wrapText="1"/>
    </xf>
    <xf numFmtId="0" fontId="17" fillId="19" borderId="15" xfId="0" applyFont="1" applyFill="1" applyBorder="1" applyAlignment="1">
      <alignment horizontal="center" wrapText="1"/>
    </xf>
    <xf numFmtId="0" fontId="13" fillId="19" borderId="0" xfId="0" applyFont="1" applyFill="1" applyAlignment="1">
      <alignment horizontal="center" vertical="top" wrapText="1"/>
    </xf>
    <xf numFmtId="0" fontId="13" fillId="19" borderId="21" xfId="0" applyFont="1" applyFill="1" applyBorder="1" applyAlignment="1">
      <alignment horizontal="center" vertical="top" wrapText="1"/>
    </xf>
    <xf numFmtId="0" fontId="17" fillId="19" borderId="21" xfId="0" applyFont="1" applyFill="1" applyBorder="1" applyAlignment="1">
      <alignment horizontal="center" vertical="top"/>
    </xf>
    <xf numFmtId="0" fontId="18" fillId="19" borderId="12" xfId="0" applyFont="1" applyFill="1" applyBorder="1" applyAlignment="1">
      <alignment horizontal="center" wrapText="1"/>
    </xf>
    <xf numFmtId="0" fontId="17" fillId="19" borderId="61" xfId="0" applyFont="1" applyFill="1" applyBorder="1" applyAlignment="1">
      <alignment horizontal="center" wrapText="1"/>
    </xf>
    <xf numFmtId="0" fontId="18" fillId="19" borderId="13" xfId="0" applyFont="1" applyFill="1" applyBorder="1" applyAlignment="1">
      <alignment horizontal="center"/>
    </xf>
    <xf numFmtId="0" fontId="12" fillId="19" borderId="13" xfId="0" applyFont="1" applyFill="1" applyBorder="1"/>
    <xf numFmtId="0" fontId="0" fillId="19" borderId="16" xfId="0" applyFill="1" applyBorder="1"/>
    <xf numFmtId="0" fontId="13" fillId="19" borderId="22" xfId="0" applyFont="1" applyFill="1" applyBorder="1" applyAlignment="1">
      <alignment horizontal="left" vertical="top"/>
    </xf>
    <xf numFmtId="0" fontId="13" fillId="19" borderId="23" xfId="0" applyFont="1" applyFill="1" applyBorder="1" applyAlignment="1">
      <alignment horizontal="left" vertical="top"/>
    </xf>
    <xf numFmtId="0" fontId="12" fillId="18" borderId="23" xfId="0" applyFont="1" applyFill="1" applyBorder="1" applyAlignment="1">
      <alignment horizontal="center"/>
    </xf>
    <xf numFmtId="0" fontId="12" fillId="19" borderId="11" xfId="0" applyFont="1" applyFill="1" applyBorder="1"/>
    <xf numFmtId="0" fontId="22" fillId="19" borderId="44" xfId="0" applyFont="1" applyFill="1" applyBorder="1"/>
    <xf numFmtId="0" fontId="12" fillId="18" borderId="23" xfId="0" applyFont="1" applyFill="1" applyBorder="1"/>
    <xf numFmtId="0" fontId="13" fillId="18" borderId="23" xfId="0" applyFont="1" applyFill="1" applyBorder="1" applyAlignment="1">
      <alignment horizontal="center"/>
    </xf>
    <xf numFmtId="0" fontId="13" fillId="18" borderId="11" xfId="0" applyFont="1" applyFill="1" applyBorder="1" applyAlignment="1">
      <alignment horizontal="center"/>
    </xf>
    <xf numFmtId="0" fontId="18" fillId="19" borderId="21" xfId="0" applyFont="1" applyFill="1" applyBorder="1" applyAlignment="1">
      <alignment horizontal="center"/>
    </xf>
    <xf numFmtId="0" fontId="18" fillId="19" borderId="62" xfId="0" applyFont="1" applyFill="1" applyBorder="1" applyAlignment="1">
      <alignment horizontal="center"/>
    </xf>
    <xf numFmtId="166" fontId="0" fillId="18" borderId="18" xfId="0" applyNumberFormat="1" applyFill="1" applyBorder="1" applyAlignment="1">
      <alignment horizontal="center"/>
    </xf>
    <xf numFmtId="0" fontId="17" fillId="19" borderId="61" xfId="0" applyFont="1" applyFill="1" applyBorder="1" applyAlignment="1">
      <alignment horizontal="center"/>
    </xf>
    <xf numFmtId="170" fontId="0" fillId="19" borderId="12" xfId="0" applyNumberFormat="1" applyFill="1" applyBorder="1" applyAlignment="1">
      <alignment horizontal="center"/>
    </xf>
    <xf numFmtId="170" fontId="0" fillId="18" borderId="12" xfId="0" applyNumberFormat="1" applyFill="1" applyBorder="1" applyAlignment="1">
      <alignment horizontal="center"/>
    </xf>
    <xf numFmtId="0" fontId="13" fillId="19" borderId="11" xfId="0" applyFont="1" applyFill="1" applyBorder="1" applyAlignment="1">
      <alignment horizontal="center"/>
    </xf>
    <xf numFmtId="0" fontId="76" fillId="19" borderId="0" xfId="0" applyFont="1" applyFill="1"/>
    <xf numFmtId="0" fontId="17" fillId="19" borderId="13" xfId="0" applyFont="1" applyFill="1" applyBorder="1" applyAlignment="1">
      <alignment horizontal="center" vertical="center" wrapText="1"/>
    </xf>
    <xf numFmtId="0" fontId="17" fillId="19" borderId="15" xfId="0" applyFont="1" applyFill="1" applyBorder="1" applyAlignment="1">
      <alignment horizontal="center" vertical="center" wrapText="1"/>
    </xf>
    <xf numFmtId="0" fontId="17" fillId="19" borderId="14" xfId="0" applyFont="1" applyFill="1" applyBorder="1" applyAlignment="1">
      <alignment horizontal="center" vertical="center" wrapText="1"/>
    </xf>
    <xf numFmtId="0" fontId="18" fillId="19" borderId="13" xfId="0" applyFont="1" applyFill="1" applyBorder="1" applyAlignment="1">
      <alignment horizontal="center" vertical="center"/>
    </xf>
    <xf numFmtId="0" fontId="18" fillId="19" borderId="16" xfId="0" applyFont="1" applyFill="1" applyBorder="1" applyAlignment="1">
      <alignment horizontal="center" vertical="center" wrapText="1"/>
    </xf>
    <xf numFmtId="0" fontId="0" fillId="19" borderId="0" xfId="0" applyFill="1" applyAlignment="1">
      <alignment vertical="center"/>
    </xf>
    <xf numFmtId="0" fontId="18" fillId="19" borderId="13" xfId="0" applyFont="1" applyFill="1" applyBorder="1" applyAlignment="1">
      <alignment horizontal="center" vertical="center" wrapText="1"/>
    </xf>
    <xf numFmtId="0" fontId="18" fillId="19" borderId="14" xfId="0" applyFont="1" applyFill="1" applyBorder="1" applyAlignment="1">
      <alignment horizontal="center" vertical="center" wrapText="1"/>
    </xf>
    <xf numFmtId="0" fontId="17" fillId="19" borderId="44" xfId="0" applyFont="1" applyFill="1" applyBorder="1" applyAlignment="1">
      <alignment horizontal="center" vertical="center"/>
    </xf>
    <xf numFmtId="0" fontId="13" fillId="19" borderId="13" xfId="0" applyFont="1" applyFill="1" applyBorder="1" applyAlignment="1">
      <alignment horizontal="left" vertical="top"/>
    </xf>
    <xf numFmtId="0" fontId="12" fillId="18" borderId="13" xfId="0" applyFont="1" applyFill="1" applyBorder="1" applyAlignment="1">
      <alignment horizontal="center"/>
    </xf>
    <xf numFmtId="0" fontId="17" fillId="19" borderId="13" xfId="0" applyFont="1" applyFill="1" applyBorder="1" applyAlignment="1">
      <alignment horizontal="left" vertical="center"/>
    </xf>
    <xf numFmtId="0" fontId="18" fillId="22" borderId="13" xfId="0" applyFont="1" applyFill="1" applyBorder="1" applyAlignment="1">
      <alignment horizontal="center" vertical="center" wrapText="1"/>
    </xf>
    <xf numFmtId="0" fontId="17" fillId="22" borderId="13" xfId="0" applyFont="1" applyFill="1" applyBorder="1" applyAlignment="1">
      <alignment horizontal="center" wrapText="1"/>
    </xf>
    <xf numFmtId="0" fontId="20" fillId="22" borderId="13" xfId="0" applyFont="1" applyFill="1" applyBorder="1" applyAlignment="1">
      <alignment horizontal="center" wrapText="1"/>
    </xf>
    <xf numFmtId="0" fontId="17" fillId="22" borderId="16" xfId="0" applyFont="1" applyFill="1" applyBorder="1" applyAlignment="1">
      <alignment horizontal="center" wrapText="1"/>
    </xf>
    <xf numFmtId="0" fontId="13" fillId="19" borderId="0" xfId="0" applyFont="1" applyFill="1" applyAlignment="1">
      <alignment horizontal="left" vertical="top"/>
    </xf>
    <xf numFmtId="0" fontId="12" fillId="18" borderId="0" xfId="0" applyFont="1" applyFill="1" applyAlignment="1">
      <alignment horizontal="center"/>
    </xf>
    <xf numFmtId="0" fontId="22" fillId="19" borderId="0" xfId="0" applyFont="1" applyFill="1"/>
    <xf numFmtId="0" fontId="0" fillId="19" borderId="0" xfId="0" applyFill="1" applyAlignment="1">
      <alignment horizontal="center" vertical="center"/>
    </xf>
    <xf numFmtId="0" fontId="17" fillId="19" borderId="14" xfId="0" applyFont="1" applyFill="1" applyBorder="1" applyAlignment="1">
      <alignment horizontal="center" vertical="center"/>
    </xf>
    <xf numFmtId="0" fontId="17" fillId="19" borderId="63" xfId="0" applyFont="1" applyFill="1" applyBorder="1" applyAlignment="1">
      <alignment horizontal="center" vertical="center"/>
    </xf>
    <xf numFmtId="0" fontId="17" fillId="19" borderId="63" xfId="0" applyFont="1" applyFill="1" applyBorder="1" applyAlignment="1">
      <alignment horizontal="center" vertical="center" wrapText="1"/>
    </xf>
    <xf numFmtId="0" fontId="20" fillId="19" borderId="56" xfId="0" applyFont="1" applyFill="1" applyBorder="1" applyAlignment="1">
      <alignment horizontal="center" vertical="center"/>
    </xf>
    <xf numFmtId="0" fontId="14" fillId="19" borderId="12" xfId="0" applyFont="1" applyFill="1" applyBorder="1" applyAlignment="1">
      <alignment horizontal="center" vertical="center"/>
    </xf>
    <xf numFmtId="0" fontId="17" fillId="19" borderId="56" xfId="0" applyFont="1" applyFill="1" applyBorder="1" applyAlignment="1">
      <alignment horizontal="center" vertical="center" wrapText="1"/>
    </xf>
    <xf numFmtId="0" fontId="14" fillId="19" borderId="0" xfId="0" applyFont="1" applyFill="1" applyAlignment="1">
      <alignment horizontal="center" vertical="center"/>
    </xf>
    <xf numFmtId="0" fontId="17" fillId="19" borderId="16" xfId="0" applyFont="1" applyFill="1" applyBorder="1" applyAlignment="1">
      <alignment horizontal="center" vertical="center"/>
    </xf>
    <xf numFmtId="0" fontId="17" fillId="19" borderId="18" xfId="0" applyFont="1" applyFill="1" applyBorder="1" applyAlignment="1">
      <alignment horizontal="center" vertical="center"/>
    </xf>
    <xf numFmtId="0" fontId="17" fillId="19" borderId="16" xfId="0" applyFont="1" applyFill="1" applyBorder="1" applyAlignment="1">
      <alignment horizontal="center" vertical="center" wrapText="1"/>
    </xf>
    <xf numFmtId="167" fontId="0" fillId="19" borderId="0" xfId="0" applyNumberFormat="1" applyFill="1" applyAlignment="1">
      <alignment horizontal="center"/>
    </xf>
    <xf numFmtId="0" fontId="68" fillId="19" borderId="12" xfId="0" applyFont="1" applyFill="1" applyBorder="1" applyAlignment="1">
      <alignment horizontal="center"/>
    </xf>
    <xf numFmtId="0" fontId="18" fillId="19" borderId="17" xfId="0" applyFont="1" applyFill="1" applyBorder="1" applyAlignment="1">
      <alignment horizontal="center" wrapText="1"/>
    </xf>
    <xf numFmtId="0" fontId="18" fillId="19" borderId="19" xfId="0" applyFont="1" applyFill="1" applyBorder="1" applyAlignment="1">
      <alignment horizontal="center" wrapText="1"/>
    </xf>
    <xf numFmtId="0" fontId="17" fillId="19" borderId="17" xfId="0" applyFont="1" applyFill="1" applyBorder="1" applyAlignment="1">
      <alignment horizontal="center" vertical="center"/>
    </xf>
    <xf numFmtId="0" fontId="17" fillId="19" borderId="19" xfId="0" applyFont="1" applyFill="1" applyBorder="1" applyAlignment="1">
      <alignment horizontal="center" vertical="center"/>
    </xf>
    <xf numFmtId="167" fontId="0" fillId="19" borderId="0" xfId="0" applyNumberFormat="1" applyFill="1" applyAlignment="1">
      <alignment horizontal="center" vertical="center"/>
    </xf>
    <xf numFmtId="0" fontId="0" fillId="19" borderId="14" xfId="0" applyFill="1" applyBorder="1" applyAlignment="1">
      <alignment vertical="center"/>
    </xf>
    <xf numFmtId="0" fontId="0" fillId="19" borderId="13" xfId="0" applyFill="1" applyBorder="1" applyAlignment="1">
      <alignment horizontal="center" vertical="center"/>
    </xf>
    <xf numFmtId="2" fontId="0" fillId="19" borderId="44" xfId="0" applyNumberFormat="1" applyFill="1" applyBorder="1" applyAlignment="1">
      <alignment horizontal="center" vertical="center"/>
    </xf>
    <xf numFmtId="2" fontId="0" fillId="19" borderId="61" xfId="0" applyNumberFormat="1" applyFill="1" applyBorder="1" applyAlignment="1">
      <alignment horizontal="center" vertical="center"/>
    </xf>
    <xf numFmtId="0" fontId="0" fillId="19" borderId="10" xfId="0" applyFill="1" applyBorder="1" applyAlignment="1">
      <alignment horizontal="center" vertical="center"/>
    </xf>
    <xf numFmtId="2" fontId="0" fillId="19" borderId="15" xfId="0" applyNumberFormat="1" applyFill="1" applyBorder="1" applyAlignment="1">
      <alignment horizontal="center" vertical="center"/>
    </xf>
    <xf numFmtId="0" fontId="0" fillId="19" borderId="12" xfId="0" applyFill="1" applyBorder="1" applyAlignment="1">
      <alignment horizontal="center" vertical="center"/>
    </xf>
    <xf numFmtId="0" fontId="35" fillId="19" borderId="0" xfId="0" applyFont="1" applyFill="1" applyAlignment="1">
      <alignment horizontal="center" vertical="top"/>
    </xf>
    <xf numFmtId="0" fontId="17" fillId="19" borderId="21" xfId="0" applyFont="1" applyFill="1" applyBorder="1" applyAlignment="1">
      <alignment horizontal="center" vertical="center"/>
    </xf>
    <xf numFmtId="0" fontId="20" fillId="19" borderId="18" xfId="0" applyFont="1" applyFill="1" applyBorder="1" applyAlignment="1">
      <alignment horizontal="center"/>
    </xf>
    <xf numFmtId="174" fontId="0" fillId="19" borderId="0" xfId="0" applyNumberFormat="1" applyFill="1" applyAlignment="1">
      <alignment horizontal="center"/>
    </xf>
    <xf numFmtId="0" fontId="13" fillId="19" borderId="0" xfId="0" applyFont="1" applyFill="1" applyAlignment="1">
      <alignment horizontal="center" vertical="top"/>
    </xf>
    <xf numFmtId="0" fontId="0" fillId="19" borderId="14" xfId="0" applyFill="1" applyBorder="1" applyAlignment="1">
      <alignment horizontal="center"/>
    </xf>
    <xf numFmtId="168" fontId="0" fillId="18" borderId="13" xfId="0" applyNumberFormat="1" applyFill="1" applyBorder="1" applyAlignment="1">
      <alignment horizontal="center"/>
    </xf>
    <xf numFmtId="166" fontId="0" fillId="19" borderId="13" xfId="0" applyNumberFormat="1" applyFill="1" applyBorder="1" applyAlignment="1">
      <alignment horizontal="center"/>
    </xf>
    <xf numFmtId="167" fontId="0" fillId="19" borderId="13" xfId="0" applyNumberFormat="1" applyFill="1" applyBorder="1" applyAlignment="1">
      <alignment horizontal="center"/>
    </xf>
    <xf numFmtId="168" fontId="0" fillId="18" borderId="12" xfId="0" applyNumberFormat="1" applyFill="1" applyBorder="1" applyAlignment="1">
      <alignment horizontal="center"/>
    </xf>
    <xf numFmtId="167" fontId="0" fillId="19" borderId="12" xfId="0" applyNumberFormat="1" applyFill="1" applyBorder="1" applyAlignment="1">
      <alignment horizontal="center"/>
    </xf>
    <xf numFmtId="169" fontId="0" fillId="19" borderId="12" xfId="0" applyNumberFormat="1" applyFill="1" applyBorder="1" applyAlignment="1">
      <alignment horizontal="center" vertical="center"/>
    </xf>
    <xf numFmtId="167" fontId="0" fillId="19" borderId="18" xfId="0" applyNumberFormat="1" applyFill="1" applyBorder="1" applyAlignment="1">
      <alignment horizontal="center" vertical="center"/>
    </xf>
    <xf numFmtId="166" fontId="0" fillId="19" borderId="13" xfId="0" applyNumberFormat="1" applyFill="1" applyBorder="1" applyAlignment="1">
      <alignment horizontal="center" vertical="center"/>
    </xf>
    <xf numFmtId="166" fontId="0" fillId="19" borderId="16" xfId="0" applyNumberFormat="1" applyFill="1" applyBorder="1" applyAlignment="1">
      <alignment horizontal="center" vertical="center"/>
    </xf>
    <xf numFmtId="166" fontId="0" fillId="19" borderId="0" xfId="0" applyNumberFormat="1" applyFill="1" applyAlignment="1">
      <alignment horizontal="center" vertical="center"/>
    </xf>
    <xf numFmtId="166" fontId="0" fillId="19" borderId="21" xfId="0" applyNumberFormat="1" applyFill="1" applyBorder="1" applyAlignment="1">
      <alignment horizontal="center" vertical="center"/>
    </xf>
    <xf numFmtId="166" fontId="0" fillId="19" borderId="10" xfId="0" applyNumberFormat="1" applyFill="1" applyBorder="1" applyAlignment="1">
      <alignment horizontal="center" vertical="center"/>
    </xf>
    <xf numFmtId="166" fontId="0" fillId="19" borderId="62" xfId="0" applyNumberFormat="1" applyFill="1" applyBorder="1" applyAlignment="1">
      <alignment horizontal="center" vertical="center"/>
    </xf>
    <xf numFmtId="166" fontId="0" fillId="19" borderId="12" xfId="0" applyNumberFormat="1" applyFill="1" applyBorder="1" applyAlignment="1">
      <alignment horizontal="center" vertical="center"/>
    </xf>
    <xf numFmtId="166" fontId="0" fillId="19" borderId="18" xfId="0" applyNumberFormat="1" applyFill="1" applyBorder="1" applyAlignment="1">
      <alignment horizontal="center" vertical="center"/>
    </xf>
    <xf numFmtId="166" fontId="0" fillId="19" borderId="16" xfId="0" applyNumberFormat="1" applyFill="1" applyBorder="1" applyAlignment="1">
      <alignment horizontal="center"/>
    </xf>
    <xf numFmtId="167" fontId="0" fillId="19" borderId="44" xfId="0" applyNumberFormat="1" applyFill="1" applyBorder="1" applyAlignment="1">
      <alignment horizontal="center"/>
    </xf>
    <xf numFmtId="168" fontId="0" fillId="19" borderId="44" xfId="0" applyNumberFormat="1" applyFill="1" applyBorder="1" applyAlignment="1">
      <alignment horizontal="center"/>
    </xf>
    <xf numFmtId="166" fontId="0" fillId="19" borderId="44" xfId="0" applyNumberFormat="1" applyFill="1" applyBorder="1" applyAlignment="1">
      <alignment horizontal="center"/>
    </xf>
    <xf numFmtId="166" fontId="0" fillId="19" borderId="15" xfId="0" applyNumberFormat="1" applyFill="1" applyBorder="1" applyAlignment="1">
      <alignment horizontal="center"/>
    </xf>
    <xf numFmtId="0" fontId="67" fillId="19" borderId="44" xfId="0" applyFont="1" applyFill="1" applyBorder="1" applyAlignment="1">
      <alignment horizontal="center" vertical="center"/>
    </xf>
    <xf numFmtId="0" fontId="67" fillId="19" borderId="0" xfId="0" applyFont="1" applyFill="1" applyAlignment="1">
      <alignment horizontal="center" vertical="center"/>
    </xf>
    <xf numFmtId="0" fontId="23" fillId="18" borderId="0" xfId="0" applyFont="1" applyFill="1" applyAlignment="1">
      <alignment horizontal="center"/>
    </xf>
    <xf numFmtId="166" fontId="23" fillId="18" borderId="0" xfId="0" applyNumberFormat="1" applyFont="1" applyFill="1" applyAlignment="1">
      <alignment horizontal="center"/>
    </xf>
    <xf numFmtId="0" fontId="0" fillId="22" borderId="0" xfId="0" applyFill="1"/>
    <xf numFmtId="166" fontId="37" fillId="22" borderId="0" xfId="0" applyNumberFormat="1" applyFont="1" applyFill="1" applyAlignment="1">
      <alignment horizontal="center" vertical="center" wrapText="1"/>
    </xf>
    <xf numFmtId="0" fontId="38" fillId="22" borderId="0" xfId="0" applyFont="1" applyFill="1" applyAlignment="1">
      <alignment horizontal="center" vertical="center" wrapText="1"/>
    </xf>
    <xf numFmtId="0" fontId="18" fillId="19" borderId="18" xfId="0" applyFont="1" applyFill="1" applyBorder="1" applyAlignment="1">
      <alignment horizontal="center"/>
    </xf>
    <xf numFmtId="0" fontId="79" fillId="18" borderId="0" xfId="0" applyFont="1" applyFill="1"/>
    <xf numFmtId="0" fontId="13" fillId="19" borderId="23" xfId="0" applyFont="1" applyFill="1" applyBorder="1"/>
    <xf numFmtId="0" fontId="0" fillId="19" borderId="23" xfId="0" applyFill="1" applyBorder="1"/>
    <xf numFmtId="0" fontId="13" fillId="19" borderId="11" xfId="0" applyFont="1" applyFill="1" applyBorder="1"/>
    <xf numFmtId="0" fontId="78" fillId="19" borderId="0" xfId="0" applyFont="1" applyFill="1"/>
    <xf numFmtId="0" fontId="79" fillId="19" borderId="0" xfId="0" applyFont="1" applyFill="1"/>
    <xf numFmtId="0" fontId="78" fillId="18" borderId="0" xfId="0" applyFont="1" applyFill="1" applyAlignment="1">
      <alignment horizontal="left"/>
    </xf>
    <xf numFmtId="0" fontId="18" fillId="22" borderId="12" xfId="0" applyFont="1" applyFill="1" applyBorder="1" applyAlignment="1">
      <alignment horizontal="center" vertical="center" wrapText="1"/>
    </xf>
    <xf numFmtId="0" fontId="18" fillId="22" borderId="18" xfId="0" applyFont="1" applyFill="1" applyBorder="1" applyAlignment="1">
      <alignment horizontal="center" vertical="center" wrapText="1"/>
    </xf>
    <xf numFmtId="0" fontId="12" fillId="18" borderId="11" xfId="0" applyFont="1" applyFill="1" applyBorder="1"/>
    <xf numFmtId="0" fontId="18" fillId="22" borderId="15" xfId="0" applyFont="1" applyFill="1" applyBorder="1" applyAlignment="1">
      <alignment horizontal="center" vertical="center" wrapText="1"/>
    </xf>
    <xf numFmtId="0" fontId="0" fillId="18" borderId="22" xfId="0" applyFill="1" applyBorder="1" applyAlignment="1">
      <alignment horizontal="center"/>
    </xf>
    <xf numFmtId="0" fontId="18" fillId="22" borderId="16" xfId="0" applyFont="1" applyFill="1" applyBorder="1" applyAlignment="1">
      <alignment horizontal="center" vertical="center" wrapText="1"/>
    </xf>
    <xf numFmtId="166" fontId="0" fillId="22" borderId="0" xfId="0" applyNumberFormat="1" applyFill="1" applyAlignment="1">
      <alignment horizontal="center" vertical="center" wrapText="1"/>
    </xf>
    <xf numFmtId="0" fontId="0" fillId="18" borderId="23" xfId="0" applyFill="1" applyBorder="1" applyAlignment="1">
      <alignment horizontal="center"/>
    </xf>
    <xf numFmtId="0" fontId="0" fillId="18" borderId="11" xfId="0" applyFill="1" applyBorder="1" applyAlignment="1">
      <alignment horizontal="center"/>
    </xf>
    <xf numFmtId="11" fontId="0" fillId="18" borderId="0" xfId="0" applyNumberFormat="1" applyFill="1"/>
    <xf numFmtId="0" fontId="80" fillId="19" borderId="12" xfId="0" applyFont="1" applyFill="1" applyBorder="1" applyAlignment="1">
      <alignment horizontal="center" vertical="center"/>
    </xf>
    <xf numFmtId="0" fontId="66" fillId="19" borderId="0" xfId="0" applyFont="1" applyFill="1"/>
    <xf numFmtId="0" fontId="81" fillId="19" borderId="13" xfId="0" applyFont="1" applyFill="1" applyBorder="1" applyAlignment="1">
      <alignment horizontal="center"/>
    </xf>
    <xf numFmtId="0" fontId="18" fillId="19" borderId="15" xfId="0" applyFont="1" applyFill="1" applyBorder="1" applyAlignment="1">
      <alignment horizontal="center"/>
    </xf>
    <xf numFmtId="0" fontId="13" fillId="19" borderId="16" xfId="0" applyFont="1" applyFill="1" applyBorder="1" applyAlignment="1">
      <alignment horizontal="left" vertical="top"/>
    </xf>
    <xf numFmtId="0" fontId="0" fillId="19" borderId="0" xfId="0" applyFill="1" applyAlignment="1">
      <alignment horizontal="left"/>
    </xf>
    <xf numFmtId="0" fontId="18" fillId="19" borderId="14" xfId="0" applyFont="1" applyFill="1" applyBorder="1" applyAlignment="1">
      <alignment horizontal="center"/>
    </xf>
    <xf numFmtId="0" fontId="18" fillId="19" borderId="16" xfId="0" applyFont="1" applyFill="1" applyBorder="1" applyAlignment="1">
      <alignment horizontal="center"/>
    </xf>
    <xf numFmtId="0" fontId="12" fillId="19" borderId="0" xfId="0" applyFont="1" applyFill="1"/>
    <xf numFmtId="0" fontId="17" fillId="19" borderId="0" xfId="0" applyFont="1" applyFill="1"/>
    <xf numFmtId="0" fontId="10" fillId="19" borderId="0" xfId="0" applyFont="1" applyFill="1" applyAlignment="1">
      <alignment horizontal="left"/>
    </xf>
    <xf numFmtId="164" fontId="0" fillId="18" borderId="0" xfId="0" applyNumberFormat="1" applyFill="1"/>
    <xf numFmtId="1" fontId="0" fillId="18" borderId="15" xfId="0" applyNumberFormat="1" applyFill="1" applyBorder="1" applyAlignment="1">
      <alignment horizontal="center"/>
    </xf>
    <xf numFmtId="2" fontId="0" fillId="18" borderId="12" xfId="0" applyNumberFormat="1" applyFill="1" applyBorder="1" applyAlignment="1">
      <alignment horizontal="center"/>
    </xf>
    <xf numFmtId="2" fontId="0" fillId="19" borderId="12" xfId="0" applyNumberFormat="1" applyFill="1" applyBorder="1" applyAlignment="1">
      <alignment horizontal="center"/>
    </xf>
    <xf numFmtId="166" fontId="0" fillId="19" borderId="13" xfId="0" applyNumberFormat="1" applyFill="1" applyBorder="1"/>
    <xf numFmtId="0" fontId="17" fillId="19" borderId="16" xfId="0" applyFont="1" applyFill="1" applyBorder="1" applyAlignment="1">
      <alignment horizontal="center" wrapText="1"/>
    </xf>
    <xf numFmtId="0" fontId="13" fillId="19" borderId="0" xfId="0" applyFont="1" applyFill="1"/>
    <xf numFmtId="0" fontId="28" fillId="19" borderId="10" xfId="0" applyFont="1" applyFill="1" applyBorder="1" applyAlignment="1">
      <alignment horizontal="center"/>
    </xf>
    <xf numFmtId="0" fontId="28" fillId="19" borderId="50" xfId="0" applyFont="1" applyFill="1" applyBorder="1"/>
    <xf numFmtId="165" fontId="66" fillId="19" borderId="0" xfId="0" applyNumberFormat="1" applyFont="1" applyFill="1"/>
    <xf numFmtId="0" fontId="64" fillId="22" borderId="0" xfId="0" applyFont="1" applyFill="1" applyAlignment="1">
      <alignment horizontal="center" vertical="center" wrapText="1"/>
    </xf>
    <xf numFmtId="0" fontId="65" fillId="22" borderId="0" xfId="0" applyFont="1" applyFill="1" applyAlignment="1">
      <alignment horizontal="center" vertical="center" wrapText="1"/>
    </xf>
    <xf numFmtId="0" fontId="13" fillId="0" borderId="24" xfId="0" applyFont="1" applyBorder="1" applyAlignment="1">
      <alignment horizontal="center" vertical="center" wrapText="1"/>
    </xf>
    <xf numFmtId="0" fontId="84" fillId="23" borderId="0" xfId="0" applyFont="1" applyFill="1" applyAlignment="1">
      <alignment horizontal="center" vertical="top" wrapText="1"/>
    </xf>
    <xf numFmtId="165" fontId="83" fillId="23" borderId="0" xfId="0" applyNumberFormat="1" applyFont="1" applyFill="1" applyAlignment="1">
      <alignment horizontal="left" vertical="top" wrapText="1"/>
    </xf>
    <xf numFmtId="165" fontId="83" fillId="23" borderId="0" xfId="0" applyNumberFormat="1" applyFont="1" applyFill="1" applyAlignment="1">
      <alignment horizontal="center" vertical="top" wrapText="1"/>
    </xf>
    <xf numFmtId="0" fontId="82" fillId="0" borderId="0" xfId="0" applyFont="1" applyAlignment="1">
      <alignment vertical="top" wrapText="1"/>
    </xf>
    <xf numFmtId="166" fontId="0" fillId="0" borderId="24" xfId="0" applyNumberFormat="1" applyBorder="1" applyAlignment="1">
      <alignment horizontal="center" vertical="center" wrapText="1"/>
    </xf>
    <xf numFmtId="166" fontId="0" fillId="20" borderId="24" xfId="0" applyNumberFormat="1" applyFill="1" applyBorder="1" applyAlignment="1">
      <alignment horizontal="center" vertical="center"/>
    </xf>
    <xf numFmtId="166" fontId="0" fillId="22" borderId="24" xfId="0" applyNumberFormat="1" applyFill="1" applyBorder="1" applyAlignment="1">
      <alignment horizontal="center" vertical="center" wrapText="1"/>
    </xf>
    <xf numFmtId="166" fontId="0" fillId="20" borderId="24" xfId="0" applyNumberFormat="1" applyFill="1" applyBorder="1" applyAlignment="1">
      <alignment horizontal="center" vertical="center" wrapText="1"/>
    </xf>
    <xf numFmtId="175" fontId="0" fillId="19" borderId="0" xfId="0" applyNumberFormat="1" applyFill="1" applyAlignment="1">
      <alignment horizontal="center"/>
    </xf>
    <xf numFmtId="0" fontId="12" fillId="0" borderId="0" xfId="0" applyFont="1" applyAlignment="1">
      <alignment vertical="top" wrapText="1"/>
    </xf>
    <xf numFmtId="0" fontId="13" fillId="0" borderId="24" xfId="0" applyFont="1" applyBorder="1" applyAlignment="1">
      <alignment horizontal="left" vertical="center" wrapText="1"/>
    </xf>
    <xf numFmtId="0" fontId="86" fillId="0" borderId="24" xfId="0" applyFont="1" applyBorder="1" applyAlignment="1">
      <alignment horizontal="left" vertical="center" wrapText="1"/>
    </xf>
    <xf numFmtId="0" fontId="86" fillId="20" borderId="24" xfId="0" applyFont="1" applyFill="1" applyBorder="1" applyAlignment="1">
      <alignment horizontal="left" vertical="center" wrapText="1"/>
    </xf>
    <xf numFmtId="0" fontId="34" fillId="19" borderId="25" xfId="0" applyFont="1" applyFill="1" applyBorder="1" applyAlignment="1">
      <alignment horizontal="left" vertical="center" wrapText="1"/>
    </xf>
    <xf numFmtId="0" fontId="17" fillId="19" borderId="44" xfId="0" applyFont="1" applyFill="1" applyBorder="1" applyAlignment="1">
      <alignment horizontal="center" vertical="center" wrapText="1"/>
    </xf>
    <xf numFmtId="166" fontId="0" fillId="18" borderId="35" xfId="0" applyNumberFormat="1" applyFill="1" applyBorder="1" applyAlignment="1">
      <alignment horizontal="center"/>
    </xf>
    <xf numFmtId="0" fontId="14" fillId="19" borderId="0" xfId="0" applyFont="1" applyFill="1" applyAlignment="1">
      <alignment vertical="center"/>
    </xf>
    <xf numFmtId="166" fontId="0" fillId="18" borderId="55" xfId="0" applyNumberFormat="1" applyFill="1" applyBorder="1" applyAlignment="1">
      <alignment horizontal="center"/>
    </xf>
    <xf numFmtId="166" fontId="0" fillId="18" borderId="64" xfId="0" applyNumberFormat="1" applyFill="1" applyBorder="1" applyAlignment="1">
      <alignment horizontal="center"/>
    </xf>
    <xf numFmtId="166" fontId="0" fillId="18" borderId="65" xfId="0" applyNumberFormat="1" applyFill="1" applyBorder="1" applyAlignment="1">
      <alignment horizontal="center"/>
    </xf>
    <xf numFmtId="0" fontId="33" fillId="19" borderId="0" xfId="0" applyFont="1" applyFill="1" applyAlignment="1">
      <alignment horizontal="center" wrapText="1"/>
    </xf>
    <xf numFmtId="174" fontId="0" fillId="19" borderId="0" xfId="0" applyNumberFormat="1" applyFill="1"/>
    <xf numFmtId="0" fontId="17" fillId="19" borderId="51" xfId="0" applyFont="1" applyFill="1" applyBorder="1" applyAlignment="1">
      <alignment horizontal="center" vertical="center" wrapText="1"/>
    </xf>
    <xf numFmtId="0" fontId="13" fillId="19" borderId="23" xfId="0" applyFont="1" applyFill="1" applyBorder="1" applyAlignment="1">
      <alignment horizontal="center" vertical="center"/>
    </xf>
    <xf numFmtId="0" fontId="13" fillId="19" borderId="11" xfId="0" applyFont="1" applyFill="1" applyBorder="1" applyAlignment="1">
      <alignment horizontal="center" vertical="center"/>
    </xf>
    <xf numFmtId="0" fontId="88" fillId="19" borderId="0" xfId="42" applyFont="1" applyFill="1" applyAlignment="1">
      <alignment horizontal="center"/>
    </xf>
    <xf numFmtId="0" fontId="13" fillId="19" borderId="66" xfId="0" applyFont="1" applyFill="1" applyBorder="1" applyAlignment="1">
      <alignment horizontal="center" vertical="top" wrapText="1"/>
    </xf>
    <xf numFmtId="0" fontId="68" fillId="19" borderId="15" xfId="0" applyFont="1" applyFill="1" applyBorder="1" applyAlignment="1">
      <alignment horizontal="center" vertical="center" wrapText="1"/>
    </xf>
    <xf numFmtId="0" fontId="13" fillId="19" borderId="22" xfId="0" applyFont="1" applyFill="1" applyBorder="1"/>
    <xf numFmtId="0" fontId="0" fillId="19" borderId="14" xfId="0" applyFill="1" applyBorder="1"/>
    <xf numFmtId="166" fontId="25" fillId="22" borderId="44" xfId="0" applyNumberFormat="1" applyFont="1" applyFill="1" applyBorder="1" applyAlignment="1">
      <alignment horizontal="center"/>
    </xf>
    <xf numFmtId="166" fontId="0" fillId="22" borderId="44" xfId="0" applyNumberFormat="1" applyFill="1" applyBorder="1" applyAlignment="1">
      <alignment horizontal="center"/>
    </xf>
    <xf numFmtId="166" fontId="0" fillId="22" borderId="15" xfId="0" applyNumberFormat="1" applyFill="1" applyBorder="1" applyAlignment="1">
      <alignment horizontal="center"/>
    </xf>
    <xf numFmtId="0" fontId="13" fillId="19" borderId="20" xfId="0" applyFont="1" applyFill="1" applyBorder="1" applyAlignment="1">
      <alignment horizontal="left"/>
    </xf>
    <xf numFmtId="169" fontId="0" fillId="19" borderId="14" xfId="0" applyNumberFormat="1" applyFill="1" applyBorder="1" applyAlignment="1">
      <alignment horizontal="center"/>
    </xf>
    <xf numFmtId="169" fontId="0" fillId="19" borderId="44" xfId="0" applyNumberFormat="1" applyFill="1" applyBorder="1" applyAlignment="1">
      <alignment horizontal="center"/>
    </xf>
    <xf numFmtId="169" fontId="0" fillId="18" borderId="44" xfId="0" applyNumberFormat="1" applyFill="1" applyBorder="1" applyAlignment="1">
      <alignment horizontal="center"/>
    </xf>
    <xf numFmtId="0" fontId="13" fillId="19" borderId="20" xfId="0" applyFont="1" applyFill="1" applyBorder="1" applyAlignment="1">
      <alignment horizontal="left" vertical="top"/>
    </xf>
    <xf numFmtId="0" fontId="17" fillId="19" borderId="17" xfId="0" applyFont="1" applyFill="1" applyBorder="1"/>
    <xf numFmtId="169" fontId="0" fillId="18" borderId="17" xfId="0" applyNumberFormat="1" applyFill="1" applyBorder="1" applyAlignment="1">
      <alignment horizontal="center"/>
    </xf>
    <xf numFmtId="169" fontId="0" fillId="18" borderId="51" xfId="0" applyNumberFormat="1" applyFill="1" applyBorder="1" applyAlignment="1">
      <alignment horizontal="center"/>
    </xf>
    <xf numFmtId="169" fontId="0" fillId="19" borderId="51" xfId="0" applyNumberFormat="1" applyFill="1" applyBorder="1" applyAlignment="1">
      <alignment horizontal="center"/>
    </xf>
    <xf numFmtId="0" fontId="0" fillId="19" borderId="19" xfId="0" applyFill="1" applyBorder="1" applyAlignment="1">
      <alignment horizontal="center"/>
    </xf>
    <xf numFmtId="166" fontId="0" fillId="19" borderId="14" xfId="0" applyNumberFormat="1" applyFill="1" applyBorder="1" applyAlignment="1">
      <alignment horizontal="center"/>
    </xf>
    <xf numFmtId="0" fontId="13" fillId="19" borderId="22" xfId="0" applyFont="1" applyFill="1" applyBorder="1" applyAlignment="1">
      <alignment horizontal="center"/>
    </xf>
    <xf numFmtId="0" fontId="90" fillId="19" borderId="0" xfId="0" applyFont="1" applyFill="1" applyAlignment="1">
      <alignment horizontal="center"/>
    </xf>
    <xf numFmtId="0" fontId="17" fillId="19" borderId="14" xfId="0" applyFont="1" applyFill="1" applyBorder="1" applyAlignment="1">
      <alignment horizontal="center"/>
    </xf>
    <xf numFmtId="0" fontId="17" fillId="19" borderId="16" xfId="0" applyFont="1" applyFill="1" applyBorder="1" applyAlignment="1">
      <alignment horizontal="center"/>
    </xf>
    <xf numFmtId="0" fontId="17" fillId="19" borderId="62" xfId="0" applyFont="1" applyFill="1" applyBorder="1" applyAlignment="1">
      <alignment horizontal="center"/>
    </xf>
    <xf numFmtId="166" fontId="0" fillId="18" borderId="67" xfId="0" applyNumberFormat="1" applyFill="1" applyBorder="1" applyAlignment="1">
      <alignment horizontal="center"/>
    </xf>
    <xf numFmtId="166" fontId="23" fillId="18" borderId="21" xfId="0" applyNumberFormat="1" applyFont="1" applyFill="1" applyBorder="1" applyAlignment="1">
      <alignment horizontal="left"/>
    </xf>
    <xf numFmtId="166" fontId="0" fillId="18" borderId="44" xfId="0" quotePrefix="1" applyNumberFormat="1" applyFill="1" applyBorder="1" applyAlignment="1">
      <alignment horizontal="center"/>
    </xf>
    <xf numFmtId="11" fontId="0" fillId="19" borderId="0" xfId="0" applyNumberFormat="1" applyFill="1" applyAlignment="1">
      <alignment horizontal="center"/>
    </xf>
    <xf numFmtId="0" fontId="90" fillId="19" borderId="44" xfId="0" applyFont="1" applyFill="1" applyBorder="1" applyAlignment="1">
      <alignment horizontal="center"/>
    </xf>
    <xf numFmtId="166" fontId="0" fillId="18" borderId="21" xfId="0" quotePrefix="1" applyNumberFormat="1" applyFill="1" applyBorder="1" applyAlignment="1">
      <alignment horizontal="center"/>
    </xf>
    <xf numFmtId="166" fontId="23" fillId="18" borderId="0" xfId="0" applyNumberFormat="1" applyFont="1" applyFill="1" applyAlignment="1">
      <alignment horizontal="left"/>
    </xf>
    <xf numFmtId="166" fontId="0" fillId="18" borderId="0" xfId="0" applyNumberFormat="1" applyFill="1" applyAlignment="1">
      <alignment horizontal="left"/>
    </xf>
    <xf numFmtId="0" fontId="0" fillId="19" borderId="11" xfId="0" applyFill="1" applyBorder="1"/>
    <xf numFmtId="0" fontId="18" fillId="19" borderId="44" xfId="0" applyFont="1" applyFill="1" applyBorder="1" applyAlignment="1">
      <alignment horizontal="center"/>
    </xf>
    <xf numFmtId="168" fontId="0" fillId="18" borderId="15" xfId="0" applyNumberFormat="1" applyFill="1" applyBorder="1" applyAlignment="1">
      <alignment horizontal="center"/>
    </xf>
    <xf numFmtId="0" fontId="13" fillId="19" borderId="22" xfId="0" applyFont="1" applyFill="1" applyBorder="1" applyAlignment="1">
      <alignment horizontal="center" vertical="top"/>
    </xf>
    <xf numFmtId="0" fontId="13" fillId="19" borderId="23" xfId="0" applyFont="1" applyFill="1" applyBorder="1" applyAlignment="1">
      <alignment horizontal="center" vertical="top"/>
    </xf>
    <xf numFmtId="2" fontId="0" fillId="18" borderId="44" xfId="0" applyNumberFormat="1" applyFill="1" applyBorder="1" applyAlignment="1">
      <alignment horizontal="center"/>
    </xf>
    <xf numFmtId="168" fontId="0" fillId="18" borderId="14" xfId="0" applyNumberFormat="1" applyFill="1" applyBorder="1" applyAlignment="1">
      <alignment horizontal="center"/>
    </xf>
    <xf numFmtId="166" fontId="0" fillId="18" borderId="13" xfId="0" applyNumberFormat="1" applyFill="1" applyBorder="1" applyAlignment="1">
      <alignment horizontal="center"/>
    </xf>
    <xf numFmtId="166" fontId="0" fillId="18" borderId="16" xfId="0" applyNumberFormat="1" applyFill="1" applyBorder="1" applyAlignment="1">
      <alignment horizontal="left"/>
    </xf>
    <xf numFmtId="0" fontId="92" fillId="19" borderId="44" xfId="0" applyFont="1" applyFill="1" applyBorder="1" applyAlignment="1">
      <alignment horizontal="center" wrapText="1"/>
    </xf>
    <xf numFmtId="0" fontId="92" fillId="19" borderId="0" xfId="0" applyFont="1" applyFill="1" applyAlignment="1">
      <alignment horizontal="center" wrapText="1"/>
    </xf>
    <xf numFmtId="0" fontId="92" fillId="19" borderId="0" xfId="0" applyFont="1" applyFill="1" applyAlignment="1">
      <alignment horizontal="center"/>
    </xf>
    <xf numFmtId="0" fontId="92" fillId="19" borderId="15" xfId="0" applyFont="1" applyFill="1" applyBorder="1" applyAlignment="1">
      <alignment horizontal="center" wrapText="1"/>
    </xf>
    <xf numFmtId="0" fontId="92" fillId="19" borderId="12" xfId="0" applyFont="1" applyFill="1" applyBorder="1" applyAlignment="1">
      <alignment horizontal="center" wrapText="1"/>
    </xf>
    <xf numFmtId="0" fontId="92" fillId="19" borderId="12" xfId="0" applyFont="1" applyFill="1" applyBorder="1" applyAlignment="1">
      <alignment horizontal="center"/>
    </xf>
    <xf numFmtId="2" fontId="93" fillId="18" borderId="37" xfId="0" applyNumberFormat="1" applyFont="1" applyFill="1" applyBorder="1" applyAlignment="1">
      <alignment horizontal="center"/>
    </xf>
    <xf numFmtId="2" fontId="93" fillId="18" borderId="26" xfId="0" applyNumberFormat="1" applyFont="1" applyFill="1" applyBorder="1" applyAlignment="1">
      <alignment horizontal="center"/>
    </xf>
    <xf numFmtId="2" fontId="93" fillId="18" borderId="29" xfId="0" applyNumberFormat="1" applyFont="1" applyFill="1" applyBorder="1" applyAlignment="1">
      <alignment horizontal="center"/>
    </xf>
    <xf numFmtId="2" fontId="93" fillId="18" borderId="24" xfId="0" applyNumberFormat="1" applyFont="1" applyFill="1" applyBorder="1" applyAlignment="1">
      <alignment horizontal="center"/>
    </xf>
    <xf numFmtId="2" fontId="93" fillId="18" borderId="30" xfId="0" applyNumberFormat="1" applyFont="1" applyFill="1" applyBorder="1" applyAlignment="1">
      <alignment horizontal="center"/>
    </xf>
    <xf numFmtId="2" fontId="93" fillId="18" borderId="31" xfId="0" applyNumberFormat="1" applyFont="1" applyFill="1" applyBorder="1" applyAlignment="1">
      <alignment horizontal="center"/>
    </xf>
    <xf numFmtId="0" fontId="13" fillId="19" borderId="53" xfId="0" applyFont="1" applyFill="1" applyBorder="1" applyAlignment="1">
      <alignment horizontal="left" vertical="top"/>
    </xf>
    <xf numFmtId="0" fontId="93" fillId="18" borderId="38" xfId="0" applyFont="1" applyFill="1" applyBorder="1" applyAlignment="1">
      <alignment horizontal="center"/>
    </xf>
    <xf numFmtId="0" fontId="93" fillId="18" borderId="40" xfId="0" applyFont="1" applyFill="1" applyBorder="1" applyAlignment="1">
      <alignment horizontal="center"/>
    </xf>
    <xf numFmtId="0" fontId="93" fillId="19" borderId="40" xfId="0" applyFont="1" applyFill="1" applyBorder="1" applyAlignment="1">
      <alignment horizontal="center"/>
    </xf>
    <xf numFmtId="0" fontId="93" fillId="18" borderId="42" xfId="0" applyFont="1" applyFill="1" applyBorder="1" applyAlignment="1">
      <alignment horizontal="center"/>
    </xf>
    <xf numFmtId="166" fontId="0" fillId="21" borderId="37" xfId="0" applyNumberFormat="1" applyFill="1" applyBorder="1" applyAlignment="1">
      <alignment horizontal="center"/>
    </xf>
    <xf numFmtId="166" fontId="0" fillId="21" borderId="29" xfId="0" applyNumberFormat="1" applyFill="1" applyBorder="1" applyAlignment="1">
      <alignment horizontal="center"/>
    </xf>
    <xf numFmtId="166" fontId="0" fillId="21" borderId="35" xfId="0" applyNumberFormat="1" applyFill="1" applyBorder="1" applyAlignment="1">
      <alignment horizontal="center"/>
    </xf>
    <xf numFmtId="166" fontId="0" fillId="21" borderId="68" xfId="0" applyNumberFormat="1" applyFill="1" applyBorder="1" applyAlignment="1">
      <alignment horizontal="center"/>
    </xf>
    <xf numFmtId="166" fontId="0" fillId="21" borderId="69" xfId="0" applyNumberFormat="1" applyFill="1" applyBorder="1" applyAlignment="1">
      <alignment horizontal="center"/>
    </xf>
    <xf numFmtId="0" fontId="92" fillId="19" borderId="14" xfId="0" applyFont="1" applyFill="1" applyBorder="1" applyAlignment="1">
      <alignment horizontal="center" wrapText="1"/>
    </xf>
    <xf numFmtId="0" fontId="92" fillId="19" borderId="13" xfId="0" applyFont="1" applyFill="1" applyBorder="1" applyAlignment="1">
      <alignment horizontal="center" wrapText="1"/>
    </xf>
    <xf numFmtId="0" fontId="92" fillId="19" borderId="13" xfId="0" applyFont="1" applyFill="1" applyBorder="1" applyAlignment="1">
      <alignment horizontal="center"/>
    </xf>
    <xf numFmtId="0" fontId="18" fillId="19" borderId="14" xfId="0" applyFont="1" applyFill="1" applyBorder="1" applyAlignment="1">
      <alignment horizontal="center" wrapText="1"/>
    </xf>
    <xf numFmtId="168" fontId="0" fillId="19" borderId="28" xfId="0" applyNumberFormat="1" applyFill="1" applyBorder="1" applyAlignment="1">
      <alignment horizontal="center"/>
    </xf>
    <xf numFmtId="2" fontId="0" fillId="18" borderId="37" xfId="0" applyNumberFormat="1" applyFill="1" applyBorder="1" applyAlignment="1">
      <alignment horizontal="center"/>
    </xf>
    <xf numFmtId="2" fontId="0" fillId="18" borderId="29" xfId="0" applyNumberFormat="1" applyFill="1" applyBorder="1" applyAlignment="1">
      <alignment horizontal="center"/>
    </xf>
    <xf numFmtId="2" fontId="0" fillId="19" borderId="29" xfId="0" applyNumberFormat="1" applyFill="1" applyBorder="1" applyAlignment="1">
      <alignment horizontal="center"/>
    </xf>
    <xf numFmtId="2" fontId="0" fillId="19" borderId="24" xfId="0" applyNumberFormat="1" applyFill="1" applyBorder="1" applyAlignment="1">
      <alignment horizontal="center"/>
    </xf>
    <xf numFmtId="2" fontId="0" fillId="18" borderId="30" xfId="0" applyNumberFormat="1" applyFill="1" applyBorder="1" applyAlignment="1">
      <alignment horizontal="center"/>
    </xf>
    <xf numFmtId="0" fontId="94" fillId="19" borderId="0" xfId="0" applyFont="1" applyFill="1" applyAlignment="1">
      <alignment horizontal="center"/>
    </xf>
    <xf numFmtId="0" fontId="94" fillId="19" borderId="12" xfId="0" applyFont="1" applyFill="1" applyBorder="1" applyAlignment="1">
      <alignment horizontal="center"/>
    </xf>
    <xf numFmtId="171" fontId="93" fillId="18" borderId="37" xfId="0" applyNumberFormat="1" applyFont="1" applyFill="1" applyBorder="1" applyAlignment="1">
      <alignment horizontal="center"/>
    </xf>
    <xf numFmtId="171" fontId="93" fillId="18" borderId="26" xfId="0" applyNumberFormat="1" applyFont="1" applyFill="1" applyBorder="1" applyAlignment="1">
      <alignment horizontal="center"/>
    </xf>
    <xf numFmtId="166" fontId="93" fillId="18" borderId="26" xfId="0" applyNumberFormat="1" applyFont="1" applyFill="1" applyBorder="1" applyAlignment="1">
      <alignment horizontal="center"/>
    </xf>
    <xf numFmtId="171" fontId="93" fillId="18" borderId="29" xfId="0" applyNumberFormat="1" applyFont="1" applyFill="1" applyBorder="1" applyAlignment="1">
      <alignment horizontal="center"/>
    </xf>
    <xf numFmtId="171" fontId="93" fillId="18" borderId="24" xfId="0" applyNumberFormat="1" applyFont="1" applyFill="1" applyBorder="1" applyAlignment="1">
      <alignment horizontal="center"/>
    </xf>
    <xf numFmtId="166" fontId="93" fillId="18" borderId="24" xfId="0" applyNumberFormat="1" applyFont="1" applyFill="1" applyBorder="1" applyAlignment="1">
      <alignment horizontal="center"/>
    </xf>
    <xf numFmtId="171" fontId="93" fillId="18" borderId="30" xfId="0" applyNumberFormat="1" applyFont="1" applyFill="1" applyBorder="1" applyAlignment="1">
      <alignment horizontal="center"/>
    </xf>
    <xf numFmtId="171" fontId="93" fillId="18" borderId="31" xfId="0" applyNumberFormat="1" applyFont="1" applyFill="1" applyBorder="1" applyAlignment="1">
      <alignment horizontal="center"/>
    </xf>
    <xf numFmtId="166" fontId="93" fillId="18" borderId="31" xfId="0" applyNumberFormat="1" applyFont="1" applyFill="1" applyBorder="1" applyAlignment="1">
      <alignment horizontal="center"/>
    </xf>
    <xf numFmtId="0" fontId="13" fillId="19" borderId="20" xfId="0" applyFont="1" applyFill="1" applyBorder="1" applyAlignment="1">
      <alignment horizontal="center" vertical="top"/>
    </xf>
    <xf numFmtId="0" fontId="18" fillId="0" borderId="51" xfId="0" applyFont="1" applyBorder="1" applyAlignment="1">
      <alignment horizontal="center" vertical="center"/>
    </xf>
    <xf numFmtId="0" fontId="18" fillId="19" borderId="51" xfId="0" applyFont="1" applyFill="1" applyBorder="1" applyAlignment="1">
      <alignment horizontal="center" vertical="center"/>
    </xf>
    <xf numFmtId="0" fontId="94" fillId="19" borderId="13" xfId="0" applyFont="1" applyFill="1" applyBorder="1" applyAlignment="1">
      <alignment horizontal="center"/>
    </xf>
    <xf numFmtId="0" fontId="93" fillId="22" borderId="44" xfId="0" applyFont="1" applyFill="1" applyBorder="1" applyAlignment="1">
      <alignment horizontal="center"/>
    </xf>
    <xf numFmtId="0" fontId="93" fillId="22" borderId="0" xfId="0" applyFont="1" applyFill="1" applyAlignment="1">
      <alignment horizontal="center"/>
    </xf>
    <xf numFmtId="0" fontId="93" fillId="22" borderId="15" xfId="0" applyFont="1" applyFill="1" applyBorder="1" applyAlignment="1">
      <alignment horizontal="center"/>
    </xf>
    <xf numFmtId="0" fontId="93" fillId="22" borderId="12" xfId="0" applyFont="1" applyFill="1" applyBorder="1" applyAlignment="1">
      <alignment horizontal="center"/>
    </xf>
    <xf numFmtId="169" fontId="25" fillId="22" borderId="44" xfId="0" applyNumberFormat="1" applyFont="1" applyFill="1" applyBorder="1" applyAlignment="1">
      <alignment horizontal="center"/>
    </xf>
    <xf numFmtId="169" fontId="0" fillId="22" borderId="44" xfId="0" applyNumberFormat="1" applyFill="1" applyBorder="1" applyAlignment="1">
      <alignment horizontal="center"/>
    </xf>
    <xf numFmtId="169" fontId="0" fillId="22" borderId="15" xfId="0" applyNumberFormat="1" applyFill="1" applyBorder="1" applyAlignment="1">
      <alignment horizontal="center"/>
    </xf>
    <xf numFmtId="171" fontId="93" fillId="18" borderId="38" xfId="0" applyNumberFormat="1" applyFont="1" applyFill="1" applyBorder="1" applyAlignment="1">
      <alignment horizontal="center"/>
    </xf>
    <xf numFmtId="171" fontId="93" fillId="18" borderId="40" xfId="0" applyNumberFormat="1" applyFont="1" applyFill="1" applyBorder="1" applyAlignment="1">
      <alignment horizontal="center"/>
    </xf>
    <xf numFmtId="171" fontId="93" fillId="18" borderId="42" xfId="0" applyNumberFormat="1" applyFont="1" applyFill="1" applyBorder="1" applyAlignment="1">
      <alignment horizontal="center"/>
    </xf>
    <xf numFmtId="0" fontId="92" fillId="19" borderId="18" xfId="0" applyFont="1" applyFill="1" applyBorder="1" applyAlignment="1">
      <alignment horizontal="center"/>
    </xf>
    <xf numFmtId="0" fontId="93" fillId="18" borderId="44" xfId="0" applyFont="1" applyFill="1" applyBorder="1" applyAlignment="1">
      <alignment horizontal="center"/>
    </xf>
    <xf numFmtId="0" fontId="93" fillId="18" borderId="0" xfId="0" applyFont="1" applyFill="1" applyAlignment="1">
      <alignment horizontal="center"/>
    </xf>
    <xf numFmtId="166" fontId="93" fillId="18" borderId="0" xfId="0" applyNumberFormat="1" applyFont="1" applyFill="1" applyAlignment="1">
      <alignment horizontal="center"/>
    </xf>
    <xf numFmtId="0" fontId="93" fillId="18" borderId="21" xfId="0" applyFont="1" applyFill="1" applyBorder="1" applyAlignment="1">
      <alignment horizontal="center"/>
    </xf>
    <xf numFmtId="0" fontId="93" fillId="18" borderId="15" xfId="0" applyFont="1" applyFill="1" applyBorder="1" applyAlignment="1">
      <alignment horizontal="center"/>
    </xf>
    <xf numFmtId="0" fontId="93" fillId="18" borderId="12" xfId="0" applyFont="1" applyFill="1" applyBorder="1" applyAlignment="1">
      <alignment horizontal="center"/>
    </xf>
    <xf numFmtId="166" fontId="93" fillId="18" borderId="12" xfId="0" applyNumberFormat="1" applyFont="1" applyFill="1" applyBorder="1" applyAlignment="1">
      <alignment horizontal="center"/>
    </xf>
    <xf numFmtId="0" fontId="93" fillId="18" borderId="18" xfId="0" applyFont="1" applyFill="1" applyBorder="1" applyAlignment="1">
      <alignment horizontal="center"/>
    </xf>
    <xf numFmtId="0" fontId="74" fillId="19" borderId="0" xfId="0" applyFont="1" applyFill="1" applyAlignment="1">
      <alignment horizontal="left" indent="2"/>
    </xf>
    <xf numFmtId="0" fontId="17" fillId="19" borderId="0" xfId="0" applyFont="1" applyFill="1" applyAlignment="1">
      <alignment horizontal="left" indent="1"/>
    </xf>
    <xf numFmtId="169" fontId="25" fillId="22" borderId="0" xfId="0" applyNumberFormat="1" applyFont="1" applyFill="1" applyAlignment="1">
      <alignment horizontal="center"/>
    </xf>
    <xf numFmtId="169" fontId="0" fillId="22" borderId="0" xfId="0" applyNumberFormat="1" applyFill="1" applyAlignment="1">
      <alignment horizontal="center"/>
    </xf>
    <xf numFmtId="169" fontId="0" fillId="22" borderId="12" xfId="0" applyNumberFormat="1" applyFill="1" applyBorder="1" applyAlignment="1">
      <alignment horizontal="center"/>
    </xf>
    <xf numFmtId="0" fontId="17" fillId="19" borderId="0" xfId="0" applyFont="1" applyFill="1" applyAlignment="1">
      <alignment horizontal="left" indent="4"/>
    </xf>
    <xf numFmtId="0" fontId="34" fillId="19" borderId="47" xfId="0" applyFont="1" applyFill="1" applyBorder="1" applyAlignment="1">
      <alignment horizontal="left" vertical="center"/>
    </xf>
    <xf numFmtId="0" fontId="34" fillId="19" borderId="25" xfId="0" applyFont="1" applyFill="1" applyBorder="1" applyAlignment="1">
      <alignment horizontal="left" vertical="center"/>
    </xf>
    <xf numFmtId="0" fontId="29" fillId="19" borderId="48" xfId="0" applyFont="1" applyFill="1" applyBorder="1" applyAlignment="1">
      <alignment vertical="top"/>
    </xf>
    <xf numFmtId="0" fontId="15" fillId="19" borderId="0" xfId="0" applyFont="1" applyFill="1" applyAlignment="1">
      <alignment vertical="top"/>
    </xf>
    <xf numFmtId="0" fontId="30" fillId="19" borderId="48" xfId="0" applyFont="1" applyFill="1" applyBorder="1" applyAlignment="1">
      <alignment horizontal="left" vertical="top"/>
    </xf>
    <xf numFmtId="0" fontId="31" fillId="19" borderId="0" xfId="0" applyFont="1" applyFill="1" applyAlignment="1">
      <alignment horizontal="right" vertical="top"/>
    </xf>
    <xf numFmtId="0" fontId="30" fillId="19" borderId="47" xfId="0" applyFont="1" applyFill="1" applyBorder="1" applyAlignment="1">
      <alignment horizontal="left" vertical="top"/>
    </xf>
    <xf numFmtId="173" fontId="31" fillId="19" borderId="25" xfId="0" applyNumberFormat="1" applyFont="1" applyFill="1" applyBorder="1" applyAlignment="1">
      <alignment horizontal="right" vertical="top"/>
    </xf>
    <xf numFmtId="0" fontId="30" fillId="19" borderId="45" xfId="0" applyFont="1" applyFill="1" applyBorder="1" applyAlignment="1">
      <alignment horizontal="left" vertical="top"/>
    </xf>
    <xf numFmtId="0" fontId="31" fillId="19" borderId="10" xfId="0" applyFont="1" applyFill="1" applyBorder="1" applyAlignment="1">
      <alignment horizontal="right" vertical="top"/>
    </xf>
    <xf numFmtId="0" fontId="17" fillId="19" borderId="0" xfId="0" applyFont="1" applyFill="1" applyAlignment="1">
      <alignment horizontal="left" indent="2"/>
    </xf>
    <xf numFmtId="0" fontId="13" fillId="19" borderId="11" xfId="0" applyFont="1" applyFill="1" applyBorder="1" applyAlignment="1">
      <alignment horizontal="center" vertical="top"/>
    </xf>
    <xf numFmtId="0" fontId="0" fillId="19" borderId="13" xfId="0" quotePrefix="1" applyFill="1" applyBorder="1"/>
    <xf numFmtId="167" fontId="93" fillId="18" borderId="38" xfId="0" applyNumberFormat="1" applyFont="1" applyFill="1" applyBorder="1" applyAlignment="1">
      <alignment horizontal="center"/>
    </xf>
    <xf numFmtId="167" fontId="93" fillId="18" borderId="45" xfId="0" applyNumberFormat="1" applyFont="1" applyFill="1" applyBorder="1" applyAlignment="1">
      <alignment horizontal="center"/>
    </xf>
    <xf numFmtId="167" fontId="93" fillId="18" borderId="59" xfId="0" applyNumberFormat="1" applyFont="1" applyFill="1" applyBorder="1" applyAlignment="1">
      <alignment horizontal="center"/>
    </xf>
    <xf numFmtId="0" fontId="67" fillId="19" borderId="12" xfId="0" applyFont="1" applyFill="1" applyBorder="1" applyAlignment="1">
      <alignment horizontal="center" wrapText="1"/>
    </xf>
    <xf numFmtId="2" fontId="93" fillId="18" borderId="38" xfId="0" applyNumberFormat="1" applyFont="1" applyFill="1" applyBorder="1" applyAlignment="1">
      <alignment horizontal="center"/>
    </xf>
    <xf numFmtId="2" fontId="93" fillId="18" borderId="40" xfId="0" applyNumberFormat="1" applyFont="1" applyFill="1" applyBorder="1" applyAlignment="1">
      <alignment horizontal="center"/>
    </xf>
    <xf numFmtId="2" fontId="93" fillId="18" borderId="42" xfId="0" applyNumberFormat="1" applyFont="1" applyFill="1" applyBorder="1" applyAlignment="1">
      <alignment horizontal="center"/>
    </xf>
    <xf numFmtId="0" fontId="97" fillId="19" borderId="22" xfId="0" applyFont="1" applyFill="1" applyBorder="1" applyAlignment="1">
      <alignment horizontal="left" vertical="top"/>
    </xf>
    <xf numFmtId="0" fontId="97" fillId="19" borderId="23" xfId="0" applyFont="1" applyFill="1" applyBorder="1" applyAlignment="1">
      <alignment horizontal="left" vertical="top"/>
    </xf>
    <xf numFmtId="0" fontId="98" fillId="18" borderId="23" xfId="0" applyFont="1" applyFill="1" applyBorder="1" applyAlignment="1">
      <alignment horizontal="center"/>
    </xf>
    <xf numFmtId="0" fontId="98" fillId="18" borderId="23" xfId="0" applyFont="1" applyFill="1" applyBorder="1"/>
    <xf numFmtId="0" fontId="97" fillId="19" borderId="11" xfId="0" applyFont="1" applyFill="1" applyBorder="1" applyAlignment="1">
      <alignment horizontal="left" vertical="top"/>
    </xf>
    <xf numFmtId="0" fontId="92" fillId="19" borderId="0" xfId="0" applyFont="1" applyFill="1" applyAlignment="1">
      <alignment horizontal="center" vertical="center"/>
    </xf>
    <xf numFmtId="0" fontId="94" fillId="19" borderId="12" xfId="0" applyFont="1" applyFill="1" applyBorder="1" applyAlignment="1">
      <alignment horizontal="center" wrapText="1"/>
    </xf>
    <xf numFmtId="0" fontId="100" fillId="0" borderId="12" xfId="0" applyFont="1" applyBorder="1" applyAlignment="1">
      <alignment horizontal="center" wrapText="1"/>
    </xf>
    <xf numFmtId="0" fontId="100" fillId="19" borderId="12" xfId="0" applyFont="1" applyFill="1" applyBorder="1" applyAlignment="1">
      <alignment horizontal="center"/>
    </xf>
    <xf numFmtId="1" fontId="93" fillId="18" borderId="12" xfId="0" applyNumberFormat="1" applyFont="1" applyFill="1" applyBorder="1" applyAlignment="1">
      <alignment horizontal="center"/>
    </xf>
    <xf numFmtId="0" fontId="72" fillId="22" borderId="14" xfId="0" applyFont="1" applyFill="1" applyBorder="1" applyAlignment="1">
      <alignment horizontal="center" wrapText="1"/>
    </xf>
    <xf numFmtId="0" fontId="17" fillId="22" borderId="15" xfId="0" applyFont="1" applyFill="1" applyBorder="1" applyAlignment="1">
      <alignment horizontal="center" wrapText="1"/>
    </xf>
    <xf numFmtId="0" fontId="92" fillId="19" borderId="21" xfId="0" applyFont="1" applyFill="1" applyBorder="1" applyAlignment="1">
      <alignment horizontal="center"/>
    </xf>
    <xf numFmtId="0" fontId="13" fillId="18" borderId="11" xfId="0" applyFont="1" applyFill="1" applyBorder="1"/>
    <xf numFmtId="0" fontId="18" fillId="19" borderId="15" xfId="0" applyFont="1" applyFill="1" applyBorder="1" applyAlignment="1">
      <alignment horizontal="center" wrapText="1"/>
    </xf>
    <xf numFmtId="0" fontId="18" fillId="22" borderId="18" xfId="0" applyFont="1" applyFill="1" applyBorder="1" applyAlignment="1">
      <alignment horizontal="center" wrapText="1"/>
    </xf>
    <xf numFmtId="0" fontId="17" fillId="19" borderId="0" xfId="0" applyFont="1" applyFill="1" applyAlignment="1">
      <alignment horizontal="left" indent="3"/>
    </xf>
    <xf numFmtId="173" fontId="31" fillId="19" borderId="50" xfId="0" applyNumberFormat="1" applyFont="1" applyFill="1" applyBorder="1" applyAlignment="1">
      <alignment horizontal="right" vertical="top" wrapText="1"/>
    </xf>
    <xf numFmtId="0" fontId="31" fillId="19" borderId="50" xfId="0" applyFont="1" applyFill="1" applyBorder="1" applyAlignment="1">
      <alignment horizontal="right" vertical="top" wrapText="1"/>
    </xf>
    <xf numFmtId="166" fontId="0" fillId="18" borderId="49" xfId="0" applyNumberFormat="1" applyFill="1" applyBorder="1" applyAlignment="1">
      <alignment horizontal="center"/>
    </xf>
    <xf numFmtId="166" fontId="0" fillId="18" borderId="62" xfId="0" applyNumberFormat="1" applyFill="1" applyBorder="1" applyAlignment="1">
      <alignment horizontal="center"/>
    </xf>
    <xf numFmtId="165" fontId="0" fillId="19" borderId="0" xfId="0" applyNumberFormat="1" applyFill="1"/>
    <xf numFmtId="176" fontId="0" fillId="19" borderId="0" xfId="0" applyNumberFormat="1" applyFill="1" applyAlignment="1">
      <alignment horizontal="center"/>
    </xf>
    <xf numFmtId="0" fontId="92" fillId="19" borderId="14" xfId="0" applyFont="1" applyFill="1" applyBorder="1" applyAlignment="1">
      <alignment horizontal="center" vertical="center" wrapText="1"/>
    </xf>
    <xf numFmtId="0" fontId="92" fillId="19" borderId="13" xfId="0" applyFont="1" applyFill="1" applyBorder="1" applyAlignment="1">
      <alignment horizontal="center" vertical="center" wrapText="1"/>
    </xf>
    <xf numFmtId="0" fontId="94" fillId="19" borderId="13" xfId="0" applyFont="1" applyFill="1" applyBorder="1" applyAlignment="1">
      <alignment horizontal="center" vertical="center"/>
    </xf>
    <xf numFmtId="0" fontId="92" fillId="19" borderId="13" xfId="0" applyFont="1" applyFill="1" applyBorder="1" applyAlignment="1">
      <alignment horizontal="center" vertical="center"/>
    </xf>
    <xf numFmtId="0" fontId="92" fillId="19" borderId="44" xfId="0" applyFont="1" applyFill="1" applyBorder="1" applyAlignment="1">
      <alignment horizontal="center" vertical="center" wrapText="1"/>
    </xf>
    <xf numFmtId="0" fontId="92" fillId="19" borderId="0" xfId="0" applyFont="1" applyFill="1" applyAlignment="1">
      <alignment horizontal="center" vertical="center" wrapText="1"/>
    </xf>
    <xf numFmtId="0" fontId="92" fillId="19" borderId="12" xfId="0" applyFont="1" applyFill="1" applyBorder="1" applyAlignment="1">
      <alignment horizontal="center" vertical="center"/>
    </xf>
    <xf numFmtId="0" fontId="93" fillId="18" borderId="37" xfId="0" applyFont="1" applyFill="1" applyBorder="1" applyAlignment="1">
      <alignment horizontal="center"/>
    </xf>
    <xf numFmtId="0" fontId="93" fillId="18" borderId="29" xfId="0" applyFont="1" applyFill="1" applyBorder="1" applyAlignment="1">
      <alignment horizontal="center"/>
    </xf>
    <xf numFmtId="0" fontId="13" fillId="19" borderId="16" xfId="0" applyFont="1" applyFill="1" applyBorder="1" applyAlignment="1">
      <alignment horizontal="center" vertical="top"/>
    </xf>
    <xf numFmtId="0" fontId="18" fillId="19" borderId="16" xfId="0" applyFont="1" applyFill="1" applyBorder="1" applyAlignment="1">
      <alignment horizontal="center" vertical="center"/>
    </xf>
    <xf numFmtId="0" fontId="101" fillId="18" borderId="23" xfId="0" applyFont="1" applyFill="1" applyBorder="1" applyAlignment="1">
      <alignment vertical="center"/>
    </xf>
    <xf numFmtId="0" fontId="27" fillId="19" borderId="0" xfId="0" applyFont="1" applyFill="1" applyAlignment="1">
      <alignment horizontal="center"/>
    </xf>
    <xf numFmtId="0" fontId="31" fillId="19" borderId="0" xfId="0" applyFont="1" applyFill="1"/>
    <xf numFmtId="14" fontId="31" fillId="19" borderId="0" xfId="0" applyNumberFormat="1" applyFont="1" applyFill="1" applyAlignment="1">
      <alignment horizontal="right" vertical="top"/>
    </xf>
    <xf numFmtId="0" fontId="103" fillId="19" borderId="0" xfId="0" applyFont="1" applyFill="1" applyAlignment="1">
      <alignment horizontal="center"/>
    </xf>
    <xf numFmtId="166" fontId="93" fillId="22" borderId="0" xfId="0" applyNumberFormat="1" applyFont="1" applyFill="1" applyAlignment="1">
      <alignment horizontal="center"/>
    </xf>
    <xf numFmtId="166" fontId="93" fillId="22" borderId="12" xfId="0" applyNumberFormat="1" applyFont="1" applyFill="1" applyBorder="1" applyAlignment="1">
      <alignment horizontal="center"/>
    </xf>
    <xf numFmtId="170" fontId="0" fillId="19" borderId="0" xfId="0" applyNumberFormat="1" applyFill="1"/>
    <xf numFmtId="165" fontId="0" fillId="19" borderId="0" xfId="0" applyNumberFormat="1" applyFill="1" applyAlignment="1">
      <alignment horizontal="center"/>
    </xf>
    <xf numFmtId="177" fontId="0" fillId="19" borderId="0" xfId="0" applyNumberFormat="1" applyFill="1"/>
    <xf numFmtId="169" fontId="0" fillId="18" borderId="26" xfId="0" applyNumberFormat="1" applyFill="1" applyBorder="1" applyAlignment="1">
      <alignment horizontal="center"/>
    </xf>
    <xf numFmtId="169" fontId="0" fillId="18" borderId="38" xfId="0" applyNumberFormat="1" applyFill="1" applyBorder="1" applyAlignment="1">
      <alignment horizontal="center"/>
    </xf>
    <xf numFmtId="169" fontId="0" fillId="18" borderId="24" xfId="0" applyNumberFormat="1" applyFill="1" applyBorder="1" applyAlignment="1">
      <alignment horizontal="center"/>
    </xf>
    <xf numFmtId="169" fontId="0" fillId="18" borderId="45" xfId="0" applyNumberFormat="1" applyFill="1" applyBorder="1" applyAlignment="1">
      <alignment horizontal="center"/>
    </xf>
    <xf numFmtId="169" fontId="0" fillId="18" borderId="36" xfId="0" applyNumberFormat="1" applyFill="1" applyBorder="1" applyAlignment="1">
      <alignment horizontal="center"/>
    </xf>
    <xf numFmtId="169" fontId="0" fillId="18" borderId="31" xfId="0" applyNumberFormat="1" applyFill="1" applyBorder="1" applyAlignment="1">
      <alignment horizontal="center"/>
    </xf>
    <xf numFmtId="169" fontId="0" fillId="18" borderId="59" xfId="0" applyNumberFormat="1" applyFill="1" applyBorder="1" applyAlignment="1">
      <alignment horizontal="center"/>
    </xf>
    <xf numFmtId="2" fontId="0" fillId="19" borderId="21" xfId="0" applyNumberFormat="1" applyFill="1" applyBorder="1" applyAlignment="1">
      <alignment horizontal="center"/>
    </xf>
    <xf numFmtId="2" fontId="0" fillId="19" borderId="18" xfId="0" applyNumberFormat="1" applyFill="1" applyBorder="1" applyAlignment="1">
      <alignment horizontal="center"/>
    </xf>
    <xf numFmtId="171" fontId="0" fillId="19" borderId="0" xfId="0" applyNumberFormat="1" applyFill="1" applyAlignment="1">
      <alignment horizontal="center"/>
    </xf>
    <xf numFmtId="171" fontId="0" fillId="19" borderId="12" xfId="0" applyNumberFormat="1" applyFill="1" applyBorder="1" applyAlignment="1">
      <alignment horizontal="center"/>
    </xf>
    <xf numFmtId="164" fontId="0" fillId="19" borderId="0" xfId="0" applyNumberFormat="1" applyFill="1" applyAlignment="1">
      <alignment horizontal="center"/>
    </xf>
    <xf numFmtId="164" fontId="0" fillId="18" borderId="0" xfId="0" applyNumberFormat="1" applyFill="1" applyAlignment="1">
      <alignment horizontal="center"/>
    </xf>
    <xf numFmtId="168" fontId="93" fillId="19" borderId="44" xfId="0" applyNumberFormat="1" applyFont="1" applyFill="1" applyBorder="1" applyAlignment="1">
      <alignment horizontal="center"/>
    </xf>
    <xf numFmtId="166" fontId="93" fillId="19" borderId="0" xfId="0" applyNumberFormat="1" applyFont="1" applyFill="1" applyAlignment="1">
      <alignment horizontal="center"/>
    </xf>
    <xf numFmtId="166" fontId="93" fillId="19" borderId="21" xfId="0" applyNumberFormat="1" applyFont="1" applyFill="1" applyBorder="1" applyAlignment="1">
      <alignment horizontal="center"/>
    </xf>
    <xf numFmtId="168" fontId="93" fillId="19" borderId="15" xfId="0" applyNumberFormat="1" applyFont="1" applyFill="1" applyBorder="1" applyAlignment="1">
      <alignment horizontal="center"/>
    </xf>
    <xf numFmtId="166" fontId="93" fillId="19" borderId="12" xfId="0" applyNumberFormat="1" applyFont="1" applyFill="1" applyBorder="1" applyAlignment="1">
      <alignment horizontal="center"/>
    </xf>
    <xf numFmtId="166" fontId="93" fillId="19" borderId="18" xfId="0" applyNumberFormat="1" applyFont="1" applyFill="1" applyBorder="1" applyAlignment="1">
      <alignment horizontal="center"/>
    </xf>
    <xf numFmtId="167" fontId="93" fillId="19" borderId="44" xfId="0" applyNumberFormat="1" applyFont="1" applyFill="1" applyBorder="1" applyAlignment="1">
      <alignment horizontal="center"/>
    </xf>
    <xf numFmtId="166" fontId="93" fillId="19" borderId="44" xfId="0" applyNumberFormat="1" applyFont="1" applyFill="1" applyBorder="1" applyAlignment="1">
      <alignment horizontal="center"/>
    </xf>
    <xf numFmtId="166" fontId="93" fillId="19" borderId="15" xfId="0" applyNumberFormat="1" applyFont="1" applyFill="1" applyBorder="1" applyAlignment="1">
      <alignment horizontal="center"/>
    </xf>
    <xf numFmtId="0" fontId="104" fillId="19" borderId="0" xfId="0" applyFont="1" applyFill="1" applyAlignment="1">
      <alignment horizontal="left" vertical="top"/>
    </xf>
    <xf numFmtId="171" fontId="0" fillId="19" borderId="0" xfId="0" applyNumberFormat="1" applyFill="1" applyAlignment="1">
      <alignment vertical="center"/>
    </xf>
    <xf numFmtId="169" fontId="0" fillId="19" borderId="0" xfId="0" applyNumberFormat="1" applyFill="1" applyAlignment="1">
      <alignment horizontal="center" vertical="center"/>
    </xf>
    <xf numFmtId="167" fontId="0" fillId="19" borderId="21" xfId="0" applyNumberFormat="1" applyFill="1" applyBorder="1" applyAlignment="1">
      <alignment horizontal="center" vertical="center"/>
    </xf>
    <xf numFmtId="0" fontId="68" fillId="19" borderId="0" xfId="0" applyFont="1" applyFill="1" applyAlignment="1">
      <alignment horizontal="center"/>
    </xf>
    <xf numFmtId="0" fontId="80" fillId="19" borderId="0" xfId="0" applyFont="1" applyFill="1" applyAlignment="1">
      <alignment horizontal="center" vertical="center"/>
    </xf>
    <xf numFmtId="173" fontId="32" fillId="19" borderId="50" xfId="0" quotePrefix="1" applyNumberFormat="1" applyFont="1" applyFill="1" applyBorder="1" applyAlignment="1">
      <alignment horizontal="right" vertical="top" wrapText="1"/>
    </xf>
    <xf numFmtId="0" fontId="31" fillId="19" borderId="0" xfId="0" quotePrefix="1" applyFont="1" applyFill="1"/>
    <xf numFmtId="0" fontId="0" fillId="21" borderId="0" xfId="0" applyFill="1" applyAlignment="1">
      <alignment horizontal="center"/>
    </xf>
    <xf numFmtId="0" fontId="9" fillId="0" borderId="0" xfId="43"/>
    <xf numFmtId="0" fontId="12" fillId="22" borderId="12" xfId="43" applyFont="1" applyFill="1" applyBorder="1" applyAlignment="1">
      <alignment horizontal="center" wrapText="1"/>
    </xf>
    <xf numFmtId="0" fontId="12" fillId="22" borderId="18" xfId="43" applyFont="1" applyFill="1" applyBorder="1" applyAlignment="1">
      <alignment horizontal="center" wrapText="1"/>
    </xf>
    <xf numFmtId="11" fontId="9" fillId="0" borderId="0" xfId="43" applyNumberFormat="1"/>
    <xf numFmtId="0" fontId="9" fillId="22" borderId="0" xfId="43" applyFill="1"/>
    <xf numFmtId="0" fontId="98" fillId="22" borderId="15" xfId="43" applyFont="1" applyFill="1" applyBorder="1" applyAlignment="1">
      <alignment horizontal="center" wrapText="1"/>
    </xf>
    <xf numFmtId="0" fontId="98" fillId="22" borderId="12" xfId="43" applyFont="1" applyFill="1" applyBorder="1" applyAlignment="1">
      <alignment horizontal="center" wrapText="1"/>
    </xf>
    <xf numFmtId="0" fontId="106" fillId="22" borderId="12" xfId="43" applyFont="1" applyFill="1" applyBorder="1" applyAlignment="1">
      <alignment horizontal="center" wrapText="1"/>
    </xf>
    <xf numFmtId="0" fontId="106" fillId="22" borderId="12" xfId="43" applyFont="1" applyFill="1" applyBorder="1" applyAlignment="1">
      <alignment horizontal="center" vertical="center" wrapText="1"/>
    </xf>
    <xf numFmtId="0" fontId="105" fillId="22" borderId="12" xfId="43" applyFont="1" applyFill="1" applyBorder="1" applyAlignment="1">
      <alignment horizontal="center" wrapText="1"/>
    </xf>
    <xf numFmtId="0" fontId="108" fillId="22" borderId="12" xfId="43" applyFont="1" applyFill="1" applyBorder="1" applyAlignment="1">
      <alignment horizontal="center" wrapText="1"/>
    </xf>
    <xf numFmtId="0" fontId="15" fillId="22" borderId="16" xfId="43" applyFont="1" applyFill="1" applyBorder="1" applyAlignment="1">
      <alignment horizontal="center" vertical="center" wrapText="1"/>
    </xf>
    <xf numFmtId="0" fontId="15" fillId="22" borderId="14" xfId="43" applyFont="1" applyFill="1" applyBorder="1" applyAlignment="1">
      <alignment horizontal="center" vertical="center" wrapText="1"/>
    </xf>
    <xf numFmtId="0" fontId="15" fillId="22" borderId="13" xfId="43" applyFont="1" applyFill="1" applyBorder="1" applyAlignment="1">
      <alignment horizontal="center" vertical="center" wrapText="1"/>
    </xf>
    <xf numFmtId="0" fontId="111" fillId="22" borderId="15" xfId="43" applyFont="1" applyFill="1" applyBorder="1" applyAlignment="1">
      <alignment horizontal="center" wrapText="1"/>
    </xf>
    <xf numFmtId="0" fontId="111" fillId="22" borderId="12" xfId="43" applyFont="1" applyFill="1" applyBorder="1" applyAlignment="1">
      <alignment horizontal="center" wrapText="1"/>
    </xf>
    <xf numFmtId="0" fontId="110" fillId="22" borderId="12" xfId="43" applyFont="1" applyFill="1" applyBorder="1" applyAlignment="1">
      <alignment horizontal="center" wrapText="1"/>
    </xf>
    <xf numFmtId="0" fontId="110" fillId="22" borderId="12" xfId="43" applyFont="1" applyFill="1" applyBorder="1" applyAlignment="1">
      <alignment horizontal="center" vertical="center" wrapText="1"/>
    </xf>
    <xf numFmtId="0" fontId="112" fillId="22" borderId="12" xfId="43" applyFont="1" applyFill="1" applyBorder="1" applyAlignment="1">
      <alignment horizontal="center" wrapText="1"/>
    </xf>
    <xf numFmtId="0" fontId="114" fillId="22" borderId="12" xfId="43" applyFont="1" applyFill="1" applyBorder="1" applyAlignment="1">
      <alignment horizontal="center" wrapText="1"/>
    </xf>
    <xf numFmtId="0" fontId="15" fillId="22" borderId="18" xfId="43" applyFont="1" applyFill="1" applyBorder="1" applyAlignment="1">
      <alignment horizontal="center" wrapText="1"/>
    </xf>
    <xf numFmtId="0" fontId="15" fillId="22" borderId="15" xfId="43" applyFont="1" applyFill="1" applyBorder="1" applyAlignment="1">
      <alignment horizontal="center" wrapText="1"/>
    </xf>
    <xf numFmtId="0" fontId="15" fillId="22" borderId="12" xfId="43" applyFont="1" applyFill="1" applyBorder="1" applyAlignment="1">
      <alignment horizontal="center" wrapText="1"/>
    </xf>
    <xf numFmtId="0" fontId="66" fillId="18" borderId="0" xfId="0" applyFont="1" applyFill="1" applyAlignment="1">
      <alignment horizontal="left"/>
    </xf>
    <xf numFmtId="0" fontId="35" fillId="0" borderId="0" xfId="0" applyFont="1"/>
    <xf numFmtId="0" fontId="109" fillId="22" borderId="23" xfId="43" applyFont="1" applyFill="1" applyBorder="1" applyAlignment="1">
      <alignment horizontal="center" vertical="top" wrapText="1"/>
    </xf>
    <xf numFmtId="0" fontId="109" fillId="22" borderId="11" xfId="43" applyFont="1" applyFill="1" applyBorder="1" applyAlignment="1">
      <alignment horizontal="center" vertical="top" wrapText="1"/>
    </xf>
    <xf numFmtId="0" fontId="109" fillId="21" borderId="13" xfId="43" applyFont="1" applyFill="1" applyBorder="1" applyAlignment="1">
      <alignment horizontal="center" wrapText="1"/>
    </xf>
    <xf numFmtId="0" fontId="109" fillId="21" borderId="16" xfId="43" applyFont="1" applyFill="1" applyBorder="1" applyAlignment="1">
      <alignment horizontal="center" wrapText="1"/>
    </xf>
    <xf numFmtId="0" fontId="109" fillId="21" borderId="16" xfId="43" applyFont="1" applyFill="1" applyBorder="1" applyAlignment="1">
      <alignment wrapText="1"/>
    </xf>
    <xf numFmtId="0" fontId="117" fillId="22" borderId="22" xfId="43" applyFont="1" applyFill="1" applyBorder="1" applyAlignment="1">
      <alignment horizontal="center" vertical="top" wrapText="1"/>
    </xf>
    <xf numFmtId="0" fontId="117" fillId="21" borderId="14" xfId="43" applyFont="1" applyFill="1" applyBorder="1" applyAlignment="1">
      <alignment horizontal="center" wrapText="1"/>
    </xf>
    <xf numFmtId="0" fontId="106" fillId="22" borderId="12" xfId="43" applyFont="1" applyFill="1" applyBorder="1" applyAlignment="1">
      <alignment wrapText="1"/>
    </xf>
    <xf numFmtId="0" fontId="106" fillId="22" borderId="18" xfId="43" applyFont="1" applyFill="1" applyBorder="1" applyAlignment="1">
      <alignment wrapText="1"/>
    </xf>
    <xf numFmtId="0" fontId="108" fillId="22" borderId="15" xfId="43" applyFont="1" applyFill="1" applyBorder="1" applyAlignment="1">
      <alignment horizontal="center" wrapText="1"/>
    </xf>
    <xf numFmtId="0" fontId="121" fillId="19" borderId="12" xfId="0" applyFont="1" applyFill="1" applyBorder="1" applyAlignment="1">
      <alignment horizontal="center" wrapText="1"/>
    </xf>
    <xf numFmtId="0" fontId="118" fillId="19" borderId="15" xfId="0" applyFont="1" applyFill="1" applyBorder="1" applyAlignment="1">
      <alignment horizontal="center"/>
    </xf>
    <xf numFmtId="0" fontId="118" fillId="19" borderId="12" xfId="0" applyFont="1" applyFill="1" applyBorder="1" applyAlignment="1">
      <alignment horizontal="center"/>
    </xf>
    <xf numFmtId="0" fontId="18" fillId="19" borderId="18" xfId="0" applyFont="1" applyFill="1" applyBorder="1" applyAlignment="1">
      <alignment horizontal="center" wrapText="1"/>
    </xf>
    <xf numFmtId="0" fontId="18" fillId="19" borderId="21" xfId="0" applyFont="1" applyFill="1" applyBorder="1" applyAlignment="1">
      <alignment horizontal="center" wrapText="1"/>
    </xf>
    <xf numFmtId="0" fontId="13" fillId="19" borderId="11" xfId="0" applyFont="1" applyFill="1" applyBorder="1" applyAlignment="1">
      <alignment horizontal="left" vertical="top"/>
    </xf>
    <xf numFmtId="0" fontId="17" fillId="19" borderId="21" xfId="0" applyFont="1" applyFill="1" applyBorder="1" applyAlignment="1">
      <alignment horizontal="center" wrapText="1"/>
    </xf>
    <xf numFmtId="166" fontId="0" fillId="19" borderId="16" xfId="0" applyNumberFormat="1" applyFill="1" applyBorder="1"/>
    <xf numFmtId="166" fontId="0" fillId="19" borderId="21" xfId="0" applyNumberFormat="1" applyFill="1" applyBorder="1"/>
    <xf numFmtId="166" fontId="0" fillId="19" borderId="18" xfId="0" applyNumberFormat="1" applyFill="1" applyBorder="1"/>
    <xf numFmtId="169" fontId="0" fillId="19" borderId="16" xfId="0" applyNumberFormat="1" applyFill="1" applyBorder="1" applyAlignment="1">
      <alignment horizontal="center"/>
    </xf>
    <xf numFmtId="167" fontId="0" fillId="18" borderId="44" xfId="0" applyNumberFormat="1" applyFill="1" applyBorder="1" applyAlignment="1">
      <alignment horizontal="center"/>
    </xf>
    <xf numFmtId="2" fontId="0" fillId="19" borderId="0" xfId="0" applyNumberFormat="1" applyFill="1" applyAlignment="1">
      <alignment wrapText="1"/>
    </xf>
    <xf numFmtId="0" fontId="71" fillId="19" borderId="0" xfId="42" applyFill="1" applyAlignment="1">
      <alignment horizontal="center"/>
    </xf>
    <xf numFmtId="0" fontId="13" fillId="18" borderId="11" xfId="0" applyFont="1" applyFill="1" applyBorder="1" applyAlignment="1">
      <alignment horizontal="center" vertical="center"/>
    </xf>
    <xf numFmtId="0" fontId="12" fillId="18" borderId="0" xfId="0" applyFont="1" applyFill="1"/>
    <xf numFmtId="0" fontId="110" fillId="22" borderId="13" xfId="43" applyFont="1" applyFill="1" applyBorder="1" applyAlignment="1">
      <alignment horizontal="center" vertical="center" wrapText="1"/>
    </xf>
    <xf numFmtId="0" fontId="13" fillId="18" borderId="0" xfId="0" applyFont="1" applyFill="1"/>
    <xf numFmtId="0" fontId="17" fillId="18" borderId="0" xfId="0" applyFont="1" applyFill="1"/>
    <xf numFmtId="0" fontId="22" fillId="18" borderId="0" xfId="0" applyFont="1" applyFill="1" applyAlignment="1">
      <alignment horizontal="center"/>
    </xf>
    <xf numFmtId="168" fontId="22" fillId="18" borderId="0" xfId="0" applyNumberFormat="1" applyFont="1" applyFill="1" applyAlignment="1">
      <alignment horizontal="center"/>
    </xf>
    <xf numFmtId="167" fontId="22" fillId="18" borderId="0" xfId="0" applyNumberFormat="1" applyFont="1" applyFill="1" applyAlignment="1">
      <alignment horizontal="center"/>
    </xf>
    <xf numFmtId="0" fontId="22" fillId="18" borderId="48" xfId="0" applyFont="1" applyFill="1" applyBorder="1" applyAlignment="1">
      <alignment horizontal="center"/>
    </xf>
    <xf numFmtId="166" fontId="22" fillId="18" borderId="48" xfId="0" applyNumberFormat="1" applyFont="1" applyFill="1" applyBorder="1" applyAlignment="1">
      <alignment horizontal="center"/>
    </xf>
    <xf numFmtId="169" fontId="0" fillId="19" borderId="13" xfId="0" applyNumberFormat="1" applyFill="1" applyBorder="1" applyAlignment="1">
      <alignment horizontal="center" vertical="center"/>
    </xf>
    <xf numFmtId="168" fontId="125" fillId="18" borderId="0" xfId="0" applyNumberFormat="1" applyFont="1" applyFill="1" applyAlignment="1">
      <alignment horizontal="center"/>
    </xf>
    <xf numFmtId="168" fontId="0" fillId="19" borderId="13" xfId="0" applyNumberFormat="1" applyFill="1" applyBorder="1" applyAlignment="1">
      <alignment horizontal="center"/>
    </xf>
    <xf numFmtId="167" fontId="0" fillId="19" borderId="13" xfId="0" applyNumberFormat="1" applyFill="1" applyBorder="1" applyAlignment="1">
      <alignment horizontal="center" vertical="center"/>
    </xf>
    <xf numFmtId="166" fontId="93" fillId="18" borderId="21" xfId="0" applyNumberFormat="1" applyFont="1" applyFill="1" applyBorder="1" applyAlignment="1">
      <alignment horizontal="center"/>
    </xf>
    <xf numFmtId="0" fontId="101" fillId="19" borderId="0" xfId="0" applyFont="1" applyFill="1" applyAlignment="1">
      <alignment horizontal="left" vertical="top"/>
    </xf>
    <xf numFmtId="0" fontId="66" fillId="21" borderId="0" xfId="0" applyFont="1" applyFill="1" applyAlignment="1">
      <alignment horizontal="left"/>
    </xf>
    <xf numFmtId="166" fontId="0" fillId="19" borderId="17" xfId="0" applyNumberFormat="1" applyFill="1" applyBorder="1" applyAlignment="1">
      <alignment horizontal="center" vertical="center"/>
    </xf>
    <xf numFmtId="166" fontId="0" fillId="19" borderId="51" xfId="0" applyNumberFormat="1" applyFill="1" applyBorder="1" applyAlignment="1">
      <alignment horizontal="center" vertical="center"/>
    </xf>
    <xf numFmtId="166" fontId="0" fillId="19" borderId="19" xfId="0" applyNumberFormat="1" applyFill="1" applyBorder="1" applyAlignment="1">
      <alignment horizontal="center" vertical="center"/>
    </xf>
    <xf numFmtId="0" fontId="13" fillId="19" borderId="12" xfId="0" applyFont="1" applyFill="1" applyBorder="1" applyAlignment="1">
      <alignment horizontal="center" vertical="top"/>
    </xf>
    <xf numFmtId="0" fontId="18" fillId="19" borderId="18" xfId="0" applyFont="1" applyFill="1" applyBorder="1" applyAlignment="1">
      <alignment horizontal="center" vertical="center"/>
    </xf>
    <xf numFmtId="0" fontId="18" fillId="19" borderId="19" xfId="0" applyFont="1" applyFill="1" applyBorder="1" applyAlignment="1">
      <alignment horizontal="center" vertical="center"/>
    </xf>
    <xf numFmtId="0" fontId="17" fillId="18" borderId="0" xfId="0" applyFont="1" applyFill="1" applyAlignment="1">
      <alignment horizontal="center" wrapText="1"/>
    </xf>
    <xf numFmtId="0" fontId="123" fillId="21" borderId="48" xfId="0" applyFont="1" applyFill="1" applyBorder="1" applyAlignment="1">
      <alignment horizontal="center"/>
    </xf>
    <xf numFmtId="166" fontId="128" fillId="18" borderId="48" xfId="0" applyNumberFormat="1" applyFont="1" applyFill="1" applyBorder="1" applyAlignment="1">
      <alignment horizontal="center"/>
    </xf>
    <xf numFmtId="0" fontId="17" fillId="19" borderId="0" xfId="0" quotePrefix="1" applyFont="1" applyFill="1" applyAlignment="1">
      <alignment horizontal="left" indent="4"/>
    </xf>
    <xf numFmtId="173" fontId="31" fillId="19" borderId="0" xfId="0" quotePrefix="1" applyNumberFormat="1" applyFont="1" applyFill="1" applyAlignment="1">
      <alignment horizontal="right" vertical="top" wrapText="1"/>
    </xf>
    <xf numFmtId="0" fontId="33" fillId="19" borderId="0" xfId="0" applyFont="1" applyFill="1" applyAlignment="1">
      <alignment horizontal="center"/>
    </xf>
    <xf numFmtId="0" fontId="31" fillId="19" borderId="50" xfId="0" applyFont="1" applyFill="1" applyBorder="1" applyAlignment="1">
      <alignment horizontal="left" vertical="top"/>
    </xf>
    <xf numFmtId="173" fontId="31" fillId="19" borderId="0" xfId="0" quotePrefix="1" applyNumberFormat="1" applyFont="1" applyFill="1" applyAlignment="1">
      <alignment horizontal="right" vertical="top"/>
    </xf>
    <xf numFmtId="173" fontId="31" fillId="19" borderId="0" xfId="0" applyNumberFormat="1" applyFont="1" applyFill="1" applyAlignment="1">
      <alignment horizontal="right" vertical="top"/>
    </xf>
    <xf numFmtId="173" fontId="31" fillId="19" borderId="50" xfId="0" applyNumberFormat="1" applyFont="1" applyFill="1" applyBorder="1" applyAlignment="1">
      <alignment horizontal="right" vertical="top"/>
    </xf>
    <xf numFmtId="0" fontId="31" fillId="19" borderId="50" xfId="0" applyFont="1" applyFill="1" applyBorder="1" applyAlignment="1">
      <alignment horizontal="right" vertical="top"/>
    </xf>
    <xf numFmtId="173" fontId="32" fillId="19" borderId="0" xfId="0" quotePrefix="1" applyNumberFormat="1" applyFont="1" applyFill="1" applyAlignment="1">
      <alignment horizontal="right" vertical="top"/>
    </xf>
    <xf numFmtId="173" fontId="32" fillId="19" borderId="0" xfId="0" applyNumberFormat="1" applyFont="1" applyFill="1" applyAlignment="1">
      <alignment horizontal="right" vertical="top"/>
    </xf>
    <xf numFmtId="173" fontId="32" fillId="19" borderId="50" xfId="0" applyNumberFormat="1" applyFont="1" applyFill="1" applyBorder="1" applyAlignment="1">
      <alignment horizontal="right" vertical="top"/>
    </xf>
    <xf numFmtId="0" fontId="32" fillId="19" borderId="0" xfId="0" applyFont="1" applyFill="1" applyAlignment="1">
      <alignment horizontal="right" vertical="top"/>
    </xf>
    <xf numFmtId="0" fontId="32" fillId="19" borderId="50" xfId="0" applyFont="1" applyFill="1" applyBorder="1" applyAlignment="1">
      <alignment horizontal="right" vertical="top"/>
    </xf>
    <xf numFmtId="0" fontId="0" fillId="19" borderId="52" xfId="0" applyFill="1" applyBorder="1"/>
    <xf numFmtId="0" fontId="0" fillId="18" borderId="10" xfId="0" applyFill="1" applyBorder="1"/>
    <xf numFmtId="0" fontId="0" fillId="18" borderId="10" xfId="0" applyFill="1" applyBorder="1" applyAlignment="1">
      <alignment horizontal="center"/>
    </xf>
    <xf numFmtId="0" fontId="32" fillId="19" borderId="50" xfId="0" applyFont="1" applyFill="1" applyBorder="1" applyAlignment="1">
      <alignment horizontal="left" vertical="top"/>
    </xf>
    <xf numFmtId="0" fontId="34" fillId="19" borderId="52" xfId="0" applyFont="1" applyFill="1" applyBorder="1" applyAlignment="1">
      <alignment horizontal="left" vertical="center" wrapText="1"/>
    </xf>
    <xf numFmtId="0" fontId="66" fillId="22" borderId="0" xfId="0" applyFont="1" applyFill="1" applyAlignment="1">
      <alignment horizontal="center"/>
    </xf>
    <xf numFmtId="169" fontId="66" fillId="19" borderId="0" xfId="0" applyNumberFormat="1" applyFont="1" applyFill="1" applyAlignment="1">
      <alignment horizontal="center"/>
    </xf>
    <xf numFmtId="0" fontId="129" fillId="22" borderId="0" xfId="0" applyFont="1" applyFill="1" applyAlignment="1">
      <alignment horizontal="center"/>
    </xf>
    <xf numFmtId="0" fontId="66" fillId="19" borderId="0" xfId="0" applyFont="1" applyFill="1" applyAlignment="1">
      <alignment horizontal="center"/>
    </xf>
    <xf numFmtId="0" fontId="66" fillId="22" borderId="0" xfId="0" applyFont="1" applyFill="1" applyAlignment="1">
      <alignment wrapText="1"/>
    </xf>
    <xf numFmtId="0" fontId="66" fillId="22" borderId="0" xfId="0" applyFont="1" applyFill="1" applyAlignment="1">
      <alignment horizontal="center" wrapText="1"/>
    </xf>
    <xf numFmtId="0" fontId="66" fillId="19" borderId="0" xfId="0" applyFont="1" applyFill="1" applyAlignment="1">
      <alignment horizontal="center" vertical="center"/>
    </xf>
    <xf numFmtId="0" fontId="132" fillId="22" borderId="0" xfId="0" applyFont="1" applyFill="1" applyAlignment="1">
      <alignment horizontal="center" vertical="center" wrapText="1"/>
    </xf>
    <xf numFmtId="166" fontId="134" fillId="19" borderId="0" xfId="0" applyNumberFormat="1" applyFont="1" applyFill="1" applyAlignment="1">
      <alignment horizontal="center"/>
    </xf>
    <xf numFmtId="170" fontId="0" fillId="19" borderId="10" xfId="0" applyNumberFormat="1" applyFill="1" applyBorder="1" applyAlignment="1">
      <alignment horizontal="center"/>
    </xf>
    <xf numFmtId="177" fontId="0" fillId="19" borderId="10" xfId="0" applyNumberFormat="1" applyFill="1" applyBorder="1" applyAlignment="1">
      <alignment horizontal="center"/>
    </xf>
    <xf numFmtId="169" fontId="0" fillId="19" borderId="10" xfId="0" applyNumberFormat="1" applyFill="1" applyBorder="1" applyAlignment="1">
      <alignment horizontal="center"/>
    </xf>
    <xf numFmtId="0" fontId="66" fillId="19" borderId="10" xfId="0" applyFont="1" applyFill="1" applyBorder="1" applyAlignment="1">
      <alignment horizontal="center"/>
    </xf>
    <xf numFmtId="0" fontId="30" fillId="19" borderId="48" xfId="0" applyFont="1" applyFill="1" applyBorder="1" applyAlignment="1">
      <alignment horizontal="left" vertical="top" wrapText="1"/>
    </xf>
    <xf numFmtId="0" fontId="30" fillId="19" borderId="45" xfId="0" applyFont="1" applyFill="1" applyBorder="1" applyAlignment="1">
      <alignment horizontal="left" vertical="top" wrapText="1"/>
    </xf>
    <xf numFmtId="0" fontId="34" fillId="19" borderId="40" xfId="0" applyFont="1" applyFill="1" applyBorder="1" applyAlignment="1">
      <alignment horizontal="left" vertical="center" indent="2"/>
    </xf>
    <xf numFmtId="0" fontId="35" fillId="19" borderId="0" xfId="0" applyFont="1" applyFill="1" applyAlignment="1">
      <alignment horizontal="left" indent="2"/>
    </xf>
    <xf numFmtId="166" fontId="135" fillId="19" borderId="0" xfId="0" applyNumberFormat="1" applyFont="1" applyFill="1" applyAlignment="1">
      <alignment horizontal="center"/>
    </xf>
    <xf numFmtId="166" fontId="135" fillId="19" borderId="0" xfId="0" applyNumberFormat="1" applyFont="1" applyFill="1"/>
    <xf numFmtId="169" fontId="66" fillId="19" borderId="10" xfId="0" applyNumberFormat="1" applyFont="1" applyFill="1" applyBorder="1" applyAlignment="1">
      <alignment horizontal="center"/>
    </xf>
    <xf numFmtId="170" fontId="66" fillId="19" borderId="10" xfId="0" applyNumberFormat="1" applyFont="1" applyFill="1" applyBorder="1" applyAlignment="1">
      <alignment horizontal="center"/>
    </xf>
    <xf numFmtId="166" fontId="0" fillId="19" borderId="10" xfId="0" applyNumberFormat="1" applyFill="1" applyBorder="1" applyAlignment="1">
      <alignment horizontal="center"/>
    </xf>
    <xf numFmtId="169" fontId="0" fillId="19" borderId="0" xfId="0" applyNumberFormat="1" applyFill="1"/>
    <xf numFmtId="0" fontId="23" fillId="19" borderId="0" xfId="0" applyFont="1" applyFill="1" applyAlignment="1">
      <alignment horizontal="left" indent="2"/>
    </xf>
    <xf numFmtId="0" fontId="139" fillId="22" borderId="0" xfId="0" applyFont="1" applyFill="1" applyAlignment="1">
      <alignment horizontal="center"/>
    </xf>
    <xf numFmtId="166" fontId="66" fillId="19" borderId="0" xfId="0" applyNumberFormat="1" applyFont="1" applyFill="1" applyAlignment="1">
      <alignment horizontal="center"/>
    </xf>
    <xf numFmtId="172" fontId="0" fillId="19" borderId="0" xfId="0" applyNumberFormat="1" applyFill="1" applyAlignment="1">
      <alignment horizontal="center"/>
    </xf>
    <xf numFmtId="172" fontId="66" fillId="19" borderId="0" xfId="0" applyNumberFormat="1" applyFont="1" applyFill="1" applyAlignment="1">
      <alignment horizontal="center"/>
    </xf>
    <xf numFmtId="0" fontId="71" fillId="19" borderId="0" xfId="42" applyFill="1"/>
    <xf numFmtId="0" fontId="8" fillId="22" borderId="14" xfId="43" applyFont="1" applyFill="1" applyBorder="1" applyAlignment="1">
      <alignment horizontal="center"/>
    </xf>
    <xf numFmtId="0" fontId="8" fillId="22" borderId="13" xfId="43" applyFont="1" applyFill="1" applyBorder="1" applyAlignment="1">
      <alignment horizontal="center"/>
    </xf>
    <xf numFmtId="0" fontId="8" fillId="22" borderId="16" xfId="43" applyFont="1" applyFill="1" applyBorder="1" applyAlignment="1">
      <alignment horizontal="center"/>
    </xf>
    <xf numFmtId="0" fontId="8" fillId="22" borderId="44" xfId="43" applyFont="1" applyFill="1" applyBorder="1" applyAlignment="1">
      <alignment horizontal="center"/>
    </xf>
    <xf numFmtId="0" fontId="8" fillId="22" borderId="0" xfId="43" applyFont="1" applyFill="1" applyAlignment="1">
      <alignment horizontal="center"/>
    </xf>
    <xf numFmtId="0" fontId="8" fillId="22" borderId="21" xfId="43" applyFont="1" applyFill="1" applyBorder="1" applyAlignment="1">
      <alignment horizontal="center"/>
    </xf>
    <xf numFmtId="0" fontId="8" fillId="22" borderId="15" xfId="43" applyFont="1" applyFill="1" applyBorder="1" applyAlignment="1">
      <alignment horizontal="center"/>
    </xf>
    <xf numFmtId="0" fontId="8" fillId="22" borderId="12" xfId="43" applyFont="1" applyFill="1" applyBorder="1" applyAlignment="1">
      <alignment horizontal="center"/>
    </xf>
    <xf numFmtId="0" fontId="8" fillId="22" borderId="18" xfId="43" applyFont="1" applyFill="1" applyBorder="1" applyAlignment="1">
      <alignment horizontal="center"/>
    </xf>
    <xf numFmtId="0" fontId="8" fillId="22" borderId="14" xfId="43" applyFont="1" applyFill="1" applyBorder="1"/>
    <xf numFmtId="0" fontId="8" fillId="22" borderId="13" xfId="43" applyFont="1" applyFill="1" applyBorder="1"/>
    <xf numFmtId="166" fontId="8" fillId="22" borderId="13" xfId="43" applyNumberFormat="1" applyFont="1" applyFill="1" applyBorder="1"/>
    <xf numFmtId="0" fontId="8" fillId="22" borderId="44" xfId="43" applyFont="1" applyFill="1" applyBorder="1"/>
    <xf numFmtId="0" fontId="8" fillId="22" borderId="0" xfId="43" applyFont="1" applyFill="1"/>
    <xf numFmtId="166" fontId="8" fillId="22" borderId="0" xfId="43" applyNumberFormat="1" applyFont="1" applyFill="1"/>
    <xf numFmtId="0" fontId="8" fillId="22" borderId="15" xfId="43" applyFont="1" applyFill="1" applyBorder="1"/>
    <xf numFmtId="0" fontId="8" fillId="22" borderId="12" xfId="43" applyFont="1" applyFill="1" applyBorder="1"/>
    <xf numFmtId="166" fontId="8" fillId="22" borderId="12" xfId="43" applyNumberFormat="1" applyFont="1" applyFill="1" applyBorder="1"/>
    <xf numFmtId="0" fontId="101" fillId="19" borderId="14" xfId="0" applyFont="1" applyFill="1" applyBorder="1" applyAlignment="1">
      <alignment horizontal="center" vertical="center"/>
    </xf>
    <xf numFmtId="0" fontId="101" fillId="18" borderId="13" xfId="0" applyFont="1" applyFill="1" applyBorder="1" applyAlignment="1">
      <alignment vertical="center"/>
    </xf>
    <xf numFmtId="0" fontId="101" fillId="19" borderId="13" xfId="0" applyFont="1" applyFill="1" applyBorder="1" applyAlignment="1">
      <alignment horizontal="center" vertical="center"/>
    </xf>
    <xf numFmtId="0" fontId="13" fillId="19" borderId="13" xfId="0" applyFont="1" applyFill="1" applyBorder="1" applyAlignment="1">
      <alignment horizontal="center" vertical="center"/>
    </xf>
    <xf numFmtId="0" fontId="0" fillId="0" borderId="13" xfId="0" applyBorder="1"/>
    <xf numFmtId="0" fontId="18" fillId="0" borderId="13" xfId="0" applyFont="1" applyBorder="1" applyAlignment="1">
      <alignment horizontal="center" vertical="center"/>
    </xf>
    <xf numFmtId="0" fontId="22" fillId="0" borderId="13" xfId="0" applyFont="1" applyBorder="1" applyAlignment="1">
      <alignment horizontal="center" vertical="center"/>
    </xf>
    <xf numFmtId="0" fontId="13" fillId="19" borderId="14" xfId="0" applyFont="1" applyFill="1" applyBorder="1" applyAlignment="1">
      <alignment horizontal="center" vertical="top"/>
    </xf>
    <xf numFmtId="0" fontId="122" fillId="0" borderId="13" xfId="0" applyFont="1" applyBorder="1"/>
    <xf numFmtId="0" fontId="118" fillId="0" borderId="13" xfId="0" applyFont="1" applyBorder="1"/>
    <xf numFmtId="166" fontId="0" fillId="21" borderId="26" xfId="0" applyNumberFormat="1" applyFill="1" applyBorder="1" applyAlignment="1">
      <alignment horizontal="center"/>
    </xf>
    <xf numFmtId="166" fontId="0" fillId="21" borderId="24" xfId="0" applyNumberFormat="1" applyFill="1" applyBorder="1" applyAlignment="1">
      <alignment horizontal="center"/>
    </xf>
    <xf numFmtId="0" fontId="144" fillId="19" borderId="13" xfId="0" applyFont="1" applyFill="1" applyBorder="1" applyAlignment="1">
      <alignment horizontal="center" vertical="center" wrapText="1"/>
    </xf>
    <xf numFmtId="0" fontId="146" fillId="0" borderId="13" xfId="0" applyFont="1" applyBorder="1"/>
    <xf numFmtId="0" fontId="144" fillId="0" borderId="13" xfId="0" applyFont="1" applyBorder="1" applyAlignment="1">
      <alignment horizontal="center" vertical="center"/>
    </xf>
    <xf numFmtId="172" fontId="7" fillId="18" borderId="24" xfId="0" applyNumberFormat="1" applyFont="1" applyFill="1" applyBorder="1" applyAlignment="1">
      <alignment horizontal="center"/>
    </xf>
    <xf numFmtId="172" fontId="7" fillId="18" borderId="36" xfId="0" applyNumberFormat="1" applyFont="1" applyFill="1" applyBorder="1" applyAlignment="1">
      <alignment horizontal="center"/>
    </xf>
    <xf numFmtId="0" fontId="144" fillId="19" borderId="14" xfId="0" applyFont="1" applyFill="1" applyBorder="1" applyAlignment="1">
      <alignment horizontal="center" vertical="center" wrapText="1"/>
    </xf>
    <xf numFmtId="0" fontId="144" fillId="19" borderId="16" xfId="0" applyFont="1" applyFill="1" applyBorder="1" applyAlignment="1">
      <alignment horizontal="center" vertical="center" wrapText="1"/>
    </xf>
    <xf numFmtId="0" fontId="90" fillId="19" borderId="14" xfId="0" applyFont="1" applyFill="1" applyBorder="1" applyAlignment="1">
      <alignment horizontal="center" vertical="center" wrapText="1"/>
    </xf>
    <xf numFmtId="0" fontId="90" fillId="19" borderId="13" xfId="0" applyFont="1" applyFill="1" applyBorder="1" applyAlignment="1">
      <alignment horizontal="center" vertical="center" wrapText="1"/>
    </xf>
    <xf numFmtId="0" fontId="142" fillId="19" borderId="13" xfId="0" applyFont="1" applyFill="1" applyBorder="1" applyAlignment="1">
      <alignment horizontal="center" vertical="center"/>
    </xf>
    <xf numFmtId="172" fontId="7" fillId="18" borderId="10" xfId="0" applyNumberFormat="1" applyFont="1" applyFill="1" applyBorder="1" applyAlignment="1">
      <alignment horizontal="center"/>
    </xf>
    <xf numFmtId="172" fontId="7" fillId="18" borderId="52" xfId="0" applyNumberFormat="1" applyFont="1" applyFill="1" applyBorder="1" applyAlignment="1">
      <alignment horizontal="center"/>
    </xf>
    <xf numFmtId="172" fontId="7" fillId="19" borderId="52" xfId="0" applyNumberFormat="1" applyFont="1" applyFill="1" applyBorder="1" applyAlignment="1">
      <alignment horizontal="center"/>
    </xf>
    <xf numFmtId="168" fontId="93" fillId="18" borderId="24" xfId="0" applyNumberFormat="1" applyFont="1" applyFill="1" applyBorder="1" applyAlignment="1">
      <alignment horizontal="center"/>
    </xf>
    <xf numFmtId="167" fontId="93" fillId="18" borderId="26" xfId="0" applyNumberFormat="1" applyFont="1" applyFill="1" applyBorder="1" applyAlignment="1">
      <alignment horizontal="center"/>
    </xf>
    <xf numFmtId="167" fontId="93" fillId="18" borderId="24" xfId="0" applyNumberFormat="1" applyFont="1" applyFill="1" applyBorder="1" applyAlignment="1">
      <alignment horizontal="center"/>
    </xf>
    <xf numFmtId="167" fontId="93" fillId="19" borderId="24" xfId="0" applyNumberFormat="1" applyFont="1" applyFill="1" applyBorder="1" applyAlignment="1">
      <alignment horizontal="center"/>
    </xf>
    <xf numFmtId="168" fontId="93" fillId="19" borderId="24" xfId="0" applyNumberFormat="1" applyFont="1" applyFill="1" applyBorder="1" applyAlignment="1">
      <alignment horizontal="center"/>
    </xf>
    <xf numFmtId="168" fontId="93" fillId="18" borderId="29" xfId="0" applyNumberFormat="1" applyFont="1" applyFill="1" applyBorder="1" applyAlignment="1">
      <alignment horizontal="center"/>
    </xf>
    <xf numFmtId="2" fontId="0" fillId="18" borderId="45" xfId="0" applyNumberFormat="1" applyFill="1" applyBorder="1" applyAlignment="1">
      <alignment horizontal="center"/>
    </xf>
    <xf numFmtId="2" fontId="0" fillId="18" borderId="35" xfId="0" applyNumberFormat="1" applyFill="1" applyBorder="1" applyAlignment="1">
      <alignment horizontal="center"/>
    </xf>
    <xf numFmtId="2" fontId="6" fillId="18" borderId="26" xfId="0" applyNumberFormat="1" applyFont="1" applyFill="1" applyBorder="1" applyAlignment="1">
      <alignment horizontal="center"/>
    </xf>
    <xf numFmtId="2" fontId="6" fillId="18" borderId="10" xfId="0" applyNumberFormat="1" applyFont="1" applyFill="1" applyBorder="1" applyAlignment="1">
      <alignment horizontal="center"/>
    </xf>
    <xf numFmtId="2" fontId="6" fillId="18" borderId="24" xfId="0" applyNumberFormat="1" applyFont="1" applyFill="1" applyBorder="1" applyAlignment="1">
      <alignment horizontal="center"/>
    </xf>
    <xf numFmtId="0" fontId="147" fillId="19" borderId="0" xfId="0" applyFont="1" applyFill="1"/>
    <xf numFmtId="0" fontId="148" fillId="19" borderId="25" xfId="0" applyFont="1" applyFill="1" applyBorder="1" applyAlignment="1">
      <alignment horizontal="left" vertical="center" wrapText="1"/>
    </xf>
    <xf numFmtId="0" fontId="149" fillId="18" borderId="0" xfId="0" applyFont="1" applyFill="1" applyAlignment="1">
      <alignment horizontal="center"/>
    </xf>
    <xf numFmtId="0" fontId="149" fillId="19" borderId="0" xfId="0" applyFont="1" applyFill="1"/>
    <xf numFmtId="0" fontId="150" fillId="19" borderId="13" xfId="0" applyFont="1" applyFill="1" applyBorder="1" applyAlignment="1">
      <alignment horizontal="center" vertical="top"/>
    </xf>
    <xf numFmtId="166" fontId="147" fillId="19" borderId="0" xfId="0" applyNumberFormat="1" applyFont="1" applyFill="1" applyAlignment="1">
      <alignment horizontal="center"/>
    </xf>
    <xf numFmtId="170" fontId="147" fillId="19" borderId="0" xfId="0" applyNumberFormat="1" applyFont="1" applyFill="1" applyAlignment="1">
      <alignment horizontal="center"/>
    </xf>
    <xf numFmtId="170" fontId="147" fillId="18" borderId="0" xfId="0" applyNumberFormat="1" applyFont="1" applyFill="1" applyAlignment="1">
      <alignment horizontal="center"/>
    </xf>
    <xf numFmtId="2" fontId="0" fillId="18" borderId="36" xfId="0" applyNumberFormat="1" applyFill="1" applyBorder="1" applyAlignment="1">
      <alignment horizontal="center"/>
    </xf>
    <xf numFmtId="0" fontId="0" fillId="20" borderId="0" xfId="0" applyFill="1"/>
    <xf numFmtId="0" fontId="144" fillId="20" borderId="0" xfId="0" applyFont="1" applyFill="1" applyAlignment="1">
      <alignment horizontal="center" vertical="center"/>
    </xf>
    <xf numFmtId="0" fontId="144" fillId="20" borderId="0" xfId="0" applyFont="1" applyFill="1" applyAlignment="1">
      <alignment horizontal="center" vertical="center" wrapText="1"/>
    </xf>
    <xf numFmtId="0" fontId="104" fillId="19" borderId="13" xfId="0" applyFont="1" applyFill="1" applyBorder="1" applyAlignment="1">
      <alignment horizontal="center"/>
    </xf>
    <xf numFmtId="170" fontId="0" fillId="19" borderId="13" xfId="0" applyNumberFormat="1" applyFill="1" applyBorder="1" applyAlignment="1">
      <alignment horizontal="center"/>
    </xf>
    <xf numFmtId="177" fontId="0" fillId="19" borderId="13" xfId="0" applyNumberFormat="1" applyFill="1" applyBorder="1"/>
    <xf numFmtId="0" fontId="0" fillId="20" borderId="44" xfId="0" applyFill="1" applyBorder="1"/>
    <xf numFmtId="0" fontId="0" fillId="20" borderId="21" xfId="0" applyFill="1" applyBorder="1"/>
    <xf numFmtId="0" fontId="17" fillId="19" borderId="59" xfId="0" applyFont="1" applyFill="1" applyBorder="1" applyAlignment="1">
      <alignment horizontal="center"/>
    </xf>
    <xf numFmtId="166" fontId="0" fillId="21" borderId="31" xfId="0" applyNumberFormat="1" applyFill="1" applyBorder="1" applyAlignment="1">
      <alignment horizontal="center"/>
    </xf>
    <xf numFmtId="0" fontId="151" fillId="19" borderId="0" xfId="0" applyFont="1" applyFill="1"/>
    <xf numFmtId="172" fontId="7" fillId="18" borderId="31" xfId="0" applyNumberFormat="1" applyFont="1" applyFill="1" applyBorder="1" applyAlignment="1">
      <alignment horizontal="center"/>
    </xf>
    <xf numFmtId="2" fontId="0" fillId="18" borderId="40" xfId="0" applyNumberFormat="1" applyFill="1" applyBorder="1" applyAlignment="1">
      <alignment horizontal="center"/>
    </xf>
    <xf numFmtId="168" fontId="93" fillId="18" borderId="30" xfId="0" applyNumberFormat="1" applyFont="1" applyFill="1" applyBorder="1" applyAlignment="1">
      <alignment horizontal="center"/>
    </xf>
    <xf numFmtId="168" fontId="93" fillId="18" borderId="31" xfId="0" applyNumberFormat="1" applyFont="1" applyFill="1" applyBorder="1" applyAlignment="1">
      <alignment horizontal="center"/>
    </xf>
    <xf numFmtId="2" fontId="0" fillId="18" borderId="59" xfId="0" applyNumberFormat="1" applyFill="1" applyBorder="1" applyAlignment="1">
      <alignment horizontal="center"/>
    </xf>
    <xf numFmtId="169" fontId="0" fillId="18" borderId="57" xfId="0" applyNumberFormat="1" applyFill="1" applyBorder="1" applyAlignment="1">
      <alignment horizontal="center"/>
    </xf>
    <xf numFmtId="0" fontId="18" fillId="22" borderId="0" xfId="0" applyFont="1" applyFill="1" applyAlignment="1">
      <alignment horizontal="left" vertical="center"/>
    </xf>
    <xf numFmtId="0" fontId="93" fillId="18" borderId="14" xfId="0" applyFont="1" applyFill="1" applyBorder="1" applyAlignment="1">
      <alignment horizontal="center"/>
    </xf>
    <xf numFmtId="0" fontId="93" fillId="18" borderId="13" xfId="0" applyFont="1" applyFill="1" applyBorder="1" applyAlignment="1">
      <alignment horizontal="center"/>
    </xf>
    <xf numFmtId="1" fontId="93" fillId="18" borderId="13" xfId="0" applyNumberFormat="1" applyFont="1" applyFill="1" applyBorder="1" applyAlignment="1">
      <alignment horizontal="center"/>
    </xf>
    <xf numFmtId="1" fontId="93" fillId="18" borderId="0" xfId="0" applyNumberFormat="1" applyFont="1" applyFill="1" applyAlignment="1">
      <alignment horizontal="center"/>
    </xf>
    <xf numFmtId="0" fontId="0" fillId="18" borderId="11" xfId="0" applyFill="1" applyBorder="1"/>
    <xf numFmtId="0" fontId="118" fillId="18" borderId="12" xfId="0" applyFont="1" applyFill="1" applyBorder="1" applyAlignment="1">
      <alignment horizontal="center"/>
    </xf>
    <xf numFmtId="0" fontId="92" fillId="19" borderId="13" xfId="0" applyFont="1" applyFill="1" applyBorder="1" applyAlignment="1">
      <alignment horizontal="left" vertical="center"/>
    </xf>
    <xf numFmtId="0" fontId="118" fillId="18" borderId="18" xfId="0" applyFont="1" applyFill="1" applyBorder="1" applyAlignment="1">
      <alignment horizontal="center"/>
    </xf>
    <xf numFmtId="0" fontId="94" fillId="19" borderId="13" xfId="0" applyFont="1" applyFill="1" applyBorder="1" applyAlignment="1">
      <alignment horizontal="center" vertical="center" wrapText="1"/>
    </xf>
    <xf numFmtId="0" fontId="68" fillId="20" borderId="0" xfId="0" applyFont="1" applyFill="1" applyAlignment="1">
      <alignment horizontal="center" vertical="center"/>
    </xf>
    <xf numFmtId="0" fontId="74" fillId="19" borderId="15" xfId="0" applyFont="1" applyFill="1" applyBorder="1" applyAlignment="1">
      <alignment horizontal="center" vertical="center"/>
    </xf>
    <xf numFmtId="0" fontId="74" fillId="19" borderId="12" xfId="0" applyFont="1" applyFill="1" applyBorder="1" applyAlignment="1">
      <alignment horizontal="center" vertical="center" wrapText="1"/>
    </xf>
    <xf numFmtId="0" fontId="74" fillId="19" borderId="12" xfId="0" applyFont="1" applyFill="1" applyBorder="1" applyAlignment="1">
      <alignment horizontal="center" vertical="center"/>
    </xf>
    <xf numFmtId="0" fontId="74" fillId="19" borderId="18" xfId="0" applyFont="1" applyFill="1" applyBorder="1" applyAlignment="1">
      <alignment horizontal="center" vertical="center" wrapText="1"/>
    </xf>
    <xf numFmtId="0" fontId="68" fillId="19" borderId="13" xfId="0" applyFont="1" applyFill="1" applyBorder="1" applyAlignment="1">
      <alignment horizontal="center" vertical="center"/>
    </xf>
    <xf numFmtId="0" fontId="68" fillId="19" borderId="21" xfId="0" applyFont="1" applyFill="1" applyBorder="1" applyAlignment="1">
      <alignment horizontal="center"/>
    </xf>
    <xf numFmtId="0" fontId="74" fillId="19" borderId="44" xfId="0" applyFont="1" applyFill="1" applyBorder="1" applyAlignment="1">
      <alignment horizontal="center" vertical="center" wrapText="1"/>
    </xf>
    <xf numFmtId="0" fontId="74" fillId="19" borderId="0" xfId="0" applyFont="1" applyFill="1" applyAlignment="1">
      <alignment horizontal="center" vertical="center" wrapText="1"/>
    </xf>
    <xf numFmtId="0" fontId="0" fillId="20" borderId="44" xfId="0" applyFill="1" applyBorder="1" applyAlignment="1">
      <alignment vertical="center"/>
    </xf>
    <xf numFmtId="0" fontId="18" fillId="20" borderId="0" xfId="0" applyFont="1" applyFill="1" applyAlignment="1">
      <alignment horizontal="center" vertical="center"/>
    </xf>
    <xf numFmtId="170" fontId="0" fillId="20" borderId="0" xfId="0" applyNumberFormat="1" applyFill="1" applyAlignment="1">
      <alignment horizontal="center" vertical="center"/>
    </xf>
    <xf numFmtId="0" fontId="0" fillId="20" borderId="0" xfId="0" applyFill="1" applyAlignment="1">
      <alignment vertical="center"/>
    </xf>
    <xf numFmtId="0" fontId="74" fillId="19" borderId="21" xfId="0" applyFont="1" applyFill="1" applyBorder="1" applyAlignment="1">
      <alignment horizontal="center" vertical="center" wrapText="1"/>
    </xf>
    <xf numFmtId="0" fontId="28" fillId="0" borderId="18" xfId="0" applyFont="1" applyBorder="1" applyAlignment="1">
      <alignment horizontal="center" vertical="center" wrapText="1"/>
    </xf>
    <xf numFmtId="0" fontId="22" fillId="0" borderId="18" xfId="0" applyFont="1" applyBorder="1" applyAlignment="1">
      <alignment horizontal="center" vertical="center" wrapText="1"/>
    </xf>
    <xf numFmtId="9" fontId="22" fillId="0" borderId="18" xfId="0" applyNumberFormat="1" applyFont="1" applyBorder="1" applyAlignment="1">
      <alignment horizontal="center" vertical="center" wrapText="1"/>
    </xf>
    <xf numFmtId="10" fontId="22" fillId="0" borderId="18" xfId="0" applyNumberFormat="1" applyFont="1" applyBorder="1" applyAlignment="1">
      <alignment horizontal="center" vertical="center" wrapText="1"/>
    </xf>
    <xf numFmtId="10" fontId="28" fillId="0" borderId="18" xfId="0" applyNumberFormat="1" applyFont="1" applyBorder="1" applyAlignment="1">
      <alignment horizontal="center" vertical="center" wrapText="1"/>
    </xf>
    <xf numFmtId="9" fontId="28" fillId="0" borderId="18" xfId="0" applyNumberFormat="1" applyFont="1" applyBorder="1" applyAlignment="1">
      <alignment horizontal="center" vertical="center" wrapText="1"/>
    </xf>
    <xf numFmtId="0" fontId="22" fillId="0" borderId="21" xfId="0" applyFont="1" applyBorder="1" applyAlignment="1">
      <alignment vertical="center" wrapText="1"/>
    </xf>
    <xf numFmtId="0" fontId="22" fillId="0" borderId="22" xfId="0" applyFont="1" applyBorder="1" applyAlignment="1">
      <alignment vertical="center" wrapText="1"/>
    </xf>
    <xf numFmtId="0" fontId="22" fillId="0" borderId="22" xfId="0" applyFont="1" applyBorder="1" applyAlignment="1">
      <alignment vertical="center"/>
    </xf>
    <xf numFmtId="0" fontId="22" fillId="0" borderId="15" xfId="0" applyFont="1" applyBorder="1" applyAlignment="1">
      <alignment vertical="center"/>
    </xf>
    <xf numFmtId="0" fontId="28" fillId="0" borderId="15" xfId="0" applyFont="1" applyBorder="1" applyAlignment="1">
      <alignment vertical="center"/>
    </xf>
    <xf numFmtId="0" fontId="28" fillId="0" borderId="16" xfId="0" applyFont="1" applyBorder="1" applyAlignment="1">
      <alignment horizontal="center" vertical="center" wrapText="1"/>
    </xf>
    <xf numFmtId="0" fontId="22" fillId="0" borderId="11" xfId="0" applyFont="1" applyBorder="1" applyAlignment="1">
      <alignment horizontal="center" vertical="center" wrapText="1"/>
    </xf>
    <xf numFmtId="178" fontId="22" fillId="0" borderId="18" xfId="0" applyNumberFormat="1" applyFont="1" applyBorder="1" applyAlignment="1">
      <alignment horizontal="center" vertical="center" wrapText="1"/>
    </xf>
    <xf numFmtId="0" fontId="74" fillId="19" borderId="61" xfId="0" applyFont="1" applyFill="1" applyBorder="1" applyAlignment="1">
      <alignment horizontal="center" wrapText="1"/>
    </xf>
    <xf numFmtId="0" fontId="74" fillId="19" borderId="10" xfId="0" applyFont="1" applyFill="1" applyBorder="1" applyAlignment="1">
      <alignment horizontal="center" wrapText="1"/>
    </xf>
    <xf numFmtId="0" fontId="74" fillId="19" borderId="62" xfId="0" applyFont="1" applyFill="1" applyBorder="1" applyAlignment="1">
      <alignment horizontal="center"/>
    </xf>
    <xf numFmtId="0" fontId="33" fillId="19" borderId="0" xfId="0" applyFont="1" applyFill="1"/>
    <xf numFmtId="0" fontId="151" fillId="18" borderId="0" xfId="0" applyFont="1" applyFill="1" applyAlignment="1">
      <alignment horizontal="left"/>
    </xf>
    <xf numFmtId="0" fontId="33" fillId="18" borderId="0" xfId="0" applyFont="1" applyFill="1" applyAlignment="1">
      <alignment horizontal="center"/>
    </xf>
    <xf numFmtId="0" fontId="18" fillId="0" borderId="13" xfId="0" applyFont="1" applyBorder="1" applyAlignment="1">
      <alignment horizontal="center" vertical="center" wrapText="1"/>
    </xf>
    <xf numFmtId="1" fontId="0" fillId="18" borderId="49" xfId="0" applyNumberFormat="1" applyFill="1" applyBorder="1" applyAlignment="1">
      <alignment horizontal="center"/>
    </xf>
    <xf numFmtId="1" fontId="0" fillId="18" borderId="24" xfId="0" applyNumberFormat="1" applyFill="1" applyBorder="1" applyAlignment="1">
      <alignment horizontal="center"/>
    </xf>
    <xf numFmtId="1" fontId="6" fillId="18" borderId="24" xfId="0" applyNumberFormat="1" applyFont="1" applyFill="1" applyBorder="1" applyAlignment="1">
      <alignment horizontal="center"/>
    </xf>
    <xf numFmtId="1" fontId="0" fillId="18" borderId="45" xfId="0" applyNumberFormat="1" applyFill="1" applyBorder="1" applyAlignment="1">
      <alignment horizontal="center"/>
    </xf>
    <xf numFmtId="0" fontId="135" fillId="18" borderId="23" xfId="0" applyFont="1" applyFill="1" applyBorder="1" applyAlignment="1">
      <alignment horizontal="center"/>
    </xf>
    <xf numFmtId="0" fontId="135" fillId="18" borderId="22" xfId="0" applyFont="1" applyFill="1" applyBorder="1" applyAlignment="1">
      <alignment horizontal="center"/>
    </xf>
    <xf numFmtId="0" fontId="5" fillId="18" borderId="29" xfId="0" applyFont="1" applyFill="1" applyBorder="1" applyAlignment="1">
      <alignment horizontal="center"/>
    </xf>
    <xf numFmtId="0" fontId="5" fillId="18" borderId="24" xfId="0" applyFont="1" applyFill="1" applyBorder="1" applyAlignment="1">
      <alignment horizontal="center"/>
    </xf>
    <xf numFmtId="166" fontId="5" fillId="21" borderId="24" xfId="0" applyNumberFormat="1" applyFont="1" applyFill="1" applyBorder="1" applyAlignment="1">
      <alignment horizontal="center"/>
    </xf>
    <xf numFmtId="168" fontId="5" fillId="18" borderId="24" xfId="0" applyNumberFormat="1" applyFont="1" applyFill="1" applyBorder="1" applyAlignment="1">
      <alignment horizontal="center"/>
    </xf>
    <xf numFmtId="2" fontId="5" fillId="18" borderId="45" xfId="0" applyNumberFormat="1" applyFont="1" applyFill="1" applyBorder="1" applyAlignment="1">
      <alignment horizontal="center"/>
    </xf>
    <xf numFmtId="1" fontId="5" fillId="18" borderId="24" xfId="0" applyNumberFormat="1" applyFont="1" applyFill="1" applyBorder="1" applyAlignment="1">
      <alignment horizontal="center"/>
    </xf>
    <xf numFmtId="0" fontId="5" fillId="19" borderId="0" xfId="0" applyFont="1" applyFill="1"/>
    <xf numFmtId="2" fontId="5" fillId="18" borderId="29" xfId="0" applyNumberFormat="1" applyFont="1" applyFill="1" applyBorder="1" applyAlignment="1">
      <alignment horizontal="center"/>
    </xf>
    <xf numFmtId="2" fontId="5" fillId="18" borderId="36" xfId="0" applyNumberFormat="1" applyFont="1" applyFill="1" applyBorder="1" applyAlignment="1">
      <alignment horizontal="center"/>
    </xf>
    <xf numFmtId="1" fontId="5" fillId="18" borderId="45" xfId="0" applyNumberFormat="1" applyFont="1" applyFill="1" applyBorder="1" applyAlignment="1">
      <alignment horizontal="center"/>
    </xf>
    <xf numFmtId="168" fontId="5" fillId="18" borderId="28" xfId="0" applyNumberFormat="1" applyFont="1" applyFill="1" applyBorder="1" applyAlignment="1">
      <alignment horizontal="center"/>
    </xf>
    <xf numFmtId="169" fontId="5" fillId="19" borderId="29" xfId="0" applyNumberFormat="1" applyFont="1" applyFill="1" applyBorder="1" applyAlignment="1">
      <alignment horizontal="center"/>
    </xf>
    <xf numFmtId="169" fontId="5" fillId="19" borderId="24" xfId="0" applyNumberFormat="1" applyFont="1" applyFill="1" applyBorder="1" applyAlignment="1">
      <alignment horizontal="center"/>
    </xf>
    <xf numFmtId="169" fontId="5" fillId="19" borderId="28" xfId="0" applyNumberFormat="1" applyFont="1" applyFill="1" applyBorder="1" applyAlignment="1">
      <alignment horizontal="center"/>
    </xf>
    <xf numFmtId="166" fontId="0" fillId="0" borderId="24" xfId="0" applyNumberFormat="1" applyBorder="1" applyAlignment="1">
      <alignment horizontal="center"/>
    </xf>
    <xf numFmtId="168" fontId="93" fillId="0" borderId="24" xfId="0" applyNumberFormat="1" applyFont="1" applyBorder="1" applyAlignment="1">
      <alignment horizontal="center"/>
    </xf>
    <xf numFmtId="2" fontId="0" fillId="0" borderId="45" xfId="0" applyNumberFormat="1" applyBorder="1" applyAlignment="1">
      <alignment horizontal="center"/>
    </xf>
    <xf numFmtId="1" fontId="0" fillId="0" borderId="24" xfId="0" applyNumberFormat="1" applyBorder="1" applyAlignment="1">
      <alignment horizontal="center"/>
    </xf>
    <xf numFmtId="169" fontId="0" fillId="0" borderId="24" xfId="0" applyNumberFormat="1" applyBorder="1" applyAlignment="1">
      <alignment horizontal="center"/>
    </xf>
    <xf numFmtId="167" fontId="0" fillId="19" borderId="0" xfId="0" applyNumberFormat="1" applyFill="1" applyAlignment="1">
      <alignment horizontal="left"/>
    </xf>
    <xf numFmtId="166" fontId="0" fillId="19" borderId="0" xfId="0" applyNumberFormat="1" applyFill="1" applyAlignment="1">
      <alignment horizontal="left"/>
    </xf>
    <xf numFmtId="0" fontId="135" fillId="19" borderId="0" xfId="0" applyFont="1" applyFill="1" applyAlignment="1">
      <alignment horizontal="center"/>
    </xf>
    <xf numFmtId="0" fontId="0" fillId="0" borderId="24" xfId="0" applyBorder="1" applyAlignment="1">
      <alignment horizontal="center"/>
    </xf>
    <xf numFmtId="0" fontId="0" fillId="0" borderId="29" xfId="0" applyBorder="1" applyAlignment="1">
      <alignment horizontal="center"/>
    </xf>
    <xf numFmtId="166" fontId="5" fillId="19" borderId="0" xfId="0" applyNumberFormat="1" applyFont="1" applyFill="1" applyAlignment="1">
      <alignment horizontal="left"/>
    </xf>
    <xf numFmtId="169" fontId="0" fillId="19" borderId="37" xfId="0" applyNumberFormat="1" applyFill="1" applyBorder="1" applyAlignment="1">
      <alignment horizontal="center"/>
    </xf>
    <xf numFmtId="169" fontId="0" fillId="19" borderId="26" xfId="0" applyNumberFormat="1" applyFill="1" applyBorder="1" applyAlignment="1">
      <alignment horizontal="center"/>
    </xf>
    <xf numFmtId="169" fontId="0" fillId="19" borderId="27" xfId="0" applyNumberFormat="1" applyFill="1" applyBorder="1" applyAlignment="1">
      <alignment horizontal="center"/>
    </xf>
    <xf numFmtId="169" fontId="0" fillId="19" borderId="29" xfId="0" applyNumberFormat="1" applyFill="1" applyBorder="1" applyAlignment="1">
      <alignment horizontal="center"/>
    </xf>
    <xf numFmtId="169" fontId="0" fillId="19" borderId="24" xfId="0" applyNumberFormat="1" applyFill="1" applyBorder="1" applyAlignment="1">
      <alignment horizontal="center"/>
    </xf>
    <xf numFmtId="169" fontId="0" fillId="19" borderId="28" xfId="0" applyNumberFormat="1" applyFill="1" applyBorder="1" applyAlignment="1">
      <alignment horizontal="center"/>
    </xf>
    <xf numFmtId="169" fontId="0" fillId="18" borderId="24" xfId="0" quotePrefix="1" applyNumberFormat="1" applyFill="1" applyBorder="1" applyAlignment="1">
      <alignment horizontal="center"/>
    </xf>
    <xf numFmtId="169" fontId="0" fillId="19" borderId="30" xfId="0" applyNumberFormat="1" applyFill="1" applyBorder="1" applyAlignment="1">
      <alignment horizontal="center"/>
    </xf>
    <xf numFmtId="169" fontId="0" fillId="19" borderId="31" xfId="0" applyNumberFormat="1" applyFill="1" applyBorder="1" applyAlignment="1">
      <alignment horizontal="center"/>
    </xf>
    <xf numFmtId="169" fontId="0" fillId="19" borderId="32" xfId="0" applyNumberFormat="1" applyFill="1" applyBorder="1" applyAlignment="1">
      <alignment horizontal="center"/>
    </xf>
    <xf numFmtId="169" fontId="0" fillId="19" borderId="0" xfId="0" applyNumberFormat="1" applyFill="1" applyAlignment="1">
      <alignment horizontal="left"/>
    </xf>
    <xf numFmtId="168" fontId="0" fillId="0" borderId="28" xfId="0" applyNumberFormat="1" applyBorder="1" applyAlignment="1">
      <alignment horizontal="center"/>
    </xf>
    <xf numFmtId="172" fontId="0" fillId="19" borderId="0" xfId="0" applyNumberFormat="1" applyFill="1" applyAlignment="1">
      <alignment horizontal="left"/>
    </xf>
    <xf numFmtId="172" fontId="0" fillId="18" borderId="0" xfId="0" applyNumberFormat="1" applyFill="1" applyAlignment="1">
      <alignment horizontal="center"/>
    </xf>
    <xf numFmtId="179" fontId="0" fillId="19" borderId="0" xfId="0" applyNumberFormat="1" applyFill="1" applyAlignment="1">
      <alignment horizontal="center"/>
    </xf>
    <xf numFmtId="182" fontId="0" fillId="19" borderId="0" xfId="0" applyNumberFormat="1" applyFill="1"/>
    <xf numFmtId="180" fontId="93" fillId="18" borderId="13" xfId="0" applyNumberFormat="1" applyFont="1" applyFill="1" applyBorder="1" applyAlignment="1">
      <alignment horizontal="center"/>
    </xf>
    <xf numFmtId="180" fontId="93" fillId="18" borderId="0" xfId="0" applyNumberFormat="1" applyFont="1" applyFill="1" applyAlignment="1">
      <alignment horizontal="center"/>
    </xf>
    <xf numFmtId="180" fontId="93" fillId="18" borderId="12" xfId="0" applyNumberFormat="1" applyFont="1" applyFill="1" applyBorder="1" applyAlignment="1">
      <alignment horizontal="center"/>
    </xf>
    <xf numFmtId="183" fontId="93" fillId="18" borderId="13" xfId="0" applyNumberFormat="1" applyFont="1" applyFill="1" applyBorder="1" applyAlignment="1">
      <alignment horizontal="center"/>
    </xf>
    <xf numFmtId="183" fontId="93" fillId="18" borderId="0" xfId="0" applyNumberFormat="1" applyFont="1" applyFill="1" applyAlignment="1">
      <alignment horizontal="center"/>
    </xf>
    <xf numFmtId="183" fontId="93" fillId="18" borderId="12" xfId="0" applyNumberFormat="1" applyFont="1" applyFill="1" applyBorder="1" applyAlignment="1">
      <alignment horizontal="center"/>
    </xf>
    <xf numFmtId="184" fontId="0" fillId="18" borderId="0" xfId="0" applyNumberFormat="1" applyFill="1" applyAlignment="1">
      <alignment horizontal="center"/>
    </xf>
    <xf numFmtId="183" fontId="0" fillId="21" borderId="26" xfId="0" applyNumberFormat="1" applyFill="1" applyBorder="1" applyAlignment="1">
      <alignment horizontal="center"/>
    </xf>
    <xf numFmtId="183" fontId="0" fillId="21" borderId="24" xfId="0" applyNumberFormat="1" applyFill="1" applyBorder="1" applyAlignment="1">
      <alignment horizontal="center"/>
    </xf>
    <xf numFmtId="183" fontId="0" fillId="18" borderId="24" xfId="0" applyNumberFormat="1" applyFill="1" applyBorder="1" applyAlignment="1">
      <alignment horizontal="center"/>
    </xf>
    <xf numFmtId="183" fontId="0" fillId="0" borderId="24" xfId="0" applyNumberFormat="1" applyBorder="1" applyAlignment="1">
      <alignment horizontal="center"/>
    </xf>
    <xf numFmtId="183" fontId="5" fillId="21" borderId="24" xfId="0" applyNumberFormat="1" applyFont="1" applyFill="1" applyBorder="1" applyAlignment="1">
      <alignment horizontal="center"/>
    </xf>
    <xf numFmtId="172" fontId="4" fillId="18" borderId="24" xfId="0" applyNumberFormat="1" applyFont="1" applyFill="1" applyBorder="1" applyAlignment="1">
      <alignment horizontal="center"/>
    </xf>
    <xf numFmtId="172" fontId="4" fillId="18" borderId="52" xfId="0" applyNumberFormat="1" applyFont="1" applyFill="1" applyBorder="1" applyAlignment="1">
      <alignment horizontal="center"/>
    </xf>
    <xf numFmtId="185" fontId="0" fillId="22" borderId="0" xfId="0" applyNumberFormat="1" applyFill="1"/>
    <xf numFmtId="172" fontId="0" fillId="22" borderId="0" xfId="0" applyNumberFormat="1" applyFill="1"/>
    <xf numFmtId="185" fontId="0" fillId="21" borderId="0" xfId="0" applyNumberFormat="1" applyFill="1" applyAlignment="1">
      <alignment horizontal="center"/>
    </xf>
    <xf numFmtId="169" fontId="0" fillId="22" borderId="0" xfId="0" applyNumberFormat="1" applyFill="1"/>
    <xf numFmtId="0" fontId="5" fillId="22" borderId="0" xfId="0" applyFont="1" applyFill="1"/>
    <xf numFmtId="169" fontId="0" fillId="0" borderId="29" xfId="0" applyNumberFormat="1" applyBorder="1" applyAlignment="1">
      <alignment horizontal="center"/>
    </xf>
    <xf numFmtId="170" fontId="0" fillId="19" borderId="24" xfId="0" applyNumberFormat="1" applyFill="1" applyBorder="1" applyAlignment="1">
      <alignment horizontal="center"/>
    </xf>
    <xf numFmtId="0" fontId="18" fillId="22" borderId="0" xfId="0" applyFont="1" applyFill="1" applyAlignment="1">
      <alignment horizontal="center" vertical="center"/>
    </xf>
    <xf numFmtId="0" fontId="155" fillId="22" borderId="0" xfId="0" applyFont="1" applyFill="1" applyAlignment="1">
      <alignment horizontal="center"/>
    </xf>
    <xf numFmtId="172" fontId="0" fillId="22" borderId="0" xfId="0" applyNumberFormat="1" applyFill="1" applyAlignment="1">
      <alignment horizontal="center"/>
    </xf>
    <xf numFmtId="2" fontId="4" fillId="18" borderId="24" xfId="0" applyNumberFormat="1" applyFont="1" applyFill="1" applyBorder="1" applyAlignment="1">
      <alignment horizontal="center"/>
    </xf>
    <xf numFmtId="0" fontId="135" fillId="22" borderId="0" xfId="0" applyFont="1" applyFill="1" applyAlignment="1">
      <alignment horizontal="center"/>
    </xf>
    <xf numFmtId="166" fontId="0" fillId="18" borderId="16" xfId="0" applyNumberFormat="1" applyFill="1" applyBorder="1" applyAlignment="1">
      <alignment horizontal="center"/>
    </xf>
    <xf numFmtId="0" fontId="34" fillId="19" borderId="34" xfId="0" applyFont="1" applyFill="1" applyBorder="1" applyAlignment="1">
      <alignment horizontal="left" vertical="center" wrapText="1"/>
    </xf>
    <xf numFmtId="0" fontId="33" fillId="19" borderId="50" xfId="0" applyFont="1" applyFill="1" applyBorder="1" applyAlignment="1">
      <alignment horizontal="center" wrapText="1"/>
    </xf>
    <xf numFmtId="0" fontId="157" fillId="19" borderId="0" xfId="42" applyFont="1" applyFill="1"/>
    <xf numFmtId="0" fontId="137" fillId="19" borderId="0" xfId="0" applyFont="1" applyFill="1"/>
    <xf numFmtId="0" fontId="147" fillId="19" borderId="25" xfId="0" applyFont="1" applyFill="1" applyBorder="1"/>
    <xf numFmtId="0" fontId="147" fillId="19" borderId="10" xfId="0" applyFont="1" applyFill="1" applyBorder="1"/>
    <xf numFmtId="0" fontId="31" fillId="19" borderId="50" xfId="0" applyFont="1" applyFill="1" applyBorder="1" applyAlignment="1">
      <alignment horizontal="left" vertical="top" wrapText="1"/>
    </xf>
    <xf numFmtId="0" fontId="142" fillId="0" borderId="13" xfId="0" applyFont="1" applyBorder="1" applyAlignment="1">
      <alignment horizontal="center" vertical="center"/>
    </xf>
    <xf numFmtId="0" fontId="34" fillId="19" borderId="0" xfId="0" applyFont="1" applyFill="1" applyAlignment="1">
      <alignment horizontal="left" vertical="center" wrapText="1"/>
    </xf>
    <xf numFmtId="2" fontId="6" fillId="18" borderId="53" xfId="0" applyNumberFormat="1" applyFont="1" applyFill="1" applyBorder="1" applyAlignment="1">
      <alignment horizontal="center"/>
    </xf>
    <xf numFmtId="2" fontId="6" fillId="18" borderId="61" xfId="0" applyNumberFormat="1" applyFont="1" applyFill="1" applyBorder="1" applyAlignment="1">
      <alignment horizontal="center"/>
    </xf>
    <xf numFmtId="2" fontId="6" fillId="18" borderId="15" xfId="0" applyNumberFormat="1" applyFont="1" applyFill="1" applyBorder="1" applyAlignment="1">
      <alignment horizontal="center"/>
    </xf>
    <xf numFmtId="0" fontId="17" fillId="22" borderId="0" xfId="0" applyFont="1" applyFill="1" applyAlignment="1">
      <alignment horizontal="center" vertical="center"/>
    </xf>
    <xf numFmtId="0" fontId="18" fillId="19" borderId="44" xfId="0" applyFont="1" applyFill="1" applyBorder="1" applyAlignment="1">
      <alignment horizontal="center" vertical="center" wrapText="1"/>
    </xf>
    <xf numFmtId="0" fontId="18" fillId="19" borderId="74" xfId="0" applyFont="1" applyFill="1" applyBorder="1" applyAlignment="1">
      <alignment horizontal="center" vertical="center" wrapText="1"/>
    </xf>
    <xf numFmtId="0" fontId="17" fillId="19" borderId="74" xfId="0" applyFont="1" applyFill="1" applyBorder="1" applyAlignment="1">
      <alignment horizontal="center" vertical="center" wrapText="1"/>
    </xf>
    <xf numFmtId="166" fontId="0" fillId="18" borderId="72" xfId="0" applyNumberFormat="1" applyFill="1" applyBorder="1" applyAlignment="1">
      <alignment horizontal="center"/>
    </xf>
    <xf numFmtId="166" fontId="0" fillId="18" borderId="10" xfId="0" applyNumberFormat="1" applyFill="1" applyBorder="1" applyAlignment="1">
      <alignment horizontal="center"/>
    </xf>
    <xf numFmtId="0" fontId="0" fillId="19" borderId="74" xfId="0" applyFill="1" applyBorder="1"/>
    <xf numFmtId="0" fontId="34" fillId="19" borderId="74" xfId="0" applyFont="1" applyFill="1" applyBorder="1" applyAlignment="1">
      <alignment horizontal="left" vertical="center" wrapText="1"/>
    </xf>
    <xf numFmtId="0" fontId="33" fillId="19" borderId="74" xfId="0" applyFont="1" applyFill="1" applyBorder="1" applyAlignment="1">
      <alignment horizontal="center" wrapText="1"/>
    </xf>
    <xf numFmtId="167" fontId="0" fillId="18" borderId="71" xfId="0" applyNumberFormat="1" applyFill="1" applyBorder="1" applyAlignment="1">
      <alignment horizontal="center"/>
    </xf>
    <xf numFmtId="2" fontId="0" fillId="18" borderId="57" xfId="0" applyNumberFormat="1" applyFill="1" applyBorder="1" applyAlignment="1">
      <alignment horizontal="center"/>
    </xf>
    <xf numFmtId="167" fontId="0" fillId="18" borderId="70" xfId="0" applyNumberFormat="1" applyFill="1" applyBorder="1" applyAlignment="1">
      <alignment horizontal="center"/>
    </xf>
    <xf numFmtId="0" fontId="18" fillId="19" borderId="21" xfId="0" applyFont="1" applyFill="1" applyBorder="1" applyAlignment="1">
      <alignment horizontal="center" vertical="center" wrapText="1"/>
    </xf>
    <xf numFmtId="166" fontId="0" fillId="18" borderId="54" xfId="0" applyNumberFormat="1" applyFill="1" applyBorder="1" applyAlignment="1">
      <alignment horizontal="center"/>
    </xf>
    <xf numFmtId="166" fontId="0" fillId="18" borderId="52" xfId="0" applyNumberFormat="1" applyFill="1" applyBorder="1" applyAlignment="1">
      <alignment horizontal="center"/>
    </xf>
    <xf numFmtId="166" fontId="0" fillId="18" borderId="73" xfId="0" applyNumberFormat="1" applyFill="1" applyBorder="1" applyAlignment="1">
      <alignment horizontal="center"/>
    </xf>
    <xf numFmtId="0" fontId="150" fillId="19" borderId="23" xfId="0" applyFont="1" applyFill="1" applyBorder="1" applyAlignment="1">
      <alignment horizontal="center" vertical="top"/>
    </xf>
    <xf numFmtId="0" fontId="34" fillId="19" borderId="52" xfId="0" applyFont="1" applyFill="1" applyBorder="1" applyAlignment="1">
      <alignment horizontal="center" vertical="center" wrapText="1"/>
    </xf>
    <xf numFmtId="168" fontId="7" fillId="18" borderId="24" xfId="0" applyNumberFormat="1" applyFont="1" applyFill="1" applyBorder="1" applyAlignment="1">
      <alignment horizontal="center"/>
    </xf>
    <xf numFmtId="0" fontId="0" fillId="19" borderId="75" xfId="0" applyFill="1" applyBorder="1"/>
    <xf numFmtId="0" fontId="33" fillId="19" borderId="75" xfId="0" applyFont="1" applyFill="1" applyBorder="1" applyAlignment="1">
      <alignment horizontal="center" wrapText="1"/>
    </xf>
    <xf numFmtId="0" fontId="148" fillId="19" borderId="75" xfId="0" applyFont="1" applyFill="1" applyBorder="1" applyAlignment="1">
      <alignment horizontal="left" vertical="center" wrapText="1"/>
    </xf>
    <xf numFmtId="0" fontId="147" fillId="19" borderId="75" xfId="0" applyFont="1" applyFill="1" applyBorder="1"/>
    <xf numFmtId="0" fontId="0" fillId="19" borderId="75" xfId="0" applyFill="1" applyBorder="1" applyAlignment="1">
      <alignment horizontal="center"/>
    </xf>
    <xf numFmtId="172" fontId="7" fillId="18" borderId="75" xfId="0" applyNumberFormat="1" applyFont="1" applyFill="1" applyBorder="1" applyAlignment="1">
      <alignment horizontal="center"/>
    </xf>
    <xf numFmtId="166" fontId="0" fillId="18" borderId="71" xfId="0" applyNumberFormat="1" applyFill="1" applyBorder="1" applyAlignment="1">
      <alignment horizontal="center"/>
    </xf>
    <xf numFmtId="166" fontId="0" fillId="18" borderId="76" xfId="0" applyNumberFormat="1" applyFill="1" applyBorder="1" applyAlignment="1">
      <alignment horizontal="center"/>
    </xf>
    <xf numFmtId="166" fontId="0" fillId="18" borderId="70" xfId="0" applyNumberFormat="1" applyFill="1" applyBorder="1" applyAlignment="1">
      <alignment horizontal="center"/>
    </xf>
    <xf numFmtId="0" fontId="142" fillId="0" borderId="16" xfId="0" applyFont="1" applyBorder="1" applyAlignment="1">
      <alignment horizontal="center" vertical="center"/>
    </xf>
    <xf numFmtId="166" fontId="7" fillId="18" borderId="24" xfId="0" applyNumberFormat="1" applyFont="1" applyFill="1" applyBorder="1" applyAlignment="1">
      <alignment horizontal="center"/>
    </xf>
    <xf numFmtId="168" fontId="7" fillId="18" borderId="37" xfId="0" applyNumberFormat="1" applyFont="1" applyFill="1" applyBorder="1" applyAlignment="1">
      <alignment horizontal="center"/>
    </xf>
    <xf numFmtId="168" fontId="7" fillId="18" borderId="26" xfId="0" applyNumberFormat="1" applyFont="1" applyFill="1" applyBorder="1" applyAlignment="1">
      <alignment horizontal="center"/>
    </xf>
    <xf numFmtId="166" fontId="7" fillId="18" borderId="26" xfId="0" applyNumberFormat="1" applyFont="1" applyFill="1" applyBorder="1" applyAlignment="1">
      <alignment horizontal="center"/>
    </xf>
    <xf numFmtId="168" fontId="7" fillId="18" borderId="29" xfId="0" applyNumberFormat="1" applyFont="1" applyFill="1" applyBorder="1" applyAlignment="1">
      <alignment horizontal="center"/>
    </xf>
    <xf numFmtId="168" fontId="7" fillId="18" borderId="30" xfId="0" applyNumberFormat="1" applyFont="1" applyFill="1" applyBorder="1" applyAlignment="1">
      <alignment horizontal="center"/>
    </xf>
    <xf numFmtId="168" fontId="7" fillId="18" borderId="31" xfId="0" applyNumberFormat="1" applyFont="1" applyFill="1" applyBorder="1" applyAlignment="1">
      <alignment horizontal="center"/>
    </xf>
    <xf numFmtId="166" fontId="7" fillId="18" borderId="31" xfId="0" applyNumberFormat="1" applyFont="1" applyFill="1" applyBorder="1" applyAlignment="1">
      <alignment horizontal="center"/>
    </xf>
    <xf numFmtId="166" fontId="0" fillId="19" borderId="31" xfId="0" applyNumberFormat="1" applyFill="1" applyBorder="1" applyAlignment="1">
      <alignment horizontal="center"/>
    </xf>
    <xf numFmtId="166" fontId="6" fillId="18" borderId="28" xfId="0" applyNumberFormat="1" applyFont="1" applyFill="1" applyBorder="1" applyAlignment="1">
      <alignment horizontal="center"/>
    </xf>
    <xf numFmtId="166" fontId="0" fillId="19" borderId="28" xfId="0" applyNumberFormat="1" applyFill="1" applyBorder="1" applyAlignment="1">
      <alignment horizontal="center"/>
    </xf>
    <xf numFmtId="0" fontId="13" fillId="19" borderId="22" xfId="0" applyFont="1" applyFill="1" applyBorder="1" applyAlignment="1">
      <alignment horizontal="center" vertical="center"/>
    </xf>
    <xf numFmtId="0" fontId="13" fillId="18" borderId="22" xfId="0" applyFont="1" applyFill="1" applyBorder="1" applyAlignment="1">
      <alignment horizontal="center" vertical="center"/>
    </xf>
    <xf numFmtId="0" fontId="13" fillId="18" borderId="23" xfId="0" applyFont="1" applyFill="1" applyBorder="1" applyAlignment="1">
      <alignment horizontal="center" vertical="center"/>
    </xf>
    <xf numFmtId="169" fontId="0" fillId="18" borderId="27" xfId="0" quotePrefix="1" applyNumberFormat="1" applyFill="1" applyBorder="1" applyAlignment="1">
      <alignment horizontal="center"/>
    </xf>
    <xf numFmtId="166" fontId="0" fillId="18" borderId="28" xfId="0" quotePrefix="1" applyNumberFormat="1" applyFill="1" applyBorder="1" applyAlignment="1">
      <alignment horizontal="center"/>
    </xf>
    <xf numFmtId="166" fontId="0" fillId="19" borderId="28" xfId="0" quotePrefix="1" applyNumberFormat="1" applyFill="1" applyBorder="1" applyAlignment="1">
      <alignment horizontal="center"/>
    </xf>
    <xf numFmtId="166" fontId="0" fillId="19" borderId="32" xfId="0" quotePrefix="1" applyNumberFormat="1" applyFill="1" applyBorder="1" applyAlignment="1">
      <alignment horizontal="center"/>
    </xf>
    <xf numFmtId="0" fontId="158" fillId="19" borderId="0" xfId="42" applyFont="1" applyFill="1"/>
    <xf numFmtId="0" fontId="158" fillId="18" borderId="0" xfId="42" applyFont="1" applyFill="1" applyAlignment="1">
      <alignment horizontal="left" indent="1"/>
    </xf>
    <xf numFmtId="0" fontId="158" fillId="18" borderId="0" xfId="42" applyFont="1" applyFill="1" applyAlignment="1">
      <alignment horizontal="left" vertical="top" indent="1"/>
    </xf>
    <xf numFmtId="0" fontId="158" fillId="19" borderId="0" xfId="42" applyFont="1" applyFill="1" applyAlignment="1">
      <alignment horizontal="left" indent="2"/>
    </xf>
    <xf numFmtId="0" fontId="158" fillId="18" borderId="0" xfId="42" applyFont="1" applyFill="1"/>
    <xf numFmtId="0" fontId="142" fillId="0" borderId="78" xfId="0" applyFont="1" applyBorder="1" applyAlignment="1">
      <alignment horizontal="center" vertical="center"/>
    </xf>
    <xf numFmtId="0" fontId="17" fillId="19" borderId="59" xfId="0" applyFont="1" applyFill="1" applyBorder="1" applyAlignment="1">
      <alignment horizontal="center" vertical="center" wrapText="1"/>
    </xf>
    <xf numFmtId="0" fontId="142" fillId="0" borderId="14" xfId="0" applyFont="1" applyBorder="1" applyAlignment="1">
      <alignment horizontal="center" vertical="center"/>
    </xf>
    <xf numFmtId="0" fontId="17" fillId="19" borderId="77" xfId="0" applyFont="1" applyFill="1" applyBorder="1" applyAlignment="1">
      <alignment horizontal="center" vertical="center"/>
    </xf>
    <xf numFmtId="2" fontId="0" fillId="18" borderId="38" xfId="0" applyNumberFormat="1" applyFill="1" applyBorder="1" applyAlignment="1">
      <alignment horizontal="center"/>
    </xf>
    <xf numFmtId="0" fontId="34" fillId="19" borderId="77" xfId="0" applyFont="1" applyFill="1" applyBorder="1" applyAlignment="1">
      <alignment horizontal="left" vertical="center" wrapText="1"/>
    </xf>
    <xf numFmtId="0" fontId="0" fillId="19" borderId="77" xfId="0" applyFill="1" applyBorder="1"/>
    <xf numFmtId="0" fontId="33" fillId="19" borderId="77" xfId="0" applyFont="1" applyFill="1" applyBorder="1" applyAlignment="1">
      <alignment horizontal="center" wrapText="1"/>
    </xf>
    <xf numFmtId="0" fontId="142" fillId="0" borderId="77" xfId="0" applyFont="1" applyBorder="1" applyAlignment="1">
      <alignment horizontal="center" vertical="center"/>
    </xf>
    <xf numFmtId="0" fontId="142" fillId="0" borderId="44" xfId="0" applyFont="1" applyBorder="1" applyAlignment="1">
      <alignment horizontal="center" vertical="center"/>
    </xf>
    <xf numFmtId="0" fontId="18" fillId="0" borderId="77" xfId="0" applyFont="1" applyBorder="1" applyAlignment="1">
      <alignment horizontal="center" vertical="center"/>
    </xf>
    <xf numFmtId="0" fontId="18" fillId="19" borderId="77" xfId="0" applyFont="1" applyFill="1" applyBorder="1" applyAlignment="1">
      <alignment horizontal="center" vertical="center" wrapText="1"/>
    </xf>
    <xf numFmtId="2" fontId="0" fillId="18" borderId="76" xfId="0" applyNumberFormat="1" applyFill="1" applyBorder="1" applyAlignment="1">
      <alignment horizontal="center"/>
    </xf>
    <xf numFmtId="0" fontId="14" fillId="19" borderId="20" xfId="0" applyFont="1" applyFill="1" applyBorder="1"/>
    <xf numFmtId="0" fontId="148" fillId="19" borderId="77" xfId="0" applyFont="1" applyFill="1" applyBorder="1" applyAlignment="1">
      <alignment horizontal="left" vertical="center" wrapText="1"/>
    </xf>
    <xf numFmtId="0" fontId="147" fillId="19" borderId="77" xfId="0" applyFont="1" applyFill="1" applyBorder="1"/>
    <xf numFmtId="0" fontId="31" fillId="19" borderId="77" xfId="0" applyFont="1" applyFill="1" applyBorder="1"/>
    <xf numFmtId="0" fontId="0" fillId="19" borderId="75" xfId="0" applyFill="1" applyBorder="1" applyAlignment="1">
      <alignment horizontal="center" vertical="center"/>
    </xf>
    <xf numFmtId="11" fontId="0" fillId="19" borderId="0" xfId="0" applyNumberFormat="1" applyFill="1" applyAlignment="1">
      <alignment horizontal="center" vertical="center"/>
    </xf>
    <xf numFmtId="167" fontId="0" fillId="18" borderId="27" xfId="0" applyNumberFormat="1" applyFill="1" applyBorder="1" applyAlignment="1">
      <alignment horizontal="center"/>
    </xf>
    <xf numFmtId="0" fontId="13" fillId="19" borderId="12" xfId="0" applyFont="1" applyFill="1" applyBorder="1" applyAlignment="1">
      <alignment horizontal="left" vertical="center"/>
    </xf>
    <xf numFmtId="0" fontId="10" fillId="19" borderId="12" xfId="0" applyFont="1" applyFill="1" applyBorder="1"/>
    <xf numFmtId="166" fontId="3" fillId="18" borderId="75" xfId="0" applyNumberFormat="1" applyFont="1" applyFill="1" applyBorder="1" applyAlignment="1">
      <alignment horizontal="center" vertical="center"/>
    </xf>
    <xf numFmtId="166" fontId="0" fillId="19" borderId="75" xfId="0" applyNumberFormat="1" applyFill="1" applyBorder="1" applyAlignment="1">
      <alignment horizontal="center" vertical="center"/>
    </xf>
    <xf numFmtId="166" fontId="0" fillId="19" borderId="74" xfId="0" applyNumberFormat="1" applyFill="1" applyBorder="1" applyAlignment="1">
      <alignment horizontal="center" vertical="center" wrapText="1"/>
    </xf>
    <xf numFmtId="0" fontId="13" fillId="0" borderId="0" xfId="0" applyFont="1"/>
    <xf numFmtId="0" fontId="13" fillId="18" borderId="0" xfId="42" applyFont="1" applyFill="1"/>
    <xf numFmtId="168" fontId="6" fillId="18" borderId="33" xfId="0" applyNumberFormat="1" applyFont="1" applyFill="1" applyBorder="1" applyAlignment="1">
      <alignment horizontal="center"/>
    </xf>
    <xf numFmtId="168" fontId="6" fillId="18" borderId="34" xfId="0" applyNumberFormat="1" applyFont="1" applyFill="1" applyBorder="1" applyAlignment="1">
      <alignment horizontal="center"/>
    </xf>
    <xf numFmtId="168" fontId="0" fillId="19" borderId="34" xfId="0" applyNumberFormat="1" applyFill="1" applyBorder="1" applyAlignment="1">
      <alignment horizontal="center"/>
    </xf>
    <xf numFmtId="168" fontId="0" fillId="19" borderId="60" xfId="0" applyNumberFormat="1" applyFill="1" applyBorder="1" applyAlignment="1">
      <alignment horizontal="center"/>
    </xf>
    <xf numFmtId="167" fontId="7" fillId="18" borderId="27" xfId="0" applyNumberFormat="1" applyFont="1" applyFill="1" applyBorder="1" applyAlignment="1">
      <alignment horizontal="center"/>
    </xf>
    <xf numFmtId="167" fontId="7" fillId="18" borderId="28" xfId="0" applyNumberFormat="1" applyFont="1" applyFill="1" applyBorder="1" applyAlignment="1">
      <alignment horizontal="center"/>
    </xf>
    <xf numFmtId="167" fontId="7" fillId="18" borderId="32" xfId="0" applyNumberFormat="1" applyFont="1" applyFill="1" applyBorder="1" applyAlignment="1">
      <alignment horizontal="center"/>
    </xf>
    <xf numFmtId="167" fontId="0" fillId="21" borderId="58" xfId="0" applyNumberFormat="1" applyFill="1" applyBorder="1" applyAlignment="1">
      <alignment horizontal="center"/>
    </xf>
    <xf numFmtId="167" fontId="0" fillId="21" borderId="28" xfId="0" applyNumberFormat="1" applyFill="1" applyBorder="1" applyAlignment="1">
      <alignment horizontal="center"/>
    </xf>
    <xf numFmtId="167" fontId="0" fillId="22" borderId="28" xfId="0" applyNumberFormat="1" applyFill="1" applyBorder="1" applyAlignment="1">
      <alignment horizontal="center"/>
    </xf>
    <xf numFmtId="167" fontId="0" fillId="21" borderId="32" xfId="0" applyNumberFormat="1" applyFill="1" applyBorder="1" applyAlignment="1">
      <alignment horizontal="center"/>
    </xf>
    <xf numFmtId="0" fontId="0" fillId="18" borderId="77" xfId="0" applyFill="1" applyBorder="1" applyAlignment="1">
      <alignment horizontal="center"/>
    </xf>
    <xf numFmtId="166" fontId="0" fillId="18" borderId="77" xfId="0" applyNumberFormat="1" applyFill="1" applyBorder="1" applyAlignment="1">
      <alignment horizontal="center"/>
    </xf>
    <xf numFmtId="0" fontId="0" fillId="19" borderId="77" xfId="0" applyFill="1" applyBorder="1" applyAlignment="1">
      <alignment horizontal="center"/>
    </xf>
    <xf numFmtId="0" fontId="17" fillId="19" borderId="77" xfId="0" applyFont="1" applyFill="1" applyBorder="1" applyAlignment="1">
      <alignment horizontal="center" wrapText="1"/>
    </xf>
    <xf numFmtId="0" fontId="18" fillId="19" borderId="77" xfId="0" applyFont="1" applyFill="1" applyBorder="1" applyAlignment="1">
      <alignment horizontal="center"/>
    </xf>
    <xf numFmtId="0" fontId="17" fillId="19" borderId="77" xfId="0" applyFont="1" applyFill="1" applyBorder="1" applyAlignment="1">
      <alignment horizontal="center"/>
    </xf>
    <xf numFmtId="2" fontId="0" fillId="18" borderId="77" xfId="0" applyNumberFormat="1" applyFill="1" applyBorder="1" applyAlignment="1">
      <alignment horizontal="center"/>
    </xf>
    <xf numFmtId="2" fontId="0" fillId="19" borderId="77" xfId="0" applyNumberFormat="1" applyFill="1" applyBorder="1" applyAlignment="1">
      <alignment horizontal="center"/>
    </xf>
    <xf numFmtId="1" fontId="0" fillId="18" borderId="77" xfId="0" applyNumberFormat="1" applyFill="1" applyBorder="1" applyAlignment="1">
      <alignment horizontal="center"/>
    </xf>
    <xf numFmtId="1" fontId="0" fillId="19" borderId="77" xfId="0" applyNumberFormat="1" applyFill="1" applyBorder="1" applyAlignment="1">
      <alignment horizontal="center"/>
    </xf>
    <xf numFmtId="1" fontId="0" fillId="19" borderId="12" xfId="0" applyNumberFormat="1" applyFill="1" applyBorder="1" applyAlignment="1">
      <alignment horizontal="center"/>
    </xf>
    <xf numFmtId="167" fontId="0" fillId="19" borderId="15" xfId="0" applyNumberFormat="1" applyFill="1" applyBorder="1" applyAlignment="1">
      <alignment horizontal="center"/>
    </xf>
    <xf numFmtId="166" fontId="0" fillId="19" borderId="77" xfId="0" applyNumberFormat="1" applyFill="1" applyBorder="1" applyAlignment="1">
      <alignment horizontal="center" vertical="center"/>
    </xf>
    <xf numFmtId="166" fontId="0" fillId="18" borderId="77" xfId="0" applyNumberFormat="1" applyFill="1" applyBorder="1" applyAlignment="1">
      <alignment horizontal="center" vertical="center"/>
    </xf>
    <xf numFmtId="166" fontId="0" fillId="18" borderId="77" xfId="0" quotePrefix="1" applyNumberFormat="1" applyFill="1" applyBorder="1" applyAlignment="1">
      <alignment horizontal="center" vertical="center"/>
    </xf>
    <xf numFmtId="0" fontId="34" fillId="19" borderId="40" xfId="0" applyFont="1" applyFill="1" applyBorder="1" applyAlignment="1">
      <alignment horizontal="left" vertical="center"/>
    </xf>
    <xf numFmtId="0" fontId="17" fillId="19" borderId="0" xfId="0" applyFont="1" applyFill="1" applyAlignment="1">
      <alignment horizontal="right" indent="2"/>
    </xf>
    <xf numFmtId="174" fontId="0" fillId="18" borderId="0" xfId="0" applyNumberFormat="1" applyFill="1" applyAlignment="1">
      <alignment horizontal="center"/>
    </xf>
    <xf numFmtId="166" fontId="0" fillId="18" borderId="0" xfId="0" applyNumberFormat="1" applyFill="1" applyAlignment="1">
      <alignment horizontal="center" vertical="center"/>
    </xf>
    <xf numFmtId="166" fontId="0" fillId="18" borderId="12" xfId="0" applyNumberFormat="1" applyFill="1" applyBorder="1" applyAlignment="1">
      <alignment horizontal="center" vertical="center"/>
    </xf>
    <xf numFmtId="166" fontId="8" fillId="22" borderId="13" xfId="43" applyNumberFormat="1" applyFont="1" applyFill="1" applyBorder="1" applyAlignment="1">
      <alignment horizontal="center" vertical="center"/>
    </xf>
    <xf numFmtId="166" fontId="8" fillId="22" borderId="16" xfId="43" applyNumberFormat="1" applyFont="1" applyFill="1" applyBorder="1" applyAlignment="1">
      <alignment horizontal="center" vertical="center"/>
    </xf>
    <xf numFmtId="166" fontId="8" fillId="22" borderId="0" xfId="43" applyNumberFormat="1" applyFont="1" applyFill="1" applyAlignment="1">
      <alignment horizontal="center" vertical="center"/>
    </xf>
    <xf numFmtId="166" fontId="8" fillId="22" borderId="21" xfId="43" applyNumberFormat="1" applyFont="1" applyFill="1" applyBorder="1" applyAlignment="1">
      <alignment horizontal="center" vertical="center"/>
    </xf>
    <xf numFmtId="166" fontId="8" fillId="22" borderId="12" xfId="43" applyNumberFormat="1" applyFont="1" applyFill="1" applyBorder="1" applyAlignment="1">
      <alignment horizontal="center" vertical="center"/>
    </xf>
    <xf numFmtId="166" fontId="8" fillId="22" borderId="18" xfId="43" applyNumberFormat="1" applyFont="1" applyFill="1" applyBorder="1" applyAlignment="1">
      <alignment horizontal="center" vertical="center"/>
    </xf>
    <xf numFmtId="0" fontId="159" fillId="22" borderId="0" xfId="0" applyFont="1" applyFill="1"/>
    <xf numFmtId="0" fontId="14" fillId="22" borderId="0" xfId="0" applyFont="1" applyFill="1"/>
    <xf numFmtId="0" fontId="17" fillId="19" borderId="51" xfId="0" applyFont="1" applyFill="1" applyBorder="1" applyAlignment="1">
      <alignment horizontal="center"/>
    </xf>
    <xf numFmtId="0" fontId="13" fillId="19" borderId="20" xfId="0" applyFont="1" applyFill="1" applyBorder="1" applyAlignment="1">
      <alignment horizontal="center"/>
    </xf>
    <xf numFmtId="166" fontId="0" fillId="19" borderId="52" xfId="0" applyNumberFormat="1" applyFill="1" applyBorder="1" applyAlignment="1">
      <alignment horizontal="center"/>
    </xf>
    <xf numFmtId="166" fontId="0" fillId="19" borderId="29" xfId="0" applyNumberFormat="1" applyFill="1" applyBorder="1" applyAlignment="1">
      <alignment horizontal="center"/>
    </xf>
    <xf numFmtId="168" fontId="0" fillId="18" borderId="38" xfId="0" applyNumberFormat="1" applyFill="1" applyBorder="1" applyAlignment="1">
      <alignment horizontal="center"/>
    </xf>
    <xf numFmtId="168" fontId="0" fillId="18" borderId="40" xfId="0" applyNumberFormat="1" applyFill="1" applyBorder="1" applyAlignment="1">
      <alignment horizontal="center"/>
    </xf>
    <xf numFmtId="168" fontId="0" fillId="19" borderId="40" xfId="0" applyNumberFormat="1" applyFill="1" applyBorder="1" applyAlignment="1">
      <alignment horizontal="center"/>
    </xf>
    <xf numFmtId="168" fontId="0" fillId="18" borderId="42" xfId="0" applyNumberFormat="1" applyFill="1" applyBorder="1" applyAlignment="1">
      <alignment horizontal="center"/>
    </xf>
    <xf numFmtId="0" fontId="0" fillId="18" borderId="36" xfId="0" applyFill="1" applyBorder="1" applyAlignment="1">
      <alignment horizontal="center"/>
    </xf>
    <xf numFmtId="0" fontId="0" fillId="19" borderId="24" xfId="0" applyFill="1" applyBorder="1" applyAlignment="1">
      <alignment horizontal="center"/>
    </xf>
    <xf numFmtId="166" fontId="0" fillId="19" borderId="77" xfId="0" applyNumberFormat="1" applyFill="1" applyBorder="1" applyAlignment="1">
      <alignment horizontal="center"/>
    </xf>
    <xf numFmtId="0" fontId="160" fillId="19" borderId="0" xfId="42" applyFont="1" applyFill="1"/>
    <xf numFmtId="0" fontId="161" fillId="19" borderId="0" xfId="42" applyFont="1" applyFill="1" applyAlignment="1">
      <alignment horizontal="center"/>
    </xf>
    <xf numFmtId="0" fontId="156" fillId="19" borderId="0" xfId="42" applyFont="1" applyFill="1" applyAlignment="1">
      <alignment horizontal="center"/>
    </xf>
    <xf numFmtId="0" fontId="160" fillId="19" borderId="0" xfId="42" applyFont="1" applyFill="1" applyAlignment="1">
      <alignment horizontal="center"/>
    </xf>
    <xf numFmtId="0" fontId="22" fillId="19" borderId="10" xfId="0" applyFont="1" applyFill="1" applyBorder="1" applyAlignment="1">
      <alignment horizontal="center"/>
    </xf>
    <xf numFmtId="0" fontId="22" fillId="19" borderId="61" xfId="0" applyFont="1" applyFill="1" applyBorder="1" applyAlignment="1">
      <alignment horizontal="center" wrapText="1"/>
    </xf>
    <xf numFmtId="0" fontId="22" fillId="19" borderId="10" xfId="0" applyFont="1" applyFill="1" applyBorder="1" applyAlignment="1">
      <alignment horizontal="center" wrapText="1"/>
    </xf>
    <xf numFmtId="0" fontId="33" fillId="19" borderId="0" xfId="0" applyFont="1" applyFill="1" applyAlignment="1">
      <alignment horizontal="left"/>
    </xf>
    <xf numFmtId="176" fontId="0" fillId="19" borderId="0" xfId="0" applyNumberFormat="1" applyFill="1"/>
    <xf numFmtId="181" fontId="0" fillId="19" borderId="0" xfId="0" applyNumberFormat="1" applyFill="1"/>
    <xf numFmtId="183" fontId="0" fillId="19" borderId="0" xfId="0" applyNumberFormat="1" applyFill="1"/>
    <xf numFmtId="181" fontId="66" fillId="19" borderId="0" xfId="0" applyNumberFormat="1" applyFont="1" applyFill="1"/>
    <xf numFmtId="0" fontId="92" fillId="19" borderId="40" xfId="0" applyFont="1" applyFill="1" applyBorder="1" applyAlignment="1">
      <alignment horizontal="center" wrapText="1"/>
    </xf>
    <xf numFmtId="0" fontId="92" fillId="19" borderId="52" xfId="0" applyFont="1" applyFill="1" applyBorder="1" applyAlignment="1">
      <alignment horizontal="center" wrapText="1"/>
    </xf>
    <xf numFmtId="0" fontId="18" fillId="19" borderId="52" xfId="0" applyFont="1" applyFill="1" applyBorder="1" applyAlignment="1">
      <alignment horizontal="center"/>
    </xf>
    <xf numFmtId="0" fontId="18" fillId="19" borderId="52" xfId="0" applyFont="1" applyFill="1" applyBorder="1" applyAlignment="1">
      <alignment horizontal="center" wrapText="1"/>
    </xf>
    <xf numFmtId="0" fontId="17" fillId="18" borderId="52" xfId="0" applyFont="1" applyFill="1" applyBorder="1" applyAlignment="1">
      <alignment horizontal="center" wrapText="1"/>
    </xf>
    <xf numFmtId="0" fontId="17" fillId="18" borderId="52" xfId="0" applyFont="1" applyFill="1" applyBorder="1" applyAlignment="1">
      <alignment horizontal="center"/>
    </xf>
    <xf numFmtId="0" fontId="17" fillId="18" borderId="34" xfId="0" applyFont="1" applyFill="1" applyBorder="1" applyAlignment="1">
      <alignment horizontal="center" wrapText="1"/>
    </xf>
    <xf numFmtId="0" fontId="123" fillId="19" borderId="40" xfId="0" applyFont="1" applyFill="1" applyBorder="1" applyAlignment="1">
      <alignment horizontal="center" wrapText="1"/>
    </xf>
    <xf numFmtId="0" fontId="123" fillId="19" borderId="52" xfId="0" applyFont="1" applyFill="1" applyBorder="1" applyAlignment="1">
      <alignment horizontal="center" wrapText="1"/>
    </xf>
    <xf numFmtId="0" fontId="118" fillId="19" borderId="52" xfId="0" applyFont="1" applyFill="1" applyBorder="1" applyAlignment="1">
      <alignment horizontal="center"/>
    </xf>
    <xf numFmtId="0" fontId="22" fillId="19" borderId="52" xfId="0" applyFont="1" applyFill="1" applyBorder="1" applyAlignment="1">
      <alignment horizontal="center" wrapText="1"/>
    </xf>
    <xf numFmtId="0" fontId="124" fillId="19" borderId="52" xfId="0" applyFont="1" applyFill="1" applyBorder="1" applyAlignment="1">
      <alignment horizontal="center"/>
    </xf>
    <xf numFmtId="0" fontId="22" fillId="18" borderId="52" xfId="0" applyFont="1" applyFill="1" applyBorder="1" applyAlignment="1">
      <alignment horizontal="center"/>
    </xf>
    <xf numFmtId="0" fontId="22" fillId="18" borderId="40" xfId="0" applyFont="1" applyFill="1" applyBorder="1" applyAlignment="1">
      <alignment horizontal="center"/>
    </xf>
    <xf numFmtId="0" fontId="0" fillId="18" borderId="52" xfId="0" applyFill="1" applyBorder="1"/>
    <xf numFmtId="0" fontId="22" fillId="18" borderId="34" xfId="0" applyFont="1" applyFill="1" applyBorder="1" applyAlignment="1">
      <alignment horizontal="center"/>
    </xf>
    <xf numFmtId="0" fontId="18" fillId="18" borderId="34" xfId="0" applyFont="1" applyFill="1" applyBorder="1" applyAlignment="1">
      <alignment horizontal="center" wrapText="1"/>
    </xf>
    <xf numFmtId="172" fontId="93" fillId="21" borderId="26" xfId="0" applyNumberFormat="1" applyFont="1" applyFill="1" applyBorder="1" applyAlignment="1">
      <alignment horizontal="center"/>
    </xf>
    <xf numFmtId="172" fontId="93" fillId="21" borderId="24" xfId="0" applyNumberFormat="1" applyFont="1" applyFill="1" applyBorder="1" applyAlignment="1">
      <alignment horizontal="center"/>
    </xf>
    <xf numFmtId="172" fontId="93" fillId="18" borderId="24" xfId="0" applyNumberFormat="1" applyFont="1" applyFill="1" applyBorder="1" applyAlignment="1">
      <alignment horizontal="center"/>
    </xf>
    <xf numFmtId="172" fontId="93" fillId="21" borderId="31" xfId="0" applyNumberFormat="1" applyFont="1" applyFill="1" applyBorder="1" applyAlignment="1">
      <alignment horizontal="center"/>
    </xf>
    <xf numFmtId="172" fontId="0" fillId="18" borderId="33" xfId="0" applyNumberFormat="1" applyFill="1" applyBorder="1" applyAlignment="1">
      <alignment horizontal="center"/>
    </xf>
    <xf numFmtId="172" fontId="0" fillId="18" borderId="26" xfId="0" applyNumberFormat="1" applyFill="1" applyBorder="1" applyAlignment="1">
      <alignment horizontal="center"/>
    </xf>
    <xf numFmtId="172" fontId="0" fillId="18" borderId="38" xfId="0" applyNumberFormat="1" applyFill="1" applyBorder="1" applyAlignment="1">
      <alignment horizontal="center"/>
    </xf>
    <xf numFmtId="172" fontId="0" fillId="18" borderId="27" xfId="0" applyNumberFormat="1" applyFill="1" applyBorder="1" applyAlignment="1">
      <alignment horizontal="center"/>
    </xf>
    <xf numFmtId="172" fontId="0" fillId="18" borderId="39" xfId="0" applyNumberFormat="1" applyFill="1" applyBorder="1" applyAlignment="1">
      <alignment horizontal="center"/>
    </xf>
    <xf numFmtId="172" fontId="0" fillId="18" borderId="55" xfId="0" applyNumberFormat="1" applyFill="1" applyBorder="1" applyAlignment="1">
      <alignment horizontal="center"/>
    </xf>
    <xf numFmtId="172" fontId="0" fillId="18" borderId="24" xfId="0" applyNumberFormat="1" applyFill="1" applyBorder="1" applyAlignment="1">
      <alignment horizontal="center"/>
    </xf>
    <xf numFmtId="172" fontId="0" fillId="18" borderId="45" xfId="0" applyNumberFormat="1" applyFill="1" applyBorder="1" applyAlignment="1">
      <alignment horizontal="center"/>
    </xf>
    <xf numFmtId="172" fontId="0" fillId="18" borderId="36" xfId="0" applyNumberFormat="1" applyFill="1" applyBorder="1" applyAlignment="1">
      <alignment horizontal="center"/>
    </xf>
    <xf numFmtId="172" fontId="0" fillId="18" borderId="28" xfId="0" applyNumberFormat="1" applyFill="1" applyBorder="1" applyAlignment="1">
      <alignment horizontal="center"/>
    </xf>
    <xf numFmtId="172" fontId="0" fillId="18" borderId="40" xfId="0" applyNumberFormat="1" applyFill="1" applyBorder="1" applyAlignment="1">
      <alignment horizontal="center"/>
    </xf>
    <xf numFmtId="172" fontId="0" fillId="18" borderId="41" xfId="0" applyNumberFormat="1" applyFill="1" applyBorder="1" applyAlignment="1">
      <alignment horizontal="center"/>
    </xf>
    <xf numFmtId="172" fontId="6" fillId="18" borderId="24" xfId="0" applyNumberFormat="1" applyFont="1" applyFill="1" applyBorder="1" applyAlignment="1">
      <alignment horizontal="center"/>
    </xf>
    <xf numFmtId="172" fontId="0" fillId="18" borderId="71" xfId="0" applyNumberFormat="1" applyFill="1" applyBorder="1" applyAlignment="1">
      <alignment horizontal="center"/>
    </xf>
    <xf numFmtId="172" fontId="0" fillId="18" borderId="59" xfId="0" applyNumberFormat="1" applyFill="1" applyBorder="1" applyAlignment="1">
      <alignment horizontal="center"/>
    </xf>
    <xf numFmtId="172" fontId="0" fillId="18" borderId="57" xfId="0" applyNumberFormat="1" applyFill="1" applyBorder="1" applyAlignment="1">
      <alignment horizontal="center"/>
    </xf>
    <xf numFmtId="172" fontId="0" fillId="18" borderId="32" xfId="0" applyNumberFormat="1" applyFill="1" applyBorder="1" applyAlignment="1">
      <alignment horizontal="center"/>
    </xf>
    <xf numFmtId="172" fontId="0" fillId="18" borderId="42" xfId="0" applyNumberFormat="1" applyFill="1" applyBorder="1" applyAlignment="1">
      <alignment horizontal="center"/>
    </xf>
    <xf numFmtId="172" fontId="0" fillId="18" borderId="43" xfId="0" applyNumberFormat="1" applyFill="1" applyBorder="1" applyAlignment="1">
      <alignment horizontal="center"/>
    </xf>
    <xf numFmtId="168" fontId="0" fillId="18" borderId="45" xfId="0" applyNumberFormat="1" applyFill="1" applyBorder="1" applyAlignment="1">
      <alignment horizontal="center"/>
    </xf>
    <xf numFmtId="168" fontId="0" fillId="21" borderId="45" xfId="0" applyNumberFormat="1" applyFill="1" applyBorder="1" applyAlignment="1">
      <alignment horizontal="center"/>
    </xf>
    <xf numFmtId="168" fontId="0" fillId="0" borderId="45" xfId="0" applyNumberFormat="1" applyBorder="1" applyAlignment="1">
      <alignment horizontal="center"/>
    </xf>
    <xf numFmtId="168" fontId="2" fillId="18" borderId="45" xfId="0" applyNumberFormat="1" applyFont="1" applyFill="1" applyBorder="1" applyAlignment="1">
      <alignment horizontal="center"/>
    </xf>
    <xf numFmtId="172" fontId="0" fillId="18" borderId="49" xfId="0" applyNumberFormat="1" applyFill="1" applyBorder="1" applyAlignment="1">
      <alignment horizontal="center"/>
    </xf>
    <xf numFmtId="172" fontId="0" fillId="0" borderId="24" xfId="0" applyNumberFormat="1" applyBorder="1" applyAlignment="1">
      <alignment horizontal="center"/>
    </xf>
    <xf numFmtId="172" fontId="0" fillId="0" borderId="45" xfId="0" applyNumberFormat="1" applyBorder="1" applyAlignment="1">
      <alignment horizontal="center"/>
    </xf>
    <xf numFmtId="172" fontId="0" fillId="0" borderId="36" xfId="0" applyNumberFormat="1" applyBorder="1" applyAlignment="1">
      <alignment horizontal="center"/>
    </xf>
    <xf numFmtId="172" fontId="5" fillId="18" borderId="45" xfId="0" applyNumberFormat="1" applyFont="1" applyFill="1" applyBorder="1" applyAlignment="1">
      <alignment horizontal="center"/>
    </xf>
    <xf numFmtId="172" fontId="5" fillId="18" borderId="24" xfId="0" applyNumberFormat="1" applyFont="1" applyFill="1" applyBorder="1" applyAlignment="1">
      <alignment horizontal="center"/>
    </xf>
    <xf numFmtId="172" fontId="5" fillId="18" borderId="36" xfId="0" applyNumberFormat="1" applyFont="1" applyFill="1" applyBorder="1" applyAlignment="1">
      <alignment horizontal="center"/>
    </xf>
    <xf numFmtId="172" fontId="0" fillId="18" borderId="53" xfId="0" applyNumberFormat="1" applyFill="1" applyBorder="1" applyAlignment="1">
      <alignment horizontal="center"/>
    </xf>
    <xf numFmtId="172" fontId="0" fillId="18" borderId="68" xfId="0" applyNumberFormat="1" applyFill="1" applyBorder="1" applyAlignment="1">
      <alignment horizontal="center"/>
    </xf>
    <xf numFmtId="172" fontId="0" fillId="18" borderId="61" xfId="0" applyNumberFormat="1" applyFill="1" applyBorder="1" applyAlignment="1">
      <alignment horizontal="center"/>
    </xf>
    <xf numFmtId="172" fontId="5" fillId="18" borderId="68" xfId="0" applyNumberFormat="1" applyFont="1" applyFill="1" applyBorder="1" applyAlignment="1">
      <alignment horizontal="center"/>
    </xf>
    <xf numFmtId="172" fontId="5" fillId="18" borderId="40" xfId="0" applyNumberFormat="1" applyFont="1" applyFill="1" applyBorder="1" applyAlignment="1">
      <alignment horizontal="center"/>
    </xf>
    <xf numFmtId="172" fontId="5" fillId="18" borderId="28" xfId="0" applyNumberFormat="1" applyFont="1" applyFill="1" applyBorder="1" applyAlignment="1">
      <alignment horizontal="center"/>
    </xf>
    <xf numFmtId="172" fontId="5" fillId="18" borderId="41" xfId="0" applyNumberFormat="1" applyFont="1" applyFill="1" applyBorder="1" applyAlignment="1">
      <alignment horizontal="center"/>
    </xf>
    <xf numFmtId="172" fontId="0" fillId="18" borderId="69" xfId="0" applyNumberFormat="1" applyFill="1" applyBorder="1" applyAlignment="1">
      <alignment horizontal="center"/>
    </xf>
    <xf numFmtId="172" fontId="0" fillId="18" borderId="10" xfId="0" applyNumberFormat="1" applyFill="1" applyBorder="1" applyAlignment="1">
      <alignment horizontal="center"/>
    </xf>
    <xf numFmtId="172" fontId="5" fillId="18" borderId="10" xfId="0" applyNumberFormat="1" applyFont="1" applyFill="1" applyBorder="1" applyAlignment="1">
      <alignment horizontal="center"/>
    </xf>
    <xf numFmtId="172" fontId="0" fillId="18" borderId="52" xfId="0" applyNumberFormat="1" applyFill="1" applyBorder="1" applyAlignment="1">
      <alignment horizontal="center"/>
    </xf>
    <xf numFmtId="172" fontId="17" fillId="19" borderId="12" xfId="0" applyNumberFormat="1" applyFont="1" applyFill="1" applyBorder="1" applyAlignment="1">
      <alignment horizontal="center" vertical="center"/>
    </xf>
    <xf numFmtId="172" fontId="17" fillId="19" borderId="18" xfId="0" applyNumberFormat="1" applyFont="1" applyFill="1" applyBorder="1" applyAlignment="1">
      <alignment horizontal="center" vertical="center" wrapText="1"/>
    </xf>
    <xf numFmtId="172" fontId="17" fillId="19" borderId="12" xfId="0" applyNumberFormat="1" applyFont="1" applyFill="1" applyBorder="1" applyAlignment="1">
      <alignment horizontal="center" vertical="center" wrapText="1"/>
    </xf>
    <xf numFmtId="172" fontId="17" fillId="19" borderId="44" xfId="0" applyNumberFormat="1" applyFont="1" applyFill="1" applyBorder="1" applyAlignment="1">
      <alignment horizontal="center" vertical="center" wrapText="1"/>
    </xf>
    <xf numFmtId="172" fontId="17" fillId="19" borderId="19" xfId="0" applyNumberFormat="1" applyFont="1" applyFill="1" applyBorder="1" applyAlignment="1">
      <alignment horizontal="center" vertical="center" wrapText="1"/>
    </xf>
    <xf numFmtId="172" fontId="0" fillId="18" borderId="37" xfId="0" applyNumberFormat="1" applyFill="1" applyBorder="1" applyAlignment="1">
      <alignment horizontal="center"/>
    </xf>
    <xf numFmtId="172" fontId="0" fillId="18" borderId="29" xfId="0" applyNumberFormat="1" applyFill="1" applyBorder="1" applyAlignment="1">
      <alignment horizontal="center"/>
    </xf>
    <xf numFmtId="172" fontId="0" fillId="18" borderId="64" xfId="0" applyNumberFormat="1" applyFill="1" applyBorder="1" applyAlignment="1">
      <alignment horizontal="center"/>
    </xf>
    <xf numFmtId="172" fontId="0" fillId="18" borderId="35" xfId="0" applyNumberFormat="1" applyFill="1" applyBorder="1" applyAlignment="1">
      <alignment horizontal="center"/>
    </xf>
    <xf numFmtId="172" fontId="0" fillId="18" borderId="62" xfId="0" applyNumberFormat="1" applyFill="1" applyBorder="1" applyAlignment="1">
      <alignment horizontal="center"/>
    </xf>
    <xf numFmtId="172" fontId="0" fillId="18" borderId="72" xfId="0" applyNumberFormat="1" applyFill="1" applyBorder="1" applyAlignment="1">
      <alignment horizontal="center"/>
    </xf>
    <xf numFmtId="172" fontId="5" fillId="18" borderId="29" xfId="0" applyNumberFormat="1" applyFont="1" applyFill="1" applyBorder="1" applyAlignment="1">
      <alignment horizontal="center"/>
    </xf>
    <xf numFmtId="172" fontId="5" fillId="18" borderId="64" xfId="0" applyNumberFormat="1" applyFont="1" applyFill="1" applyBorder="1" applyAlignment="1">
      <alignment horizontal="center"/>
    </xf>
    <xf numFmtId="172" fontId="5" fillId="19" borderId="0" xfId="0" applyNumberFormat="1" applyFont="1" applyFill="1"/>
    <xf numFmtId="172" fontId="0" fillId="18" borderId="31" xfId="0" applyNumberFormat="1" applyFill="1" applyBorder="1" applyAlignment="1">
      <alignment horizontal="center"/>
    </xf>
    <xf numFmtId="172" fontId="0" fillId="18" borderId="30" xfId="0" applyNumberFormat="1" applyFill="1" applyBorder="1" applyAlignment="1">
      <alignment horizontal="center"/>
    </xf>
    <xf numFmtId="172" fontId="0" fillId="18" borderId="65" xfId="0" applyNumberFormat="1" applyFill="1" applyBorder="1" applyAlignment="1">
      <alignment horizontal="center"/>
    </xf>
    <xf numFmtId="172" fontId="0" fillId="18" borderId="73" xfId="0" applyNumberFormat="1" applyFill="1" applyBorder="1" applyAlignment="1">
      <alignment horizontal="center"/>
    </xf>
    <xf numFmtId="0" fontId="31" fillId="19" borderId="50" xfId="0" applyFont="1" applyFill="1" applyBorder="1"/>
    <xf numFmtId="0" fontId="66" fillId="22" borderId="0" xfId="0" applyFont="1" applyFill="1" applyAlignment="1">
      <alignment horizontal="center" vertical="center" wrapText="1"/>
    </xf>
    <xf numFmtId="0" fontId="66" fillId="22" borderId="0" xfId="0" applyFont="1" applyFill="1" applyAlignment="1">
      <alignment vertical="center" wrapText="1"/>
    </xf>
    <xf numFmtId="0" fontId="66" fillId="19" borderId="0" xfId="0" applyFont="1" applyFill="1" applyAlignment="1">
      <alignment vertical="center"/>
    </xf>
    <xf numFmtId="0" fontId="23" fillId="22" borderId="0" xfId="0" applyFont="1" applyFill="1" applyAlignment="1">
      <alignment horizontal="center"/>
    </xf>
    <xf numFmtId="0" fontId="27" fillId="19" borderId="0" xfId="0" applyFont="1" applyFill="1" applyAlignment="1">
      <alignment horizontal="left" indent="1"/>
    </xf>
    <xf numFmtId="0" fontId="13" fillId="19" borderId="77" xfId="0" applyFont="1" applyFill="1" applyBorder="1" applyAlignment="1">
      <alignment horizontal="left" vertical="top"/>
    </xf>
    <xf numFmtId="0" fontId="12" fillId="18" borderId="77" xfId="0" applyFont="1" applyFill="1" applyBorder="1" applyAlignment="1">
      <alignment horizontal="center"/>
    </xf>
    <xf numFmtId="0" fontId="12" fillId="19" borderId="77" xfId="0" applyFont="1" applyFill="1" applyBorder="1"/>
    <xf numFmtId="0" fontId="17" fillId="19" borderId="77" xfId="0" applyFont="1" applyFill="1" applyBorder="1"/>
    <xf numFmtId="0" fontId="66" fillId="19" borderId="77" xfId="0" applyFont="1" applyFill="1" applyBorder="1"/>
    <xf numFmtId="0" fontId="0" fillId="19" borderId="77" xfId="0" applyFill="1" applyBorder="1" applyAlignment="1">
      <alignment horizontal="left"/>
    </xf>
    <xf numFmtId="0" fontId="10" fillId="19" borderId="77" xfId="0" applyFont="1" applyFill="1" applyBorder="1" applyAlignment="1">
      <alignment horizontal="left"/>
    </xf>
    <xf numFmtId="169" fontId="0" fillId="19" borderId="77" xfId="0" applyNumberFormat="1" applyFill="1" applyBorder="1" applyAlignment="1">
      <alignment horizontal="center"/>
    </xf>
    <xf numFmtId="169" fontId="0" fillId="18" borderId="77" xfId="0" applyNumberFormat="1" applyFill="1" applyBorder="1" applyAlignment="1">
      <alignment horizontal="center"/>
    </xf>
    <xf numFmtId="0" fontId="22" fillId="19" borderId="77" xfId="0" applyFont="1" applyFill="1" applyBorder="1"/>
    <xf numFmtId="0" fontId="12" fillId="19" borderId="77" xfId="0" applyFont="1" applyFill="1" applyBorder="1" applyAlignment="1">
      <alignment horizontal="left"/>
    </xf>
    <xf numFmtId="168" fontId="0" fillId="18" borderId="77" xfId="0" applyNumberFormat="1" applyFill="1" applyBorder="1" applyAlignment="1">
      <alignment horizontal="left"/>
    </xf>
    <xf numFmtId="0" fontId="22" fillId="19" borderId="45" xfId="0" applyFont="1" applyFill="1" applyBorder="1" applyAlignment="1">
      <alignment horizontal="center" wrapText="1"/>
    </xf>
    <xf numFmtId="0" fontId="22" fillId="19" borderId="49" xfId="0" applyFont="1" applyFill="1" applyBorder="1" applyAlignment="1">
      <alignment horizontal="center"/>
    </xf>
    <xf numFmtId="0" fontId="118" fillId="19" borderId="14" xfId="0" applyFont="1" applyFill="1" applyBorder="1" applyAlignment="1">
      <alignment horizontal="center" wrapText="1"/>
    </xf>
    <xf numFmtId="0" fontId="22" fillId="19" borderId="16" xfId="0" applyFont="1" applyFill="1" applyBorder="1" applyAlignment="1">
      <alignment horizontal="center" wrapText="1"/>
    </xf>
    <xf numFmtId="0" fontId="22" fillId="19" borderId="47" xfId="0" applyFont="1" applyFill="1" applyBorder="1" applyAlignment="1">
      <alignment horizontal="center" wrapText="1"/>
    </xf>
    <xf numFmtId="0" fontId="22" fillId="19" borderId="25" xfId="0" applyFont="1" applyFill="1" applyBorder="1" applyAlignment="1">
      <alignment horizontal="center" wrapText="1"/>
    </xf>
    <xf numFmtId="0" fontId="118" fillId="19" borderId="46" xfId="0" applyFont="1" applyFill="1" applyBorder="1" applyAlignment="1">
      <alignment horizontal="center"/>
    </xf>
    <xf numFmtId="0" fontId="10" fillId="19" borderId="10" xfId="0" applyFont="1" applyFill="1" applyBorder="1" applyAlignment="1">
      <alignment horizontal="center"/>
    </xf>
    <xf numFmtId="0" fontId="27" fillId="19" borderId="50" xfId="0" applyFont="1" applyFill="1" applyBorder="1"/>
    <xf numFmtId="167" fontId="10" fillId="19" borderId="50" xfId="0" applyNumberFormat="1" applyFont="1" applyFill="1" applyBorder="1"/>
    <xf numFmtId="167" fontId="10" fillId="19" borderId="40" xfId="0" applyNumberFormat="1" applyFont="1" applyFill="1" applyBorder="1"/>
    <xf numFmtId="167" fontId="10" fillId="19" borderId="52" xfId="0" applyNumberFormat="1" applyFont="1" applyFill="1" applyBorder="1"/>
    <xf numFmtId="174" fontId="0" fillId="19" borderId="79" xfId="0" applyNumberFormat="1" applyFill="1" applyBorder="1"/>
    <xf numFmtId="174" fontId="0" fillId="19" borderId="80" xfId="0" applyNumberFormat="1" applyFill="1" applyBorder="1"/>
    <xf numFmtId="174" fontId="0" fillId="19" borderId="81" xfId="0" applyNumberFormat="1" applyFill="1" applyBorder="1"/>
    <xf numFmtId="174" fontId="0" fillId="19" borderId="82" xfId="0" applyNumberFormat="1" applyFill="1" applyBorder="1"/>
    <xf numFmtId="174" fontId="0" fillId="19" borderId="83" xfId="0" applyNumberFormat="1" applyFill="1" applyBorder="1"/>
    <xf numFmtId="174" fontId="0" fillId="19" borderId="84" xfId="0" applyNumberFormat="1" applyFill="1" applyBorder="1"/>
    <xf numFmtId="174" fontId="0" fillId="19" borderId="85" xfId="0" applyNumberFormat="1" applyFill="1" applyBorder="1"/>
    <xf numFmtId="174" fontId="0" fillId="19" borderId="86" xfId="0" applyNumberFormat="1" applyFill="1" applyBorder="1"/>
    <xf numFmtId="174" fontId="0" fillId="19" borderId="87" xfId="0" applyNumberFormat="1" applyFill="1" applyBorder="1"/>
    <xf numFmtId="0" fontId="178" fillId="19" borderId="0" xfId="0" applyFont="1" applyFill="1" applyAlignment="1">
      <alignment horizontal="center"/>
    </xf>
    <xf numFmtId="0" fontId="180" fillId="19" borderId="77" xfId="0" applyFont="1" applyFill="1" applyBorder="1" applyAlignment="1">
      <alignment horizontal="center"/>
    </xf>
    <xf numFmtId="2" fontId="10" fillId="19" borderId="50" xfId="0" applyNumberFormat="1" applyFont="1" applyFill="1" applyBorder="1"/>
    <xf numFmtId="168" fontId="10" fillId="19" borderId="50" xfId="0" applyNumberFormat="1" applyFont="1" applyFill="1" applyBorder="1"/>
    <xf numFmtId="2" fontId="0" fillId="18" borderId="77" xfId="0" applyNumberFormat="1" applyFill="1" applyBorder="1" applyAlignment="1">
      <alignment horizontal="center" vertical="center"/>
    </xf>
    <xf numFmtId="172" fontId="0" fillId="19" borderId="77" xfId="0" applyNumberFormat="1" applyFill="1" applyBorder="1" applyAlignment="1">
      <alignment vertical="center"/>
    </xf>
    <xf numFmtId="172" fontId="0" fillId="18" borderId="77" xfId="0" applyNumberFormat="1" applyFill="1" applyBorder="1" applyAlignment="1">
      <alignment horizontal="center" vertical="center"/>
    </xf>
    <xf numFmtId="172" fontId="0" fillId="19" borderId="0" xfId="0" applyNumberFormat="1" applyFill="1" applyAlignment="1">
      <alignment vertical="center"/>
    </xf>
    <xf numFmtId="0" fontId="176" fillId="19" borderId="0" xfId="0" applyFont="1" applyFill="1" applyAlignment="1">
      <alignment horizontal="left" vertical="center"/>
    </xf>
    <xf numFmtId="0" fontId="18" fillId="19" borderId="77" xfId="0" applyFont="1" applyFill="1" applyBorder="1" applyAlignment="1">
      <alignment horizontal="center" vertical="center"/>
    </xf>
    <xf numFmtId="2" fontId="0" fillId="19" borderId="77" xfId="0" applyNumberFormat="1" applyFill="1" applyBorder="1" applyAlignment="1">
      <alignment horizontal="center" vertical="center"/>
    </xf>
    <xf numFmtId="0" fontId="0" fillId="19" borderId="77" xfId="0" applyFill="1" applyBorder="1" applyAlignment="1">
      <alignment vertical="center"/>
    </xf>
    <xf numFmtId="169" fontId="0" fillId="18" borderId="77" xfId="0" applyNumberFormat="1" applyFill="1" applyBorder="1" applyAlignment="1">
      <alignment horizontal="center" vertical="center"/>
    </xf>
    <xf numFmtId="168" fontId="0" fillId="18" borderId="77" xfId="0" applyNumberFormat="1" applyFill="1" applyBorder="1" applyAlignment="1">
      <alignment horizontal="center" vertical="center"/>
    </xf>
    <xf numFmtId="0" fontId="0" fillId="19" borderId="77" xfId="0" applyFill="1" applyBorder="1" applyAlignment="1">
      <alignment horizontal="center" vertical="center"/>
    </xf>
    <xf numFmtId="165" fontId="0" fillId="19" borderId="77" xfId="0" applyNumberFormat="1" applyFill="1" applyBorder="1" applyAlignment="1">
      <alignment horizontal="center" vertical="center"/>
    </xf>
    <xf numFmtId="168" fontId="0" fillId="19" borderId="77" xfId="0" applyNumberFormat="1" applyFill="1" applyBorder="1" applyAlignment="1">
      <alignment horizontal="center" vertical="center"/>
    </xf>
    <xf numFmtId="0" fontId="176" fillId="19" borderId="77" xfId="0" applyFont="1" applyFill="1" applyBorder="1" applyAlignment="1">
      <alignment horizontal="left" vertical="center"/>
    </xf>
    <xf numFmtId="169" fontId="0" fillId="19" borderId="77" xfId="0" applyNumberFormat="1" applyFill="1" applyBorder="1" applyAlignment="1">
      <alignment horizontal="center" vertical="center"/>
    </xf>
    <xf numFmtId="0" fontId="176" fillId="19" borderId="0" xfId="0" applyFont="1" applyFill="1" applyAlignment="1">
      <alignment vertical="center"/>
    </xf>
    <xf numFmtId="165" fontId="0" fillId="18" borderId="77" xfId="0" applyNumberFormat="1" applyFill="1" applyBorder="1" applyAlignment="1">
      <alignment horizontal="center" vertical="center"/>
    </xf>
    <xf numFmtId="0" fontId="27" fillId="19" borderId="10" xfId="0" applyFont="1" applyFill="1" applyBorder="1" applyAlignment="1">
      <alignment vertical="center"/>
    </xf>
    <xf numFmtId="0" fontId="0" fillId="19" borderId="10" xfId="0" applyFill="1" applyBorder="1" applyAlignment="1">
      <alignment vertical="center"/>
    </xf>
    <xf numFmtId="166" fontId="0" fillId="18" borderId="10" xfId="0" applyNumberFormat="1" applyFill="1" applyBorder="1" applyAlignment="1">
      <alignment horizontal="center" vertical="center"/>
    </xf>
    <xf numFmtId="1" fontId="0" fillId="19" borderId="77" xfId="0" applyNumberFormat="1" applyFill="1" applyBorder="1" applyAlignment="1">
      <alignment horizontal="center" vertical="center"/>
    </xf>
    <xf numFmtId="1" fontId="0" fillId="18" borderId="77" xfId="0" applyNumberFormat="1" applyFill="1" applyBorder="1" applyAlignment="1">
      <alignment horizontal="center" vertical="center"/>
    </xf>
    <xf numFmtId="0" fontId="12" fillId="19" borderId="0" xfId="0" applyFont="1" applyFill="1" applyAlignment="1">
      <alignment vertical="center"/>
    </xf>
    <xf numFmtId="0" fontId="22" fillId="19" borderId="77" xfId="0" applyFont="1" applyFill="1" applyBorder="1" applyAlignment="1">
      <alignment vertical="center"/>
    </xf>
    <xf numFmtId="0" fontId="22" fillId="19" borderId="15" xfId="0" applyFont="1" applyFill="1" applyBorder="1" applyAlignment="1">
      <alignment horizontal="center" vertical="center" wrapText="1"/>
    </xf>
    <xf numFmtId="0" fontId="22" fillId="19" borderId="18" xfId="0" applyFont="1" applyFill="1" applyBorder="1" applyAlignment="1">
      <alignment horizontal="center" vertical="center" wrapText="1"/>
    </xf>
    <xf numFmtId="1" fontId="0" fillId="18" borderId="15" xfId="0" applyNumberFormat="1" applyFill="1" applyBorder="1" applyAlignment="1">
      <alignment horizontal="center" vertical="center"/>
    </xf>
    <xf numFmtId="0" fontId="0" fillId="18" borderId="18" xfId="0" applyFill="1" applyBorder="1" applyAlignment="1">
      <alignment horizontal="center" vertical="center"/>
    </xf>
    <xf numFmtId="0" fontId="28" fillId="19" borderId="77" xfId="0" applyFont="1" applyFill="1" applyBorder="1" applyAlignment="1">
      <alignment horizontal="center" vertical="center"/>
    </xf>
    <xf numFmtId="169" fontId="28" fillId="18" borderId="77" xfId="0" applyNumberFormat="1" applyFont="1" applyFill="1" applyBorder="1" applyAlignment="1">
      <alignment horizontal="center" vertical="center"/>
    </xf>
    <xf numFmtId="0" fontId="13" fillId="19" borderId="77" xfId="0" applyFont="1" applyFill="1" applyBorder="1" applyAlignment="1">
      <alignment horizontal="center" vertical="center"/>
    </xf>
    <xf numFmtId="169" fontId="13" fillId="18" borderId="77" xfId="0" applyNumberFormat="1" applyFont="1" applyFill="1" applyBorder="1" applyAlignment="1">
      <alignment horizontal="center" vertical="center"/>
    </xf>
    <xf numFmtId="0" fontId="35" fillId="19" borderId="77" xfId="0" applyFont="1" applyFill="1" applyBorder="1" applyAlignment="1">
      <alignment vertical="center"/>
    </xf>
    <xf numFmtId="168" fontId="35" fillId="18" borderId="77" xfId="0" applyNumberFormat="1" applyFont="1" applyFill="1" applyBorder="1" applyAlignment="1">
      <alignment horizontal="center" vertical="center"/>
    </xf>
    <xf numFmtId="0" fontId="0" fillId="18" borderId="77" xfId="0" applyFill="1" applyBorder="1"/>
    <xf numFmtId="165" fontId="0" fillId="18" borderId="77" xfId="0" applyNumberFormat="1" applyFill="1" applyBorder="1" applyAlignment="1">
      <alignment horizontal="center"/>
    </xf>
    <xf numFmtId="164" fontId="0" fillId="18" borderId="77" xfId="0" applyNumberFormat="1" applyFill="1" applyBorder="1" applyAlignment="1">
      <alignment horizontal="center"/>
    </xf>
    <xf numFmtId="0" fontId="118" fillId="19" borderId="88" xfId="0" applyFont="1" applyFill="1" applyBorder="1" applyAlignment="1">
      <alignment horizontal="center"/>
    </xf>
    <xf numFmtId="0" fontId="22" fillId="19" borderId="36" xfId="0" applyFont="1" applyFill="1" applyBorder="1" applyAlignment="1">
      <alignment horizontal="center"/>
    </xf>
    <xf numFmtId="0" fontId="27" fillId="18" borderId="0" xfId="0" applyFont="1" applyFill="1" applyAlignment="1">
      <alignment horizontal="left" indent="1"/>
    </xf>
    <xf numFmtId="167" fontId="0" fillId="19" borderId="0" xfId="0" applyNumberFormat="1" applyFill="1" applyAlignment="1">
      <alignment vertical="center"/>
    </xf>
    <xf numFmtId="167" fontId="0" fillId="18" borderId="45" xfId="0" applyNumberFormat="1" applyFill="1" applyBorder="1" applyAlignment="1">
      <alignment horizontal="center"/>
    </xf>
    <xf numFmtId="167" fontId="0" fillId="18" borderId="10" xfId="0" applyNumberFormat="1" applyFill="1" applyBorder="1" applyAlignment="1">
      <alignment horizontal="center"/>
    </xf>
    <xf numFmtId="167" fontId="0" fillId="18" borderId="49" xfId="0" applyNumberFormat="1" applyFill="1" applyBorder="1" applyAlignment="1">
      <alignment horizontal="center"/>
    </xf>
    <xf numFmtId="164" fontId="0" fillId="18" borderId="49" xfId="0" applyNumberFormat="1" applyFill="1" applyBorder="1" applyAlignment="1">
      <alignment horizontal="center"/>
    </xf>
    <xf numFmtId="166" fontId="22" fillId="18" borderId="77" xfId="0" applyNumberFormat="1" applyFont="1" applyFill="1" applyBorder="1" applyAlignment="1">
      <alignment horizontal="center"/>
    </xf>
    <xf numFmtId="166" fontId="123" fillId="21" borderId="77" xfId="0" applyNumberFormat="1" applyFont="1" applyFill="1" applyBorder="1" applyAlignment="1">
      <alignment horizontal="center"/>
    </xf>
    <xf numFmtId="0" fontId="123" fillId="21" borderId="77" xfId="0" applyFont="1" applyFill="1" applyBorder="1" applyAlignment="1">
      <alignment horizontal="center"/>
    </xf>
    <xf numFmtId="2" fontId="123" fillId="21" borderId="77" xfId="0" applyNumberFormat="1" applyFont="1" applyFill="1" applyBorder="1" applyAlignment="1">
      <alignment horizontal="center"/>
    </xf>
    <xf numFmtId="168" fontId="123" fillId="21" borderId="50" xfId="0" applyNumberFormat="1" applyFont="1" applyFill="1" applyBorder="1" applyAlignment="1">
      <alignment horizontal="center"/>
    </xf>
    <xf numFmtId="0" fontId="22" fillId="18" borderId="77" xfId="0" applyFont="1" applyFill="1" applyBorder="1" applyAlignment="1">
      <alignment horizontal="center"/>
    </xf>
    <xf numFmtId="2" fontId="22" fillId="18" borderId="77" xfId="0" applyNumberFormat="1" applyFont="1" applyFill="1" applyBorder="1" applyAlignment="1">
      <alignment horizontal="center"/>
    </xf>
    <xf numFmtId="168" fontId="22" fillId="18" borderId="50" xfId="0" applyNumberFormat="1" applyFont="1" applyFill="1" applyBorder="1" applyAlignment="1">
      <alignment horizontal="center"/>
    </xf>
    <xf numFmtId="0" fontId="22" fillId="18" borderId="45" xfId="0" applyFont="1" applyFill="1" applyBorder="1" applyAlignment="1">
      <alignment horizontal="center"/>
    </xf>
    <xf numFmtId="166" fontId="22" fillId="18" borderId="10" xfId="0" applyNumberFormat="1" applyFont="1" applyFill="1" applyBorder="1" applyAlignment="1">
      <alignment horizontal="center"/>
    </xf>
    <xf numFmtId="166" fontId="123" fillId="21" borderId="10" xfId="0" applyNumberFormat="1" applyFont="1" applyFill="1" applyBorder="1" applyAlignment="1">
      <alignment horizontal="center"/>
    </xf>
    <xf numFmtId="0" fontId="22" fillId="18" borderId="10" xfId="0" applyFont="1" applyFill="1" applyBorder="1" applyAlignment="1">
      <alignment horizontal="center"/>
    </xf>
    <xf numFmtId="2" fontId="22" fillId="18" borderId="10" xfId="0" applyNumberFormat="1" applyFont="1" applyFill="1" applyBorder="1" applyAlignment="1">
      <alignment horizontal="center"/>
    </xf>
    <xf numFmtId="168" fontId="22" fillId="18" borderId="49" xfId="0" applyNumberFormat="1" applyFont="1" applyFill="1" applyBorder="1" applyAlignment="1">
      <alignment horizontal="center"/>
    </xf>
    <xf numFmtId="166" fontId="128" fillId="18" borderId="47" xfId="0" quotePrefix="1" applyNumberFormat="1" applyFont="1" applyFill="1" applyBorder="1" applyAlignment="1">
      <alignment horizontal="center"/>
    </xf>
    <xf numFmtId="166" fontId="128" fillId="18" borderId="46" xfId="0" quotePrefix="1" applyNumberFormat="1" applyFont="1" applyFill="1" applyBorder="1" applyAlignment="1">
      <alignment horizontal="center"/>
    </xf>
    <xf numFmtId="166" fontId="128" fillId="18" borderId="50" xfId="0" applyNumberFormat="1" applyFont="1" applyFill="1" applyBorder="1" applyAlignment="1">
      <alignment horizontal="center"/>
    </xf>
    <xf numFmtId="166" fontId="22" fillId="18" borderId="45" xfId="0" applyNumberFormat="1" applyFont="1" applyFill="1" applyBorder="1" applyAlignment="1">
      <alignment horizontal="center"/>
    </xf>
    <xf numFmtId="166" fontId="128" fillId="18" borderId="49" xfId="0" applyNumberFormat="1" applyFont="1" applyFill="1" applyBorder="1" applyAlignment="1">
      <alignment horizontal="center"/>
    </xf>
    <xf numFmtId="49" fontId="17" fillId="19" borderId="0" xfId="0" applyNumberFormat="1" applyFont="1" applyFill="1" applyAlignment="1">
      <alignment horizontal="left" indent="4"/>
    </xf>
    <xf numFmtId="180" fontId="0" fillId="18" borderId="37" xfId="0" applyNumberFormat="1" applyFill="1" applyBorder="1" applyAlignment="1">
      <alignment horizontal="center"/>
    </xf>
    <xf numFmtId="180" fontId="0" fillId="18" borderId="29" xfId="0" applyNumberFormat="1" applyFill="1" applyBorder="1" applyAlignment="1">
      <alignment horizontal="center"/>
    </xf>
    <xf numFmtId="167" fontId="0" fillId="18" borderId="15" xfId="0" applyNumberFormat="1" applyFill="1" applyBorder="1" applyAlignment="1">
      <alignment horizontal="center"/>
    </xf>
    <xf numFmtId="0" fontId="10" fillId="19" borderId="77" xfId="0" applyFont="1" applyFill="1" applyBorder="1"/>
    <xf numFmtId="0" fontId="13" fillId="19" borderId="77" xfId="0" applyFont="1" applyFill="1" applyBorder="1" applyAlignment="1">
      <alignment horizontal="center" vertical="top"/>
    </xf>
    <xf numFmtId="0" fontId="90" fillId="19" borderId="77" xfId="0" applyFont="1" applyFill="1" applyBorder="1" applyAlignment="1">
      <alignment horizontal="center" vertical="center" wrapText="1"/>
    </xf>
    <xf numFmtId="0" fontId="144" fillId="19" borderId="77" xfId="0" applyFont="1" applyFill="1" applyBorder="1" applyAlignment="1">
      <alignment horizontal="center" vertical="center" wrapText="1"/>
    </xf>
    <xf numFmtId="0" fontId="144" fillId="0" borderId="77" xfId="0" applyFont="1" applyBorder="1" applyAlignment="1">
      <alignment horizontal="center" vertical="center"/>
    </xf>
    <xf numFmtId="0" fontId="142" fillId="19" borderId="77" xfId="0" applyFont="1" applyFill="1" applyBorder="1" applyAlignment="1">
      <alignment horizontal="center" vertical="center"/>
    </xf>
    <xf numFmtId="0" fontId="74" fillId="19" borderId="77" xfId="0" applyFont="1" applyFill="1" applyBorder="1" applyAlignment="1">
      <alignment horizontal="center" vertical="center"/>
    </xf>
    <xf numFmtId="0" fontId="74" fillId="19" borderId="77" xfId="0" applyFont="1" applyFill="1" applyBorder="1" applyAlignment="1">
      <alignment horizontal="center" vertical="center" wrapText="1"/>
    </xf>
    <xf numFmtId="0" fontId="17" fillId="19" borderId="77" xfId="0" applyFont="1" applyFill="1" applyBorder="1" applyAlignment="1">
      <alignment horizontal="center" vertical="center" wrapText="1"/>
    </xf>
    <xf numFmtId="168" fontId="0" fillId="18" borderId="77" xfId="0" applyNumberFormat="1" applyFill="1" applyBorder="1" applyAlignment="1">
      <alignment horizontal="center"/>
    </xf>
    <xf numFmtId="172" fontId="7" fillId="18" borderId="77" xfId="0" applyNumberFormat="1" applyFont="1" applyFill="1" applyBorder="1" applyAlignment="1">
      <alignment horizontal="center"/>
    </xf>
    <xf numFmtId="166" fontId="0" fillId="21" borderId="77" xfId="0" applyNumberFormat="1" applyFill="1" applyBorder="1" applyAlignment="1">
      <alignment horizontal="center"/>
    </xf>
    <xf numFmtId="172" fontId="0" fillId="19" borderId="77" xfId="0" applyNumberFormat="1" applyFill="1" applyBorder="1" applyAlignment="1">
      <alignment horizontal="left"/>
    </xf>
    <xf numFmtId="168" fontId="0" fillId="19" borderId="77" xfId="0" applyNumberFormat="1" applyFill="1" applyBorder="1" applyAlignment="1">
      <alignment horizontal="center"/>
    </xf>
    <xf numFmtId="172" fontId="7" fillId="19" borderId="77" xfId="0" applyNumberFormat="1" applyFont="1" applyFill="1" applyBorder="1" applyAlignment="1">
      <alignment horizontal="center"/>
    </xf>
    <xf numFmtId="172" fontId="4" fillId="18" borderId="77" xfId="0" applyNumberFormat="1" applyFont="1" applyFill="1" applyBorder="1" applyAlignment="1">
      <alignment horizontal="center"/>
    </xf>
    <xf numFmtId="0" fontId="142" fillId="19" borderId="16" xfId="0" applyFont="1" applyFill="1" applyBorder="1" applyAlignment="1">
      <alignment horizontal="center" vertical="center"/>
    </xf>
    <xf numFmtId="166" fontId="0" fillId="21" borderId="27" xfId="0" applyNumberFormat="1" applyFill="1" applyBorder="1" applyAlignment="1">
      <alignment horizontal="center"/>
    </xf>
    <xf numFmtId="166" fontId="0" fillId="21" borderId="28" xfId="0" applyNumberFormat="1" applyFill="1" applyBorder="1" applyAlignment="1">
      <alignment horizontal="center"/>
    </xf>
    <xf numFmtId="166" fontId="0" fillId="21" borderId="32" xfId="0" applyNumberFormat="1" applyFill="1" applyBorder="1" applyAlignment="1">
      <alignment horizontal="center"/>
    </xf>
    <xf numFmtId="0" fontId="13" fillId="19" borderId="77" xfId="0" applyFont="1" applyFill="1" applyBorder="1" applyAlignment="1">
      <alignment horizontal="left" vertical="center"/>
    </xf>
    <xf numFmtId="0" fontId="0" fillId="18" borderId="35" xfId="0" applyFill="1" applyBorder="1" applyAlignment="1">
      <alignment horizontal="center"/>
    </xf>
    <xf numFmtId="1" fontId="0" fillId="18" borderId="36" xfId="0" applyNumberFormat="1" applyFill="1" applyBorder="1" applyAlignment="1">
      <alignment horizontal="center"/>
    </xf>
    <xf numFmtId="172" fontId="0" fillId="21" borderId="45" xfId="0" applyNumberFormat="1" applyFill="1" applyBorder="1" applyAlignment="1">
      <alignment horizontal="center"/>
    </xf>
    <xf numFmtId="172" fontId="0" fillId="21" borderId="40" xfId="0" applyNumberFormat="1" applyFill="1" applyBorder="1" applyAlignment="1">
      <alignment horizontal="center"/>
    </xf>
    <xf numFmtId="172" fontId="0" fillId="18" borderId="24" xfId="0" applyNumberFormat="1" applyFill="1" applyBorder="1" applyAlignment="1">
      <alignment horizontal="center" vertical="center"/>
    </xf>
    <xf numFmtId="172" fontId="0" fillId="21" borderId="24" xfId="0" applyNumberFormat="1" applyFill="1" applyBorder="1" applyAlignment="1">
      <alignment horizontal="center" vertical="center"/>
    </xf>
    <xf numFmtId="172" fontId="0" fillId="21" borderId="42" xfId="0" applyNumberFormat="1" applyFill="1" applyBorder="1" applyAlignment="1">
      <alignment horizontal="center"/>
    </xf>
    <xf numFmtId="172" fontId="0" fillId="19" borderId="37" xfId="0" applyNumberFormat="1" applyFill="1" applyBorder="1" applyAlignment="1">
      <alignment horizontal="center" vertical="center"/>
    </xf>
    <xf numFmtId="172" fontId="0" fillId="19" borderId="26" xfId="0" applyNumberFormat="1" applyFill="1" applyBorder="1" applyAlignment="1">
      <alignment horizontal="center" vertical="center"/>
    </xf>
    <xf numFmtId="172" fontId="0" fillId="19" borderId="27" xfId="0" applyNumberFormat="1" applyFill="1" applyBorder="1" applyAlignment="1">
      <alignment horizontal="center" vertical="center"/>
    </xf>
    <xf numFmtId="172" fontId="0" fillId="18" borderId="29" xfId="0" applyNumberFormat="1" applyFill="1" applyBorder="1" applyAlignment="1">
      <alignment horizontal="center" vertical="center"/>
    </xf>
    <xf numFmtId="172" fontId="0" fillId="21" borderId="28" xfId="0" applyNumberFormat="1" applyFill="1" applyBorder="1" applyAlignment="1">
      <alignment horizontal="center" vertical="center"/>
    </xf>
    <xf numFmtId="172" fontId="0" fillId="19" borderId="30" xfId="0" applyNumberFormat="1" applyFill="1" applyBorder="1" applyAlignment="1">
      <alignment horizontal="center" vertical="center"/>
    </xf>
    <xf numFmtId="172" fontId="0" fillId="19" borderId="31" xfId="0" applyNumberFormat="1" applyFill="1" applyBorder="1" applyAlignment="1">
      <alignment horizontal="center" vertical="center"/>
    </xf>
    <xf numFmtId="172" fontId="0" fillId="19" borderId="32" xfId="0" applyNumberFormat="1" applyFill="1" applyBorder="1" applyAlignment="1">
      <alignment horizontal="center" vertical="center"/>
    </xf>
    <xf numFmtId="0" fontId="142" fillId="19" borderId="14" xfId="0" applyFont="1" applyFill="1" applyBorder="1" applyAlignment="1">
      <alignment horizontal="center" vertical="center"/>
    </xf>
    <xf numFmtId="0" fontId="14" fillId="19" borderId="0" xfId="0" applyFont="1" applyFill="1" applyAlignment="1">
      <alignment horizontal="left"/>
    </xf>
    <xf numFmtId="170" fontId="0" fillId="18" borderId="24" xfId="0" applyNumberFormat="1" applyFill="1" applyBorder="1" applyAlignment="1">
      <alignment horizontal="center"/>
    </xf>
    <xf numFmtId="170" fontId="0" fillId="18" borderId="40" xfId="0" applyNumberFormat="1" applyFill="1" applyBorder="1" applyAlignment="1">
      <alignment horizontal="center"/>
    </xf>
    <xf numFmtId="169" fontId="0" fillId="18" borderId="41" xfId="0" applyNumberFormat="1" applyFill="1" applyBorder="1" applyAlignment="1">
      <alignment horizontal="center"/>
    </xf>
    <xf numFmtId="0" fontId="22" fillId="19" borderId="12" xfId="0" applyFont="1" applyFill="1" applyBorder="1" applyAlignment="1">
      <alignment horizontal="center"/>
    </xf>
    <xf numFmtId="0" fontId="35" fillId="19" borderId="0" xfId="0" applyFont="1" applyFill="1" applyAlignment="1">
      <alignment vertical="center"/>
    </xf>
    <xf numFmtId="0" fontId="111" fillId="22" borderId="14" xfId="43" applyFont="1" applyFill="1" applyBorder="1" applyAlignment="1">
      <alignment horizontal="center" vertical="center" wrapText="1"/>
    </xf>
    <xf numFmtId="0" fontId="111" fillId="22" borderId="13" xfId="43" applyFont="1" applyFill="1" applyBorder="1" applyAlignment="1">
      <alignment horizontal="center" vertical="center" wrapText="1"/>
    </xf>
    <xf numFmtId="0" fontId="119" fillId="22" borderId="13" xfId="43" applyFont="1" applyFill="1" applyBorder="1" applyAlignment="1">
      <alignment horizontal="center" vertical="center" wrapText="1"/>
    </xf>
    <xf numFmtId="0" fontId="112" fillId="22" borderId="13" xfId="43" applyFont="1" applyFill="1" applyBorder="1" applyAlignment="1">
      <alignment horizontal="center" vertical="center" wrapText="1"/>
    </xf>
    <xf numFmtId="0" fontId="110" fillId="22" borderId="0" xfId="43" applyFont="1" applyFill="1" applyAlignment="1">
      <alignment horizontal="center" vertical="center" wrapText="1"/>
    </xf>
    <xf numFmtId="0" fontId="119" fillId="22" borderId="12" xfId="43" applyFont="1" applyFill="1" applyBorder="1" applyAlignment="1">
      <alignment horizontal="center" wrapText="1"/>
    </xf>
    <xf numFmtId="0" fontId="80" fillId="22" borderId="13" xfId="43" applyFont="1" applyFill="1" applyBorder="1" applyAlignment="1">
      <alignment horizontal="center" vertical="center" wrapText="1"/>
    </xf>
    <xf numFmtId="0" fontId="110" fillId="22" borderId="16" xfId="43" applyFont="1" applyFill="1" applyBorder="1" applyAlignment="1">
      <alignment horizontal="center" vertical="center" wrapText="1"/>
    </xf>
    <xf numFmtId="2" fontId="188" fillId="18" borderId="29" xfId="0" applyNumberFormat="1" applyFont="1" applyFill="1" applyBorder="1" applyAlignment="1">
      <alignment horizontal="center"/>
    </xf>
    <xf numFmtId="2" fontId="188" fillId="18" borderId="24" xfId="0" applyNumberFormat="1" applyFont="1" applyFill="1" applyBorder="1" applyAlignment="1">
      <alignment horizontal="center"/>
    </xf>
    <xf numFmtId="0" fontId="18" fillId="19" borderId="17" xfId="0" applyFont="1" applyFill="1" applyBorder="1" applyAlignment="1">
      <alignment horizontal="center" vertical="center"/>
    </xf>
    <xf numFmtId="0" fontId="18" fillId="19" borderId="14" xfId="0" applyFont="1" applyFill="1" applyBorder="1" applyAlignment="1">
      <alignment horizontal="center" vertical="center"/>
    </xf>
    <xf numFmtId="2" fontId="188" fillId="18" borderId="30" xfId="0" applyNumberFormat="1" applyFont="1" applyFill="1" applyBorder="1" applyAlignment="1">
      <alignment horizontal="center"/>
    </xf>
    <xf numFmtId="2" fontId="188" fillId="18" borderId="31" xfId="0" applyNumberFormat="1" applyFont="1" applyFill="1" applyBorder="1" applyAlignment="1">
      <alignment horizontal="center"/>
    </xf>
    <xf numFmtId="0" fontId="22" fillId="21" borderId="22" xfId="43" applyFont="1" applyFill="1" applyBorder="1" applyAlignment="1">
      <alignment vertical="center" wrapText="1"/>
    </xf>
    <xf numFmtId="0" fontId="28" fillId="21" borderId="23" xfId="43" applyFont="1" applyFill="1" applyBorder="1" applyAlignment="1">
      <alignment vertical="center" wrapText="1"/>
    </xf>
    <xf numFmtId="0" fontId="12" fillId="21" borderId="23" xfId="43" applyFont="1" applyFill="1" applyBorder="1" applyAlignment="1">
      <alignment vertical="center" wrapText="1"/>
    </xf>
    <xf numFmtId="0" fontId="106" fillId="22" borderId="23" xfId="43" applyFont="1" applyFill="1" applyBorder="1" applyAlignment="1">
      <alignment vertical="center" wrapText="1"/>
    </xf>
    <xf numFmtId="0" fontId="106" fillId="22" borderId="11" xfId="43" applyFont="1" applyFill="1" applyBorder="1" applyAlignment="1">
      <alignment vertical="center" wrapText="1"/>
    </xf>
    <xf numFmtId="0" fontId="28" fillId="21" borderId="16" xfId="43" applyFont="1" applyFill="1" applyBorder="1" applyAlignment="1">
      <alignment vertical="center" wrapText="1"/>
    </xf>
    <xf numFmtId="0" fontId="77" fillId="19" borderId="45" xfId="0" applyFont="1" applyFill="1" applyBorder="1" applyAlignment="1">
      <alignment horizontal="center" wrapText="1"/>
    </xf>
    <xf numFmtId="0" fontId="77" fillId="19" borderId="10" xfId="0" applyFont="1" applyFill="1" applyBorder="1" applyAlignment="1">
      <alignment horizontal="center" wrapText="1"/>
    </xf>
    <xf numFmtId="0" fontId="77" fillId="19" borderId="49" xfId="0" applyFont="1" applyFill="1" applyBorder="1" applyAlignment="1">
      <alignment horizontal="center" wrapText="1"/>
    </xf>
    <xf numFmtId="0" fontId="13" fillId="19" borderId="0" xfId="0" applyFont="1" applyFill="1" applyAlignment="1">
      <alignment horizontal="center" vertical="top" wrapText="1"/>
    </xf>
    <xf numFmtId="0" fontId="34" fillId="19" borderId="40" xfId="0" applyFont="1" applyFill="1" applyBorder="1" applyAlignment="1">
      <alignment horizontal="left" vertical="center" wrapText="1"/>
    </xf>
    <xf numFmtId="0" fontId="34" fillId="19" borderId="52" xfId="0" applyFont="1" applyFill="1" applyBorder="1" applyAlignment="1">
      <alignment horizontal="left" vertical="center" wrapText="1"/>
    </xf>
    <xf numFmtId="0" fontId="30" fillId="19" borderId="48" xfId="0" applyFont="1" applyFill="1" applyBorder="1" applyAlignment="1">
      <alignment horizontal="left" vertical="top" wrapText="1" indent="6"/>
    </xf>
    <xf numFmtId="0" fontId="30" fillId="19" borderId="45" xfId="0" applyFont="1" applyFill="1" applyBorder="1" applyAlignment="1">
      <alignment horizontal="left" vertical="top" wrapText="1" indent="6"/>
    </xf>
    <xf numFmtId="173" fontId="31" fillId="19" borderId="0" xfId="0" quotePrefix="1" applyNumberFormat="1" applyFont="1" applyFill="1" applyAlignment="1">
      <alignment horizontal="right" vertical="top" wrapText="1"/>
    </xf>
    <xf numFmtId="173" fontId="31" fillId="19" borderId="0" xfId="0" applyNumberFormat="1" applyFont="1" applyFill="1" applyAlignment="1">
      <alignment horizontal="right" vertical="top" wrapText="1"/>
    </xf>
    <xf numFmtId="173" fontId="31" fillId="19" borderId="50" xfId="0" applyNumberFormat="1" applyFont="1" applyFill="1" applyBorder="1" applyAlignment="1">
      <alignment horizontal="right" vertical="top" wrapText="1"/>
    </xf>
    <xf numFmtId="0" fontId="31" fillId="19" borderId="0" xfId="0" applyFont="1" applyFill="1" applyAlignment="1">
      <alignment horizontal="right" vertical="top" wrapText="1"/>
    </xf>
    <xf numFmtId="0" fontId="31" fillId="19" borderId="50" xfId="0" applyFont="1" applyFill="1" applyBorder="1" applyAlignment="1">
      <alignment horizontal="right" vertical="top" wrapText="1"/>
    </xf>
    <xf numFmtId="0" fontId="33" fillId="19" borderId="0" xfId="0" applyFont="1" applyFill="1" applyAlignment="1">
      <alignment horizontal="center" wrapText="1"/>
    </xf>
    <xf numFmtId="0" fontId="13" fillId="19" borderId="53" xfId="0" applyFont="1" applyFill="1" applyBorder="1" applyAlignment="1">
      <alignment horizontal="center" vertical="top" wrapText="1"/>
    </xf>
    <xf numFmtId="0" fontId="13" fillId="19" borderId="54" xfId="0" applyFont="1" applyFill="1" applyBorder="1" applyAlignment="1">
      <alignment horizontal="center" vertical="top" wrapText="1"/>
    </xf>
    <xf numFmtId="0" fontId="13" fillId="19" borderId="55" xfId="0" applyFont="1" applyFill="1" applyBorder="1" applyAlignment="1">
      <alignment horizontal="center" vertical="top" wrapText="1"/>
    </xf>
    <xf numFmtId="0" fontId="34" fillId="19" borderId="40" xfId="0" applyFont="1" applyFill="1" applyBorder="1" applyAlignment="1">
      <alignment horizontal="center" vertical="center" wrapText="1"/>
    </xf>
    <xf numFmtId="0" fontId="34" fillId="19" borderId="52" xfId="0" applyFont="1" applyFill="1" applyBorder="1" applyAlignment="1">
      <alignment horizontal="center" vertical="center" wrapText="1"/>
    </xf>
    <xf numFmtId="0" fontId="34" fillId="19" borderId="40" xfId="0" applyFont="1" applyFill="1" applyBorder="1" applyAlignment="1">
      <alignment horizontal="left" vertical="center" wrapText="1" indent="1"/>
    </xf>
    <xf numFmtId="0" fontId="34" fillId="19" borderId="52" xfId="0" applyFont="1" applyFill="1" applyBorder="1" applyAlignment="1">
      <alignment horizontal="left" vertical="center" wrapText="1" indent="1"/>
    </xf>
    <xf numFmtId="0" fontId="151" fillId="18" borderId="0" xfId="0" applyFont="1" applyFill="1" applyAlignment="1">
      <alignment horizontal="center"/>
    </xf>
    <xf numFmtId="0" fontId="36" fillId="19" borderId="77" xfId="0" applyFont="1" applyFill="1" applyBorder="1" applyAlignment="1">
      <alignment horizontal="center" vertical="center" textRotation="90"/>
    </xf>
    <xf numFmtId="0" fontId="36" fillId="0" borderId="77" xfId="0" applyFont="1" applyBorder="1" applyAlignment="1">
      <alignment horizontal="center" vertical="center" textRotation="90"/>
    </xf>
    <xf numFmtId="0" fontId="62" fillId="19" borderId="77" xfId="0" applyFont="1" applyFill="1" applyBorder="1" applyAlignment="1">
      <alignment horizontal="center" vertical="center" textRotation="90"/>
    </xf>
    <xf numFmtId="0" fontId="62" fillId="0" borderId="77" xfId="0" applyFont="1" applyBorder="1" applyAlignment="1">
      <alignment horizontal="center" vertical="center" textRotation="90"/>
    </xf>
    <xf numFmtId="0" fontId="13" fillId="19" borderId="0" xfId="0" applyFont="1" applyFill="1" applyAlignment="1">
      <alignment horizontal="center" vertical="top"/>
    </xf>
    <xf numFmtId="0" fontId="13" fillId="19" borderId="22" xfId="0" applyFont="1" applyFill="1" applyBorder="1" applyAlignment="1">
      <alignment horizontal="center" vertical="top"/>
    </xf>
    <xf numFmtId="0" fontId="13" fillId="19" borderId="23" xfId="0" applyFont="1" applyFill="1" applyBorder="1" applyAlignment="1">
      <alignment horizontal="center" vertical="top"/>
    </xf>
    <xf numFmtId="169" fontId="0" fillId="19" borderId="13" xfId="0" applyNumberFormat="1" applyFill="1" applyBorder="1" applyAlignment="1">
      <alignment horizontal="center" vertical="center"/>
    </xf>
    <xf numFmtId="169" fontId="0" fillId="19" borderId="0" xfId="0" applyNumberFormat="1" applyFill="1" applyAlignment="1">
      <alignment horizontal="center" vertical="center"/>
    </xf>
    <xf numFmtId="167" fontId="0" fillId="19" borderId="16" xfId="0" applyNumberFormat="1" applyFill="1" applyBorder="1" applyAlignment="1">
      <alignment horizontal="center" vertical="center"/>
    </xf>
    <xf numFmtId="167" fontId="0" fillId="19" borderId="21" xfId="0" applyNumberFormat="1" applyFill="1" applyBorder="1" applyAlignment="1">
      <alignment horizontal="center" vertical="center"/>
    </xf>
    <xf numFmtId="0" fontId="28" fillId="22" borderId="22" xfId="43" applyFont="1" applyFill="1" applyBorder="1" applyAlignment="1">
      <alignment vertical="center" wrapText="1"/>
    </xf>
    <xf numFmtId="0" fontId="28" fillId="22" borderId="23" xfId="43" applyFont="1" applyFill="1" applyBorder="1" applyAlignment="1">
      <alignment vertical="center" wrapText="1"/>
    </xf>
    <xf numFmtId="0" fontId="28" fillId="22" borderId="13" xfId="43" applyFont="1" applyFill="1" applyBorder="1" applyAlignment="1">
      <alignment vertical="center" wrapText="1"/>
    </xf>
    <xf numFmtId="0" fontId="28" fillId="22" borderId="11" xfId="43" applyFont="1" applyFill="1" applyBorder="1" applyAlignment="1">
      <alignment vertical="center" wrapText="1"/>
    </xf>
    <xf numFmtId="173" fontId="32" fillId="19" borderId="0" xfId="0" quotePrefix="1" applyNumberFormat="1" applyFont="1" applyFill="1" applyAlignment="1">
      <alignment horizontal="right" vertical="top" wrapText="1"/>
    </xf>
    <xf numFmtId="173" fontId="32" fillId="19" borderId="0" xfId="0" applyNumberFormat="1" applyFont="1" applyFill="1" applyAlignment="1">
      <alignment horizontal="right" vertical="top" wrapText="1"/>
    </xf>
    <xf numFmtId="173" fontId="32" fillId="19" borderId="50" xfId="0" applyNumberFormat="1" applyFont="1" applyFill="1" applyBorder="1" applyAlignment="1">
      <alignment horizontal="right" vertical="top" wrapText="1"/>
    </xf>
    <xf numFmtId="0" fontId="32" fillId="19" borderId="0" xfId="0" applyFont="1" applyFill="1" applyAlignment="1">
      <alignment horizontal="right" vertical="top" wrapText="1"/>
    </xf>
    <xf numFmtId="0" fontId="32" fillId="19" borderId="50" xfId="0" applyFont="1" applyFill="1" applyBorder="1" applyAlignment="1">
      <alignment horizontal="right" vertical="top" wrapText="1"/>
    </xf>
    <xf numFmtId="0" fontId="28" fillId="0" borderId="22" xfId="0" applyFont="1" applyBorder="1" applyAlignment="1">
      <alignment horizontal="center" vertical="center" wrapText="1"/>
    </xf>
    <xf numFmtId="0" fontId="28" fillId="0" borderId="11" xfId="0" applyFont="1" applyBorder="1" applyAlignment="1">
      <alignment horizontal="center" vertical="center" wrapText="1"/>
    </xf>
    <xf numFmtId="0" fontId="35" fillId="18" borderId="0" xfId="0" applyFont="1" applyFill="1" applyAlignment="1">
      <alignment wrapText="1"/>
    </xf>
    <xf numFmtId="0" fontId="0" fillId="0" borderId="0" xfId="0"/>
    <xf numFmtId="173" fontId="31" fillId="19" borderId="50" xfId="0" quotePrefix="1" applyNumberFormat="1" applyFont="1" applyFill="1" applyBorder="1" applyAlignment="1">
      <alignment horizontal="right" vertical="top" wrapText="1"/>
    </xf>
    <xf numFmtId="0" fontId="66" fillId="22" borderId="10" xfId="0" applyFont="1" applyFill="1" applyBorder="1" applyAlignment="1">
      <alignment horizontal="center" wrapText="1"/>
    </xf>
    <xf numFmtId="0" fontId="0" fillId="0" borderId="0" xfId="0" applyAlignment="1">
      <alignment horizontal="center"/>
    </xf>
    <xf numFmtId="0" fontId="0" fillId="0" borderId="10" xfId="0" applyBorder="1" applyAlignment="1">
      <alignment horizontal="center"/>
    </xf>
    <xf numFmtId="0" fontId="77" fillId="19" borderId="77" xfId="0" applyFont="1" applyFill="1" applyBorder="1" applyAlignment="1">
      <alignment horizontal="center" wrapText="1"/>
    </xf>
    <xf numFmtId="0" fontId="13" fillId="19" borderId="11" xfId="0" applyFont="1" applyFill="1" applyBorder="1" applyAlignment="1">
      <alignment horizontal="center" vertical="top"/>
    </xf>
    <xf numFmtId="0" fontId="77" fillId="19" borderId="0" xfId="0" applyFont="1" applyFill="1" applyAlignment="1">
      <alignment horizontal="center" wrapText="1"/>
    </xf>
    <xf numFmtId="0" fontId="77" fillId="19" borderId="75" xfId="0" applyFont="1" applyFill="1" applyBorder="1" applyAlignment="1">
      <alignment horizontal="center" wrapText="1"/>
    </xf>
    <xf numFmtId="0" fontId="13" fillId="19" borderId="0" xfId="0" applyFont="1" applyFill="1" applyAlignment="1">
      <alignment horizontal="center" vertical="center" textRotation="90"/>
    </xf>
    <xf numFmtId="0" fontId="13" fillId="19" borderId="0" xfId="0" applyFont="1" applyFill="1" applyAlignment="1">
      <alignment horizontal="center"/>
    </xf>
    <xf numFmtId="168" fontId="0" fillId="19" borderId="13" xfId="0" applyNumberFormat="1" applyFill="1" applyBorder="1" applyAlignment="1">
      <alignment horizontal="center" vertical="center"/>
    </xf>
    <xf numFmtId="168" fontId="0" fillId="19" borderId="0" xfId="0" applyNumberFormat="1" applyFill="1" applyAlignment="1">
      <alignment horizontal="center" vertical="center"/>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42" builtinId="8"/>
    <cellStyle name="Input" xfId="34" builtinId="20" customBuiltin="1"/>
    <cellStyle name="Linked Cell" xfId="35" builtinId="24" customBuiltin="1"/>
    <cellStyle name="Neutral" xfId="36" builtinId="28" customBuiltin="1"/>
    <cellStyle name="Normal" xfId="0" builtinId="0"/>
    <cellStyle name="Normal 2" xfId="43" xr:uid="{00000000-0005-0000-0000-000026000000}"/>
    <cellStyle name="Note" xfId="37" builtinId="10" customBuiltin="1"/>
    <cellStyle name="Output" xfId="38" builtinId="21" customBuiltin="1"/>
    <cellStyle name="Title" xfId="39" builtinId="15" customBuiltin="1"/>
    <cellStyle name="Total" xfId="40" builtinId="25" customBuiltin="1"/>
    <cellStyle name="Warning Text" xfId="41" builtinId="11" customBuiltin="1"/>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C3C3C"/>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tyles" Target="styles.xml"/><Relationship Id="rId38"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theme" Target="theme/theme1.xml"/><Relationship Id="rId37"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alcChain" Target="calcChain.xml"/><Relationship Id="rId8" Type="http://schemas.openxmlformats.org/officeDocument/2006/relationships/worksheet" Target="worksheets/sheet8.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1.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24.xml"/></Relationships>
</file>

<file path=xl/charts/_rels/chart4.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5.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831065332572019E-2"/>
          <c:y val="0.11676018302625754"/>
          <c:w val="0.891124379314159"/>
          <c:h val="0.79189303152462431"/>
        </c:manualLayout>
      </c:layout>
      <c:scatterChart>
        <c:scatterStyle val="lineMarker"/>
        <c:varyColors val="0"/>
        <c:ser>
          <c:idx val="0"/>
          <c:order val="0"/>
          <c:spPr>
            <a:ln w="38100">
              <a:solidFill>
                <a:schemeClr val="tx1"/>
              </a:solidFill>
            </a:ln>
          </c:spPr>
          <c:marker>
            <c:symbol val="none"/>
          </c:marker>
          <c:xVal>
            <c:numRef>
              <c:f>'P.618-14 Att_Tot'!$C$88:$C$107</c:f>
              <c:numCache>
                <c:formatCode>General</c:formatCode>
                <c:ptCount val="20"/>
                <c:pt idx="0">
                  <c:v>50</c:v>
                </c:pt>
                <c:pt idx="1">
                  <c:v>30</c:v>
                </c:pt>
                <c:pt idx="2">
                  <c:v>20</c:v>
                </c:pt>
                <c:pt idx="3">
                  <c:v>10</c:v>
                </c:pt>
                <c:pt idx="4">
                  <c:v>5</c:v>
                </c:pt>
                <c:pt idx="5">
                  <c:v>3</c:v>
                </c:pt>
                <c:pt idx="6">
                  <c:v>2</c:v>
                </c:pt>
                <c:pt idx="7">
                  <c:v>1</c:v>
                </c:pt>
                <c:pt idx="8">
                  <c:v>0.5</c:v>
                </c:pt>
                <c:pt idx="9">
                  <c:v>0.3</c:v>
                </c:pt>
                <c:pt idx="10">
                  <c:v>0.2</c:v>
                </c:pt>
                <c:pt idx="11">
                  <c:v>0.1</c:v>
                </c:pt>
                <c:pt idx="12">
                  <c:v>0.05</c:v>
                </c:pt>
                <c:pt idx="13">
                  <c:v>0.03</c:v>
                </c:pt>
                <c:pt idx="14">
                  <c:v>0.02</c:v>
                </c:pt>
                <c:pt idx="15">
                  <c:v>0.01</c:v>
                </c:pt>
                <c:pt idx="16">
                  <c:v>5.0000000000000001E-3</c:v>
                </c:pt>
                <c:pt idx="17">
                  <c:v>3.0000000000000001E-3</c:v>
                </c:pt>
                <c:pt idx="18">
                  <c:v>2E-3</c:v>
                </c:pt>
                <c:pt idx="19">
                  <c:v>1E-3</c:v>
                </c:pt>
              </c:numCache>
            </c:numRef>
          </c:xVal>
          <c:yVal>
            <c:numRef>
              <c:f>'P.618-14 Att_Tot'!$K$88:$K$107</c:f>
              <c:numCache>
                <c:formatCode>0.00000000</c:formatCode>
                <c:ptCount val="20"/>
                <c:pt idx="0">
                  <c:v>0.37420468774569243</c:v>
                </c:pt>
                <c:pt idx="1">
                  <c:v>0.4993295216066384</c:v>
                </c:pt>
                <c:pt idx="2">
                  <c:v>0.59068164338509188</c:v>
                </c:pt>
                <c:pt idx="3">
                  <c:v>0.7375245453927245</c:v>
                </c:pt>
                <c:pt idx="4">
                  <c:v>1.2101940160286579</c:v>
                </c:pt>
                <c:pt idx="5">
                  <c:v>1.3879528493379827</c:v>
                </c:pt>
                <c:pt idx="6">
                  <c:v>1.578307816696717</c:v>
                </c:pt>
                <c:pt idx="7">
                  <c:v>2.0403184359921478</c:v>
                </c:pt>
                <c:pt idx="8">
                  <c:v>2.7352501087735486</c:v>
                </c:pt>
                <c:pt idx="9">
                  <c:v>3.4437020430748557</c:v>
                </c:pt>
                <c:pt idx="10">
                  <c:v>4.1510760489110048</c:v>
                </c:pt>
                <c:pt idx="11">
                  <c:v>5.7128843201029476</c:v>
                </c:pt>
                <c:pt idx="12">
                  <c:v>7.7910542143718677</c:v>
                </c:pt>
                <c:pt idx="13">
                  <c:v>9.6911712934221175</c:v>
                </c:pt>
                <c:pt idx="14">
                  <c:v>11.432713345062071</c:v>
                </c:pt>
                <c:pt idx="15">
                  <c:v>14.883676001850027</c:v>
                </c:pt>
                <c:pt idx="16">
                  <c:v>18.878825322260724</c:v>
                </c:pt>
                <c:pt idx="17">
                  <c:v>22.098451821275603</c:v>
                </c:pt>
                <c:pt idx="18">
                  <c:v>24.76341993983122</c:v>
                </c:pt>
                <c:pt idx="19">
                  <c:v>29.389507933821374</c:v>
                </c:pt>
              </c:numCache>
            </c:numRef>
          </c:yVal>
          <c:smooth val="0"/>
          <c:extLst>
            <c:ext xmlns:c16="http://schemas.microsoft.com/office/drawing/2014/chart" uri="{C3380CC4-5D6E-409C-BE32-E72D297353CC}">
              <c16:uniqueId val="{00000000-8C3A-481A-95D5-6EEB108962BE}"/>
            </c:ext>
          </c:extLst>
        </c:ser>
        <c:ser>
          <c:idx val="1"/>
          <c:order val="1"/>
          <c:spPr>
            <a:ln w="31750">
              <a:solidFill>
                <a:schemeClr val="accent6"/>
              </a:solidFill>
              <a:prstDash val="lgDash"/>
            </a:ln>
          </c:spPr>
          <c:marker>
            <c:symbol val="none"/>
          </c:marker>
          <c:xVal>
            <c:numRef>
              <c:f>'P.618-14 Att_Tot'!$C$88:$C$107</c:f>
              <c:numCache>
                <c:formatCode>General</c:formatCode>
                <c:ptCount val="20"/>
                <c:pt idx="0">
                  <c:v>50</c:v>
                </c:pt>
                <c:pt idx="1">
                  <c:v>30</c:v>
                </c:pt>
                <c:pt idx="2">
                  <c:v>20</c:v>
                </c:pt>
                <c:pt idx="3">
                  <c:v>10</c:v>
                </c:pt>
                <c:pt idx="4">
                  <c:v>5</c:v>
                </c:pt>
                <c:pt idx="5">
                  <c:v>3</c:v>
                </c:pt>
                <c:pt idx="6">
                  <c:v>2</c:v>
                </c:pt>
                <c:pt idx="7">
                  <c:v>1</c:v>
                </c:pt>
                <c:pt idx="8">
                  <c:v>0.5</c:v>
                </c:pt>
                <c:pt idx="9">
                  <c:v>0.3</c:v>
                </c:pt>
                <c:pt idx="10">
                  <c:v>0.2</c:v>
                </c:pt>
                <c:pt idx="11">
                  <c:v>0.1</c:v>
                </c:pt>
                <c:pt idx="12">
                  <c:v>0.05</c:v>
                </c:pt>
                <c:pt idx="13">
                  <c:v>0.03</c:v>
                </c:pt>
                <c:pt idx="14">
                  <c:v>0.02</c:v>
                </c:pt>
                <c:pt idx="15">
                  <c:v>0.01</c:v>
                </c:pt>
                <c:pt idx="16">
                  <c:v>5.0000000000000001E-3</c:v>
                </c:pt>
                <c:pt idx="17">
                  <c:v>3.0000000000000001E-3</c:v>
                </c:pt>
                <c:pt idx="18">
                  <c:v>2E-3</c:v>
                </c:pt>
                <c:pt idx="19">
                  <c:v>1E-3</c:v>
                </c:pt>
              </c:numCache>
            </c:numRef>
          </c:xVal>
          <c:yVal>
            <c:numRef>
              <c:f>'P.618-14 Att_Tot'!$F$88:$F$107</c:f>
              <c:numCache>
                <c:formatCode>0.00000000</c:formatCode>
                <c:ptCount val="20"/>
                <c:pt idx="0">
                  <c:v>2.6777175535499099E-4</c:v>
                </c:pt>
                <c:pt idx="1">
                  <c:v>3.3824970105285602E-2</c:v>
                </c:pt>
                <c:pt idx="2">
                  <c:v>5.9364076661358102E-2</c:v>
                </c:pt>
                <c:pt idx="3">
                  <c:v>0.10125211596797799</c:v>
                </c:pt>
                <c:pt idx="4">
                  <c:v>0.14157448851784199</c:v>
                </c:pt>
                <c:pt idx="5">
                  <c:v>0.170742323439664</c:v>
                </c:pt>
                <c:pt idx="6">
                  <c:v>0.19379540258970801</c:v>
                </c:pt>
                <c:pt idx="7">
                  <c:v>0.233479129826238</c:v>
                </c:pt>
                <c:pt idx="8">
                  <c:v>0.27417842468877202</c:v>
                </c:pt>
                <c:pt idx="9">
                  <c:v>0.30527613665012998</c:v>
                </c:pt>
                <c:pt idx="10">
                  <c:v>0.33085905173413199</c:v>
                </c:pt>
                <c:pt idx="11">
                  <c:v>0.37691314191615699</c:v>
                </c:pt>
                <c:pt idx="12">
                  <c:v>0.42656403410694699</c:v>
                </c:pt>
                <c:pt idx="13">
                  <c:v>0.465910863575482</c:v>
                </c:pt>
                <c:pt idx="14">
                  <c:v>0.49903947793343201</c:v>
                </c:pt>
                <c:pt idx="15">
                  <c:v>0.56003860607653599</c:v>
                </c:pt>
                <c:pt idx="16">
                  <c:v>0.62721577061116696</c:v>
                </c:pt>
                <c:pt idx="17">
                  <c:v>0.68113095805452295</c:v>
                </c:pt>
                <c:pt idx="18">
                  <c:v>0.72682113502640799</c:v>
                </c:pt>
                <c:pt idx="19">
                  <c:v>0.81133997614617603</c:v>
                </c:pt>
              </c:numCache>
            </c:numRef>
          </c:yVal>
          <c:smooth val="0"/>
          <c:extLst>
            <c:ext xmlns:c16="http://schemas.microsoft.com/office/drawing/2014/chart" uri="{C3380CC4-5D6E-409C-BE32-E72D297353CC}">
              <c16:uniqueId val="{00000001-8C3A-481A-95D5-6EEB108962BE}"/>
            </c:ext>
          </c:extLst>
        </c:ser>
        <c:ser>
          <c:idx val="2"/>
          <c:order val="2"/>
          <c:spPr>
            <a:ln w="31750">
              <a:solidFill>
                <a:srgbClr val="FF0000"/>
              </a:solidFill>
              <a:prstDash val="dash"/>
            </a:ln>
          </c:spPr>
          <c:marker>
            <c:symbol val="none"/>
          </c:marker>
          <c:xVal>
            <c:numRef>
              <c:f>'P.618-14 Att_Tot'!$C$88:$C$107</c:f>
              <c:numCache>
                <c:formatCode>General</c:formatCode>
                <c:ptCount val="20"/>
                <c:pt idx="0">
                  <c:v>50</c:v>
                </c:pt>
                <c:pt idx="1">
                  <c:v>30</c:v>
                </c:pt>
                <c:pt idx="2">
                  <c:v>20</c:v>
                </c:pt>
                <c:pt idx="3">
                  <c:v>10</c:v>
                </c:pt>
                <c:pt idx="4">
                  <c:v>5</c:v>
                </c:pt>
                <c:pt idx="5">
                  <c:v>3</c:v>
                </c:pt>
                <c:pt idx="6">
                  <c:v>2</c:v>
                </c:pt>
                <c:pt idx="7">
                  <c:v>1</c:v>
                </c:pt>
                <c:pt idx="8">
                  <c:v>0.5</c:v>
                </c:pt>
                <c:pt idx="9">
                  <c:v>0.3</c:v>
                </c:pt>
                <c:pt idx="10">
                  <c:v>0.2</c:v>
                </c:pt>
                <c:pt idx="11">
                  <c:v>0.1</c:v>
                </c:pt>
                <c:pt idx="12">
                  <c:v>0.05</c:v>
                </c:pt>
                <c:pt idx="13">
                  <c:v>0.03</c:v>
                </c:pt>
                <c:pt idx="14">
                  <c:v>0.02</c:v>
                </c:pt>
                <c:pt idx="15">
                  <c:v>0.01</c:v>
                </c:pt>
                <c:pt idx="16">
                  <c:v>5.0000000000000001E-3</c:v>
                </c:pt>
                <c:pt idx="17">
                  <c:v>3.0000000000000001E-3</c:v>
                </c:pt>
                <c:pt idx="18">
                  <c:v>2E-3</c:v>
                </c:pt>
                <c:pt idx="19">
                  <c:v>1E-3</c:v>
                </c:pt>
              </c:numCache>
            </c:numRef>
          </c:xVal>
          <c:yVal>
            <c:numRef>
              <c:f>'P.618-14 Att_Tot'!$G$88:$G$107</c:f>
              <c:numCache>
                <c:formatCode>0.00000000</c:formatCode>
                <c:ptCount val="20"/>
                <c:pt idx="0">
                  <c:v>0</c:v>
                </c:pt>
                <c:pt idx="1">
                  <c:v>0</c:v>
                </c:pt>
                <c:pt idx="2">
                  <c:v>0</c:v>
                </c:pt>
                <c:pt idx="3">
                  <c:v>0</c:v>
                </c:pt>
                <c:pt idx="4">
                  <c:v>0.36066122091525199</c:v>
                </c:pt>
                <c:pt idx="5">
                  <c:v>0.53650677596135599</c:v>
                </c:pt>
                <c:pt idx="6">
                  <c:v>0.72636071940663205</c:v>
                </c:pt>
                <c:pt idx="7">
                  <c:v>1.18897124405275</c:v>
                </c:pt>
                <c:pt idx="8">
                  <c:v>1.88546692313572</c:v>
                </c:pt>
                <c:pt idx="9">
                  <c:v>2.5952559155251498</c:v>
                </c:pt>
                <c:pt idx="10">
                  <c:v>3.3036697839643598</c:v>
                </c:pt>
                <c:pt idx="11">
                  <c:v>4.8670736513265496</c:v>
                </c:pt>
                <c:pt idx="12">
                  <c:v>6.9465276901966897</c:v>
                </c:pt>
                <c:pt idx="13">
                  <c:v>8.8473773694961508</c:v>
                </c:pt>
                <c:pt idx="14">
                  <c:v>10.589374219866199</c:v>
                </c:pt>
                <c:pt idx="15">
                  <c:v>14.0408651819687</c:v>
                </c:pt>
                <c:pt idx="16">
                  <c:v>18.036240114082201</c:v>
                </c:pt>
                <c:pt idx="17">
                  <c:v>21.2558412425036</c:v>
                </c:pt>
                <c:pt idx="18">
                  <c:v>23.920670290858201</c:v>
                </c:pt>
                <c:pt idx="19">
                  <c:v>28.546259160579801</c:v>
                </c:pt>
              </c:numCache>
            </c:numRef>
          </c:yVal>
          <c:smooth val="0"/>
          <c:extLst>
            <c:ext xmlns:c16="http://schemas.microsoft.com/office/drawing/2014/chart" uri="{C3380CC4-5D6E-409C-BE32-E72D297353CC}">
              <c16:uniqueId val="{00000002-8C3A-481A-95D5-6EEB108962BE}"/>
            </c:ext>
          </c:extLst>
        </c:ser>
        <c:ser>
          <c:idx val="3"/>
          <c:order val="3"/>
          <c:spPr>
            <a:ln>
              <a:prstDash val="lgDashDot"/>
            </a:ln>
          </c:spPr>
          <c:marker>
            <c:symbol val="none"/>
          </c:marker>
          <c:xVal>
            <c:numRef>
              <c:f>'P.618-14 Att_Tot'!$C$88:$C$107</c:f>
              <c:numCache>
                <c:formatCode>General</c:formatCode>
                <c:ptCount val="20"/>
                <c:pt idx="0">
                  <c:v>50</c:v>
                </c:pt>
                <c:pt idx="1">
                  <c:v>30</c:v>
                </c:pt>
                <c:pt idx="2">
                  <c:v>20</c:v>
                </c:pt>
                <c:pt idx="3">
                  <c:v>10</c:v>
                </c:pt>
                <c:pt idx="4">
                  <c:v>5</c:v>
                </c:pt>
                <c:pt idx="5">
                  <c:v>3</c:v>
                </c:pt>
                <c:pt idx="6">
                  <c:v>2</c:v>
                </c:pt>
                <c:pt idx="7">
                  <c:v>1</c:v>
                </c:pt>
                <c:pt idx="8">
                  <c:v>0.5</c:v>
                </c:pt>
                <c:pt idx="9">
                  <c:v>0.3</c:v>
                </c:pt>
                <c:pt idx="10">
                  <c:v>0.2</c:v>
                </c:pt>
                <c:pt idx="11">
                  <c:v>0.1</c:v>
                </c:pt>
                <c:pt idx="12">
                  <c:v>0.05</c:v>
                </c:pt>
                <c:pt idx="13">
                  <c:v>0.03</c:v>
                </c:pt>
                <c:pt idx="14">
                  <c:v>0.02</c:v>
                </c:pt>
                <c:pt idx="15">
                  <c:v>0.01</c:v>
                </c:pt>
                <c:pt idx="16">
                  <c:v>5.0000000000000001E-3</c:v>
                </c:pt>
                <c:pt idx="17">
                  <c:v>3.0000000000000001E-3</c:v>
                </c:pt>
                <c:pt idx="18">
                  <c:v>2E-3</c:v>
                </c:pt>
                <c:pt idx="19">
                  <c:v>1E-3</c:v>
                </c:pt>
              </c:numCache>
            </c:numRef>
          </c:xVal>
          <c:yVal>
            <c:numRef>
              <c:f>'P.618-14 Att_Tot'!$H$88:$H$107</c:f>
              <c:numCache>
                <c:formatCode>0.00000000</c:formatCode>
                <c:ptCount val="20"/>
                <c:pt idx="0">
                  <c:v>1.27499955329951E-2</c:v>
                </c:pt>
                <c:pt idx="1">
                  <c:v>3.7444676132092999E-2</c:v>
                </c:pt>
                <c:pt idx="2">
                  <c:v>6.23785804413345E-2</c:v>
                </c:pt>
                <c:pt idx="3">
                  <c:v>0.11979358959650201</c:v>
                </c:pt>
                <c:pt idx="4">
                  <c:v>0.195608100793979</c:v>
                </c:pt>
                <c:pt idx="5">
                  <c:v>0.195608100793979</c:v>
                </c:pt>
                <c:pt idx="6">
                  <c:v>0.195608100793979</c:v>
                </c:pt>
                <c:pt idx="7">
                  <c:v>0.195608100793979</c:v>
                </c:pt>
                <c:pt idx="8">
                  <c:v>0.195608100793979</c:v>
                </c:pt>
                <c:pt idx="9">
                  <c:v>0.195608100793979</c:v>
                </c:pt>
                <c:pt idx="10">
                  <c:v>0.195608100793979</c:v>
                </c:pt>
                <c:pt idx="11">
                  <c:v>0.195608100793979</c:v>
                </c:pt>
                <c:pt idx="12">
                  <c:v>0.195608100793979</c:v>
                </c:pt>
                <c:pt idx="13">
                  <c:v>0.195608100793979</c:v>
                </c:pt>
                <c:pt idx="14">
                  <c:v>0.195608100793979</c:v>
                </c:pt>
                <c:pt idx="15">
                  <c:v>0.195608100793979</c:v>
                </c:pt>
                <c:pt idx="16">
                  <c:v>0.195608100793979</c:v>
                </c:pt>
                <c:pt idx="17">
                  <c:v>0.195608100793979</c:v>
                </c:pt>
                <c:pt idx="18">
                  <c:v>0.195608100793979</c:v>
                </c:pt>
                <c:pt idx="19">
                  <c:v>0.195608100793979</c:v>
                </c:pt>
              </c:numCache>
            </c:numRef>
          </c:yVal>
          <c:smooth val="0"/>
          <c:extLst>
            <c:ext xmlns:c16="http://schemas.microsoft.com/office/drawing/2014/chart" uri="{C3380CC4-5D6E-409C-BE32-E72D297353CC}">
              <c16:uniqueId val="{00000003-8C3A-481A-95D5-6EEB108962BE}"/>
            </c:ext>
          </c:extLst>
        </c:ser>
        <c:ser>
          <c:idx val="4"/>
          <c:order val="4"/>
          <c:spPr>
            <a:ln w="31750">
              <a:solidFill>
                <a:srgbClr val="00B050"/>
              </a:solidFill>
              <a:prstDash val="lgDashDotDot"/>
            </a:ln>
          </c:spPr>
          <c:marker>
            <c:symbol val="none"/>
          </c:marker>
          <c:xVal>
            <c:numRef>
              <c:f>'P.618-14 Att_Tot'!$C$88:$C$107</c:f>
              <c:numCache>
                <c:formatCode>General</c:formatCode>
                <c:ptCount val="20"/>
                <c:pt idx="0">
                  <c:v>50</c:v>
                </c:pt>
                <c:pt idx="1">
                  <c:v>30</c:v>
                </c:pt>
                <c:pt idx="2">
                  <c:v>20</c:v>
                </c:pt>
                <c:pt idx="3">
                  <c:v>10</c:v>
                </c:pt>
                <c:pt idx="4">
                  <c:v>5</c:v>
                </c:pt>
                <c:pt idx="5">
                  <c:v>3</c:v>
                </c:pt>
                <c:pt idx="6">
                  <c:v>2</c:v>
                </c:pt>
                <c:pt idx="7">
                  <c:v>1</c:v>
                </c:pt>
                <c:pt idx="8">
                  <c:v>0.5</c:v>
                </c:pt>
                <c:pt idx="9">
                  <c:v>0.3</c:v>
                </c:pt>
                <c:pt idx="10">
                  <c:v>0.2</c:v>
                </c:pt>
                <c:pt idx="11">
                  <c:v>0.1</c:v>
                </c:pt>
                <c:pt idx="12">
                  <c:v>0.05</c:v>
                </c:pt>
                <c:pt idx="13">
                  <c:v>0.03</c:v>
                </c:pt>
                <c:pt idx="14">
                  <c:v>0.02</c:v>
                </c:pt>
                <c:pt idx="15">
                  <c:v>0.01</c:v>
                </c:pt>
                <c:pt idx="16">
                  <c:v>5.0000000000000001E-3</c:v>
                </c:pt>
                <c:pt idx="17">
                  <c:v>3.0000000000000001E-3</c:v>
                </c:pt>
                <c:pt idx="18">
                  <c:v>2E-3</c:v>
                </c:pt>
                <c:pt idx="19">
                  <c:v>1E-3</c:v>
                </c:pt>
              </c:numCache>
            </c:numRef>
          </c:xVal>
          <c:yVal>
            <c:numRef>
              <c:f>'P.618-14 Att_Tot'!$I$88:$I$107</c:f>
              <c:numCache>
                <c:formatCode>0.00000000</c:formatCode>
                <c:ptCount val="20"/>
                <c:pt idx="0">
                  <c:v>0.36145188068981798</c:v>
                </c:pt>
                <c:pt idx="1">
                  <c:v>0.44886931576816802</c:v>
                </c:pt>
                <c:pt idx="2">
                  <c:v>0.50457019875819198</c:v>
                </c:pt>
                <c:pt idx="3">
                  <c:v>0.58067272010398896</c:v>
                </c:pt>
                <c:pt idx="4">
                  <c:v>0.63619149506386596</c:v>
                </c:pt>
                <c:pt idx="5">
                  <c:v>0.63619149506386596</c:v>
                </c:pt>
                <c:pt idx="6">
                  <c:v>0.63619149506386596</c:v>
                </c:pt>
                <c:pt idx="7">
                  <c:v>0.63619149506386596</c:v>
                </c:pt>
                <c:pt idx="8">
                  <c:v>0.63619149506386596</c:v>
                </c:pt>
                <c:pt idx="9">
                  <c:v>0.63619149506386596</c:v>
                </c:pt>
                <c:pt idx="10">
                  <c:v>0.63619149506386596</c:v>
                </c:pt>
                <c:pt idx="11">
                  <c:v>0.63619149506386596</c:v>
                </c:pt>
                <c:pt idx="12">
                  <c:v>0.63619149506386596</c:v>
                </c:pt>
                <c:pt idx="13">
                  <c:v>0.63619149506386596</c:v>
                </c:pt>
                <c:pt idx="14">
                  <c:v>0.63619149506386596</c:v>
                </c:pt>
                <c:pt idx="15">
                  <c:v>0.63619149506386596</c:v>
                </c:pt>
                <c:pt idx="16">
                  <c:v>0.63619149506386596</c:v>
                </c:pt>
                <c:pt idx="17">
                  <c:v>0.63619149506386596</c:v>
                </c:pt>
                <c:pt idx="18">
                  <c:v>0.63619149506386596</c:v>
                </c:pt>
                <c:pt idx="19">
                  <c:v>0.63619149506386596</c:v>
                </c:pt>
              </c:numCache>
            </c:numRef>
          </c:yVal>
          <c:smooth val="0"/>
          <c:extLst>
            <c:ext xmlns:c16="http://schemas.microsoft.com/office/drawing/2014/chart" uri="{C3380CC4-5D6E-409C-BE32-E72D297353CC}">
              <c16:uniqueId val="{00000004-8C3A-481A-95D5-6EEB108962BE}"/>
            </c:ext>
          </c:extLst>
        </c:ser>
        <c:dLbls>
          <c:showLegendKey val="0"/>
          <c:showVal val="0"/>
          <c:showCatName val="0"/>
          <c:showSerName val="0"/>
          <c:showPercent val="0"/>
          <c:showBubbleSize val="0"/>
        </c:dLbls>
        <c:axId val="353756288"/>
        <c:axId val="353756864"/>
      </c:scatterChart>
      <c:valAx>
        <c:axId val="353756288"/>
        <c:scaling>
          <c:logBase val="10"/>
          <c:orientation val="minMax"/>
        </c:scaling>
        <c:delete val="0"/>
        <c:axPos val="b"/>
        <c:title>
          <c:tx>
            <c:rich>
              <a:bodyPr/>
              <a:lstStyle/>
              <a:p>
                <a:pPr>
                  <a:defRPr sz="1600"/>
                </a:pPr>
                <a:r>
                  <a:rPr lang="en-GB" sz="1600"/>
                  <a:t>Percentage of exceedance (%)</a:t>
                </a:r>
              </a:p>
            </c:rich>
          </c:tx>
          <c:layout>
            <c:manualLayout>
              <c:xMode val="edge"/>
              <c:yMode val="edge"/>
              <c:x val="0.38423473994086571"/>
              <c:y val="0.95847941048300667"/>
            </c:manualLayout>
          </c:layout>
          <c:overlay val="0"/>
        </c:title>
        <c:numFmt formatCode="General" sourceLinked="1"/>
        <c:majorTickMark val="in"/>
        <c:minorTickMark val="in"/>
        <c:tickLblPos val="nextTo"/>
        <c:spPr>
          <a:ln w="19050">
            <a:solidFill>
              <a:schemeClr val="tx1"/>
            </a:solidFill>
          </a:ln>
        </c:spPr>
        <c:txPr>
          <a:bodyPr/>
          <a:lstStyle/>
          <a:p>
            <a:pPr>
              <a:defRPr sz="1400" b="1"/>
            </a:pPr>
            <a:endParaRPr lang="en-US"/>
          </a:p>
        </c:txPr>
        <c:crossAx val="353756864"/>
        <c:crossesAt val="0"/>
        <c:crossBetween val="midCat"/>
      </c:valAx>
      <c:valAx>
        <c:axId val="353756864"/>
        <c:scaling>
          <c:logBase val="10"/>
          <c:orientation val="minMax"/>
        </c:scaling>
        <c:delete val="0"/>
        <c:axPos val="l"/>
        <c:majorGridlines>
          <c:spPr>
            <a:ln w="25400">
              <a:prstDash val="solid"/>
            </a:ln>
          </c:spPr>
        </c:majorGridlines>
        <c:minorGridlines>
          <c:spPr>
            <a:ln w="3175">
              <a:solidFill>
                <a:schemeClr val="tx1">
                  <a:tint val="75000"/>
                  <a:shade val="95000"/>
                  <a:satMod val="105000"/>
                </a:schemeClr>
              </a:solidFill>
              <a:prstDash val="lgDashDot"/>
            </a:ln>
          </c:spPr>
        </c:minorGridlines>
        <c:title>
          <c:tx>
            <c:rich>
              <a:bodyPr rot="-5400000" vert="horz"/>
              <a:lstStyle/>
              <a:p>
                <a:pPr>
                  <a:defRPr sz="1600"/>
                </a:pPr>
                <a:r>
                  <a:rPr lang="en-GB" sz="1600"/>
                  <a:t>Attenuation (dB)</a:t>
                </a:r>
              </a:p>
            </c:rich>
          </c:tx>
          <c:overlay val="0"/>
        </c:title>
        <c:numFmt formatCode="0" sourceLinked="0"/>
        <c:majorTickMark val="in"/>
        <c:minorTickMark val="in"/>
        <c:tickLblPos val="nextTo"/>
        <c:spPr>
          <a:ln w="19050">
            <a:solidFill>
              <a:schemeClr val="tx1"/>
            </a:solidFill>
          </a:ln>
        </c:spPr>
        <c:txPr>
          <a:bodyPr/>
          <a:lstStyle/>
          <a:p>
            <a:pPr>
              <a:defRPr sz="1400" b="1"/>
            </a:pPr>
            <a:endParaRPr lang="en-US"/>
          </a:p>
        </c:txPr>
        <c:crossAx val="353756288"/>
        <c:crossesAt val="1.0000000000000002E-3"/>
        <c:crossBetween val="midCat"/>
      </c:valAx>
      <c:spPr>
        <a:solidFill>
          <a:schemeClr val="bg1">
            <a:lumMod val="95000"/>
            <a:alpha val="35000"/>
          </a:schemeClr>
        </a:solidFill>
      </c:spPr>
    </c:plotArea>
    <c:legend>
      <c:legendPos val="l"/>
      <c:layout>
        <c:manualLayout>
          <c:xMode val="edge"/>
          <c:yMode val="edge"/>
          <c:x val="8.9148857234122025E-2"/>
          <c:y val="0.1202694654041734"/>
          <c:w val="0.89027586664083747"/>
          <c:h val="5.1064894664249148E-2"/>
        </c:manualLayout>
      </c:layout>
      <c:overlay val="0"/>
      <c:spPr>
        <a:solidFill>
          <a:schemeClr val="bg1"/>
        </a:solidFill>
      </c:spPr>
      <c:txPr>
        <a:bodyPr/>
        <a:lstStyle/>
        <a:p>
          <a:pPr>
            <a:defRPr sz="1400"/>
          </a:pPr>
          <a:endParaRPr lang="en-US"/>
        </a:p>
      </c:txPr>
    </c:legend>
    <c:plotVisOnly val="1"/>
    <c:dispBlanksAs val="gap"/>
    <c:showDLblsOverMax val="0"/>
  </c:chart>
  <c:txPr>
    <a:bodyPr/>
    <a:lstStyle/>
    <a:p>
      <a:pPr>
        <a:defRPr>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userShapes r:id="rId1"/>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6018567421273501E-2"/>
          <c:y val="7.6696381467885974E-2"/>
          <c:w val="0.8809335845141677"/>
          <c:h val="0.85220169810135282"/>
        </c:manualLayout>
      </c:layout>
      <c:scatterChart>
        <c:scatterStyle val="lineMarker"/>
        <c:varyColors val="0"/>
        <c:ser>
          <c:idx val="0"/>
          <c:order val="0"/>
          <c:tx>
            <c:v>Gamma_oxygen</c:v>
          </c:tx>
          <c:spPr>
            <a:ln>
              <a:solidFill>
                <a:srgbClr val="FF0000"/>
              </a:solidFill>
            </a:ln>
          </c:spPr>
          <c:marker>
            <c:symbol val="none"/>
          </c:marker>
          <c:xVal>
            <c:numRef>
              <c:f>'P.676-13 SpAtt'!$C$34:$C$383</c:f>
              <c:numCache>
                <c:formatCode>General</c:formatCode>
                <c:ptCount val="35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pt idx="227">
                  <c:v>228</c:v>
                </c:pt>
                <c:pt idx="228">
                  <c:v>229</c:v>
                </c:pt>
                <c:pt idx="229">
                  <c:v>230</c:v>
                </c:pt>
                <c:pt idx="230">
                  <c:v>231</c:v>
                </c:pt>
                <c:pt idx="231">
                  <c:v>232</c:v>
                </c:pt>
                <c:pt idx="232">
                  <c:v>233</c:v>
                </c:pt>
                <c:pt idx="233">
                  <c:v>234</c:v>
                </c:pt>
                <c:pt idx="234">
                  <c:v>235</c:v>
                </c:pt>
                <c:pt idx="235">
                  <c:v>236</c:v>
                </c:pt>
                <c:pt idx="236">
                  <c:v>237</c:v>
                </c:pt>
                <c:pt idx="237">
                  <c:v>238</c:v>
                </c:pt>
                <c:pt idx="238">
                  <c:v>239</c:v>
                </c:pt>
                <c:pt idx="239">
                  <c:v>240</c:v>
                </c:pt>
                <c:pt idx="240">
                  <c:v>241</c:v>
                </c:pt>
                <c:pt idx="241">
                  <c:v>242</c:v>
                </c:pt>
                <c:pt idx="242">
                  <c:v>243</c:v>
                </c:pt>
                <c:pt idx="243">
                  <c:v>244</c:v>
                </c:pt>
                <c:pt idx="244">
                  <c:v>245</c:v>
                </c:pt>
                <c:pt idx="245">
                  <c:v>246</c:v>
                </c:pt>
                <c:pt idx="246">
                  <c:v>247</c:v>
                </c:pt>
                <c:pt idx="247">
                  <c:v>248</c:v>
                </c:pt>
                <c:pt idx="248">
                  <c:v>249</c:v>
                </c:pt>
                <c:pt idx="249">
                  <c:v>250</c:v>
                </c:pt>
                <c:pt idx="250">
                  <c:v>251</c:v>
                </c:pt>
                <c:pt idx="251">
                  <c:v>252</c:v>
                </c:pt>
                <c:pt idx="252">
                  <c:v>253</c:v>
                </c:pt>
                <c:pt idx="253">
                  <c:v>254</c:v>
                </c:pt>
                <c:pt idx="254">
                  <c:v>255</c:v>
                </c:pt>
                <c:pt idx="255">
                  <c:v>256</c:v>
                </c:pt>
                <c:pt idx="256">
                  <c:v>257</c:v>
                </c:pt>
                <c:pt idx="257">
                  <c:v>258</c:v>
                </c:pt>
                <c:pt idx="258">
                  <c:v>259</c:v>
                </c:pt>
                <c:pt idx="259">
                  <c:v>260</c:v>
                </c:pt>
                <c:pt idx="260">
                  <c:v>261</c:v>
                </c:pt>
                <c:pt idx="261">
                  <c:v>262</c:v>
                </c:pt>
                <c:pt idx="262">
                  <c:v>263</c:v>
                </c:pt>
                <c:pt idx="263">
                  <c:v>264</c:v>
                </c:pt>
                <c:pt idx="264">
                  <c:v>265</c:v>
                </c:pt>
                <c:pt idx="265">
                  <c:v>266</c:v>
                </c:pt>
                <c:pt idx="266">
                  <c:v>267</c:v>
                </c:pt>
                <c:pt idx="267">
                  <c:v>268</c:v>
                </c:pt>
                <c:pt idx="268">
                  <c:v>269</c:v>
                </c:pt>
                <c:pt idx="269">
                  <c:v>270</c:v>
                </c:pt>
                <c:pt idx="270">
                  <c:v>271</c:v>
                </c:pt>
                <c:pt idx="271">
                  <c:v>272</c:v>
                </c:pt>
                <c:pt idx="272">
                  <c:v>273</c:v>
                </c:pt>
                <c:pt idx="273">
                  <c:v>274</c:v>
                </c:pt>
                <c:pt idx="274">
                  <c:v>275</c:v>
                </c:pt>
                <c:pt idx="275">
                  <c:v>276</c:v>
                </c:pt>
                <c:pt idx="276">
                  <c:v>277</c:v>
                </c:pt>
                <c:pt idx="277">
                  <c:v>278</c:v>
                </c:pt>
                <c:pt idx="278">
                  <c:v>279</c:v>
                </c:pt>
                <c:pt idx="279">
                  <c:v>280</c:v>
                </c:pt>
                <c:pt idx="280">
                  <c:v>281</c:v>
                </c:pt>
                <c:pt idx="281">
                  <c:v>282</c:v>
                </c:pt>
                <c:pt idx="282">
                  <c:v>283</c:v>
                </c:pt>
                <c:pt idx="283">
                  <c:v>284</c:v>
                </c:pt>
                <c:pt idx="284">
                  <c:v>285</c:v>
                </c:pt>
                <c:pt idx="285">
                  <c:v>286</c:v>
                </c:pt>
                <c:pt idx="286">
                  <c:v>287</c:v>
                </c:pt>
                <c:pt idx="287">
                  <c:v>288</c:v>
                </c:pt>
                <c:pt idx="288">
                  <c:v>289</c:v>
                </c:pt>
                <c:pt idx="289">
                  <c:v>290</c:v>
                </c:pt>
                <c:pt idx="290">
                  <c:v>291</c:v>
                </c:pt>
                <c:pt idx="291">
                  <c:v>292</c:v>
                </c:pt>
                <c:pt idx="292">
                  <c:v>293</c:v>
                </c:pt>
                <c:pt idx="293">
                  <c:v>294</c:v>
                </c:pt>
                <c:pt idx="294">
                  <c:v>295</c:v>
                </c:pt>
                <c:pt idx="295">
                  <c:v>296</c:v>
                </c:pt>
                <c:pt idx="296">
                  <c:v>297</c:v>
                </c:pt>
                <c:pt idx="297">
                  <c:v>298</c:v>
                </c:pt>
                <c:pt idx="298">
                  <c:v>299</c:v>
                </c:pt>
                <c:pt idx="299">
                  <c:v>300</c:v>
                </c:pt>
                <c:pt idx="300">
                  <c:v>301</c:v>
                </c:pt>
                <c:pt idx="301">
                  <c:v>302</c:v>
                </c:pt>
                <c:pt idx="302">
                  <c:v>303</c:v>
                </c:pt>
                <c:pt idx="303">
                  <c:v>304</c:v>
                </c:pt>
                <c:pt idx="304">
                  <c:v>305</c:v>
                </c:pt>
                <c:pt idx="305">
                  <c:v>306</c:v>
                </c:pt>
                <c:pt idx="306">
                  <c:v>307</c:v>
                </c:pt>
                <c:pt idx="307">
                  <c:v>308</c:v>
                </c:pt>
                <c:pt idx="308">
                  <c:v>309</c:v>
                </c:pt>
                <c:pt idx="309">
                  <c:v>310</c:v>
                </c:pt>
                <c:pt idx="310">
                  <c:v>311</c:v>
                </c:pt>
                <c:pt idx="311">
                  <c:v>312</c:v>
                </c:pt>
                <c:pt idx="312">
                  <c:v>313</c:v>
                </c:pt>
                <c:pt idx="313">
                  <c:v>314</c:v>
                </c:pt>
                <c:pt idx="314">
                  <c:v>315</c:v>
                </c:pt>
                <c:pt idx="315">
                  <c:v>316</c:v>
                </c:pt>
                <c:pt idx="316">
                  <c:v>317</c:v>
                </c:pt>
                <c:pt idx="317">
                  <c:v>318</c:v>
                </c:pt>
                <c:pt idx="318">
                  <c:v>319</c:v>
                </c:pt>
                <c:pt idx="319">
                  <c:v>320</c:v>
                </c:pt>
                <c:pt idx="320">
                  <c:v>321</c:v>
                </c:pt>
                <c:pt idx="321">
                  <c:v>322</c:v>
                </c:pt>
                <c:pt idx="322">
                  <c:v>323</c:v>
                </c:pt>
                <c:pt idx="323">
                  <c:v>324</c:v>
                </c:pt>
                <c:pt idx="324">
                  <c:v>325</c:v>
                </c:pt>
                <c:pt idx="325">
                  <c:v>326</c:v>
                </c:pt>
                <c:pt idx="326">
                  <c:v>327</c:v>
                </c:pt>
                <c:pt idx="327">
                  <c:v>328</c:v>
                </c:pt>
                <c:pt idx="328">
                  <c:v>329</c:v>
                </c:pt>
                <c:pt idx="329">
                  <c:v>330</c:v>
                </c:pt>
                <c:pt idx="330">
                  <c:v>331</c:v>
                </c:pt>
                <c:pt idx="331">
                  <c:v>332</c:v>
                </c:pt>
                <c:pt idx="332">
                  <c:v>333</c:v>
                </c:pt>
                <c:pt idx="333">
                  <c:v>334</c:v>
                </c:pt>
                <c:pt idx="334">
                  <c:v>335</c:v>
                </c:pt>
                <c:pt idx="335">
                  <c:v>336</c:v>
                </c:pt>
                <c:pt idx="336">
                  <c:v>337</c:v>
                </c:pt>
                <c:pt idx="337">
                  <c:v>338</c:v>
                </c:pt>
                <c:pt idx="338">
                  <c:v>339</c:v>
                </c:pt>
                <c:pt idx="339">
                  <c:v>340</c:v>
                </c:pt>
                <c:pt idx="340">
                  <c:v>341</c:v>
                </c:pt>
                <c:pt idx="341">
                  <c:v>342</c:v>
                </c:pt>
                <c:pt idx="342">
                  <c:v>343</c:v>
                </c:pt>
                <c:pt idx="343">
                  <c:v>344</c:v>
                </c:pt>
                <c:pt idx="344">
                  <c:v>345</c:v>
                </c:pt>
                <c:pt idx="345">
                  <c:v>346</c:v>
                </c:pt>
                <c:pt idx="346">
                  <c:v>347</c:v>
                </c:pt>
                <c:pt idx="347">
                  <c:v>348</c:v>
                </c:pt>
                <c:pt idx="348">
                  <c:v>349</c:v>
                </c:pt>
                <c:pt idx="349">
                  <c:v>350</c:v>
                </c:pt>
              </c:numCache>
            </c:numRef>
          </c:xVal>
          <c:yVal>
            <c:numRef>
              <c:f>'P.676-13 SpAtt'!$D$34:$D$383</c:f>
              <c:numCache>
                <c:formatCode>General</c:formatCode>
                <c:ptCount val="350"/>
                <c:pt idx="0">
                  <c:v>5.3886581679065499E-3</c:v>
                </c:pt>
                <c:pt idx="1">
                  <c:v>6.7160384744085E-3</c:v>
                </c:pt>
                <c:pt idx="2">
                  <c:v>7.0759601327262398E-3</c:v>
                </c:pt>
                <c:pt idx="3">
                  <c:v>7.2589692780149996E-3</c:v>
                </c:pt>
                <c:pt idx="4">
                  <c:v>7.4004262562906101E-3</c:v>
                </c:pt>
                <c:pt idx="5">
                  <c:v>7.5372120829487396E-3</c:v>
                </c:pt>
                <c:pt idx="6">
                  <c:v>7.6829051649028304E-3</c:v>
                </c:pt>
                <c:pt idx="7">
                  <c:v>7.8437942517741895E-3</c:v>
                </c:pt>
                <c:pt idx="8">
                  <c:v>8.0234664464640497E-3</c:v>
                </c:pt>
                <c:pt idx="9">
                  <c:v>8.2244167027098799E-3</c:v>
                </c:pt>
                <c:pt idx="10">
                  <c:v>8.4487053937840999E-3</c:v>
                </c:pt>
                <c:pt idx="11">
                  <c:v>8.6982640687735709E-3</c:v>
                </c:pt>
                <c:pt idx="12">
                  <c:v>8.9750568755279907E-3</c:v>
                </c:pt>
                <c:pt idx="13">
                  <c:v>9.2811786036544799E-3</c:v>
                </c:pt>
                <c:pt idx="14">
                  <c:v>9.6189243011487197E-3</c:v>
                </c:pt>
                <c:pt idx="15">
                  <c:v>9.9908470530482903E-3</c:v>
                </c:pt>
                <c:pt idx="16">
                  <c:v>1.0399812647028901E-2</c:v>
                </c:pt>
                <c:pt idx="17">
                  <c:v>1.0849056341479301E-2</c:v>
                </c:pt>
                <c:pt idx="18">
                  <c:v>1.13422454009836E-2</c:v>
                </c:pt>
                <c:pt idx="19">
                  <c:v>1.18835504778076E-2</c:v>
                </c:pt>
                <c:pt idx="20">
                  <c:v>1.2477728867042801E-2</c:v>
                </c:pt>
                <c:pt idx="21">
                  <c:v>1.3130222965391699E-2</c:v>
                </c:pt>
                <c:pt idx="22">
                  <c:v>1.38472778555002E-2</c:v>
                </c:pt>
                <c:pt idx="23">
                  <c:v>1.4636082821312801E-2</c:v>
                </c:pt>
                <c:pt idx="24">
                  <c:v>1.55049428231047E-2</c:v>
                </c:pt>
                <c:pt idx="25">
                  <c:v>1.6463487613885198E-2</c:v>
                </c:pt>
                <c:pt idx="26">
                  <c:v>1.7522928401036499E-2</c:v>
                </c:pt>
                <c:pt idx="27">
                  <c:v>1.86963749523936E-2</c:v>
                </c:pt>
                <c:pt idx="28">
                  <c:v>1.9999230110218799E-2</c:v>
                </c:pt>
                <c:pt idx="29">
                  <c:v>2.1449684239516601E-2</c:v>
                </c:pt>
                <c:pt idx="30">
                  <c:v>2.3069339829439602E-2</c:v>
                </c:pt>
                <c:pt idx="31">
                  <c:v>2.48840072244828E-2</c:v>
                </c:pt>
                <c:pt idx="32">
                  <c:v>2.6924727695804101E-2</c:v>
                </c:pt>
                <c:pt idx="33">
                  <c:v>2.92291019294115E-2</c:v>
                </c:pt>
                <c:pt idx="34">
                  <c:v>3.18430338643549E-2</c:v>
                </c:pt>
                <c:pt idx="35">
                  <c:v>3.4823046985734699E-2</c:v>
                </c:pt>
                <c:pt idx="36">
                  <c:v>3.8239401289814803E-2</c:v>
                </c:pt>
                <c:pt idx="37">
                  <c:v>4.21803484906016E-2</c:v>
                </c:pt>
                <c:pt idx="38">
                  <c:v>4.67580349542056E-2</c:v>
                </c:pt>
                <c:pt idx="39">
                  <c:v>5.2116838935940699E-2</c:v>
                </c:pt>
                <c:pt idx="40">
                  <c:v>5.8445388101641203E-2</c:v>
                </c:pt>
                <c:pt idx="41">
                  <c:v>6.5994290175299494E-2</c:v>
                </c:pt>
                <c:pt idx="42">
                  <c:v>7.5103009457116801E-2</c:v>
                </c:pt>
                <c:pt idx="43">
                  <c:v>8.6241927946584099E-2</c:v>
                </c:pt>
                <c:pt idx="44">
                  <c:v>0.100080758154049</c:v>
                </c:pt>
                <c:pt idx="45">
                  <c:v>0.11760530877256201</c:v>
                </c:pt>
                <c:pt idx="46">
                  <c:v>0.14032980737581899</c:v>
                </c:pt>
                <c:pt idx="47">
                  <c:v>0.17071973784428299</c:v>
                </c:pt>
                <c:pt idx="48">
                  <c:v>0.21317531298636699</c:v>
                </c:pt>
                <c:pt idx="49">
                  <c:v>0.277268638530969</c:v>
                </c:pt>
                <c:pt idx="50">
                  <c:v>0.38967071607007903</c:v>
                </c:pt>
                <c:pt idx="51">
                  <c:v>0.61842999865493198</c:v>
                </c:pt>
                <c:pt idx="52">
                  <c:v>1.1266123149854399</c:v>
                </c:pt>
                <c:pt idx="53">
                  <c:v>2.2115420263719798</c:v>
                </c:pt>
                <c:pt idx="54">
                  <c:v>4.1932816079938098</c:v>
                </c:pt>
                <c:pt idx="55">
                  <c:v>7.05504400085053</c:v>
                </c:pt>
                <c:pt idx="56">
                  <c:v>10.065237672138601</c:v>
                </c:pt>
                <c:pt idx="57">
                  <c:v>12.353147461289</c:v>
                </c:pt>
                <c:pt idx="58">
                  <c:v>13.6352956340441</c:v>
                </c:pt>
                <c:pt idx="59">
                  <c:v>14.6234747964861</c:v>
                </c:pt>
                <c:pt idx="60">
                  <c:v>15.007159085996699</c:v>
                </c:pt>
                <c:pt idx="61">
                  <c:v>13.996210982267399</c:v>
                </c:pt>
                <c:pt idx="62">
                  <c:v>10.8310875114297</c:v>
                </c:pt>
                <c:pt idx="63">
                  <c:v>6.8445885944908298</c:v>
                </c:pt>
                <c:pt idx="64">
                  <c:v>3.8088035183442099</c:v>
                </c:pt>
                <c:pt idx="65">
                  <c:v>1.9666179447707199</c:v>
                </c:pt>
                <c:pt idx="66">
                  <c:v>1.03338872306651</c:v>
                </c:pt>
                <c:pt idx="67">
                  <c:v>0.60546642557447605</c:v>
                </c:pt>
                <c:pt idx="68">
                  <c:v>0.40698562419767698</c:v>
                </c:pt>
                <c:pt idx="69">
                  <c:v>0.30410509714717299</c:v>
                </c:pt>
                <c:pt idx="70">
                  <c:v>0.241600706016359</c:v>
                </c:pt>
                <c:pt idx="71">
                  <c:v>0.198531846615672</c:v>
                </c:pt>
                <c:pt idx="72">
                  <c:v>0.167045796679409</c:v>
                </c:pt>
                <c:pt idx="73">
                  <c:v>0.14314226648612</c:v>
                </c:pt>
                <c:pt idx="74">
                  <c:v>0.124485176995924</c:v>
                </c:pt>
                <c:pt idx="75">
                  <c:v>0.10960431551137</c:v>
                </c:pt>
                <c:pt idx="76">
                  <c:v>9.7525835625242793E-2</c:v>
                </c:pt>
                <c:pt idx="77">
                  <c:v>8.7579282472212694E-2</c:v>
                </c:pt>
                <c:pt idx="78">
                  <c:v>7.9288680323886196E-2</c:v>
                </c:pt>
                <c:pt idx="79">
                  <c:v>7.2307495326985494E-2</c:v>
                </c:pt>
                <c:pt idx="80">
                  <c:v>6.6378053324612302E-2</c:v>
                </c:pt>
                <c:pt idx="81">
                  <c:v>6.1305297691365203E-2</c:v>
                </c:pt>
                <c:pt idx="82">
                  <c:v>5.6939308183848202E-2</c:v>
                </c:pt>
                <c:pt idx="83">
                  <c:v>5.3163359139933697E-2</c:v>
                </c:pt>
                <c:pt idx="84">
                  <c:v>4.9885584621981303E-2</c:v>
                </c:pt>
                <c:pt idx="85">
                  <c:v>4.7033053658985302E-2</c:v>
                </c:pt>
                <c:pt idx="86">
                  <c:v>4.4547493766515102E-2</c:v>
                </c:pt>
                <c:pt idx="87">
                  <c:v>4.2382166405804E-2</c:v>
                </c:pt>
                <c:pt idx="88">
                  <c:v>4.0499564692036701E-2</c:v>
                </c:pt>
                <c:pt idx="89">
                  <c:v>3.8869711072423499E-2</c:v>
                </c:pt>
                <c:pt idx="90">
                  <c:v>3.7468903787018899E-2</c:v>
                </c:pt>
                <c:pt idx="91">
                  <c:v>3.6278809393939702E-2</c:v>
                </c:pt>
                <c:pt idx="92">
                  <c:v>3.52858329500845E-2</c:v>
                </c:pt>
                <c:pt idx="93">
                  <c:v>3.4480723050006899E-2</c:v>
                </c:pt>
                <c:pt idx="94">
                  <c:v>3.3858389598599402E-2</c:v>
                </c:pt>
                <c:pt idx="95">
                  <c:v>3.3417930803569598E-2</c:v>
                </c:pt>
                <c:pt idx="96">
                  <c:v>3.3162885001084198E-2</c:v>
                </c:pt>
                <c:pt idx="97">
                  <c:v>3.3101745381030098E-2</c:v>
                </c:pt>
                <c:pt idx="98">
                  <c:v>3.3248805104911697E-2</c:v>
                </c:pt>
                <c:pt idx="99">
                  <c:v>3.3625442078134997E-2</c:v>
                </c:pt>
                <c:pt idx="100">
                  <c:v>3.4262015289271697E-2</c:v>
                </c:pt>
                <c:pt idx="101">
                  <c:v>3.5200642436673799E-2</c:v>
                </c:pt>
                <c:pt idx="102">
                  <c:v>3.6499286276499503E-2</c:v>
                </c:pt>
                <c:pt idx="103">
                  <c:v>3.8237839047583003E-2</c:v>
                </c:pt>
                <c:pt idx="104">
                  <c:v>4.0527342300703199E-2</c:v>
                </c:pt>
                <c:pt idx="105">
                  <c:v>4.3524269780916301E-2</c:v>
                </c:pt>
                <c:pt idx="106">
                  <c:v>4.74532430953244E-2</c:v>
                </c:pt>
                <c:pt idx="107">
                  <c:v>5.2644280903279203E-2</c:v>
                </c:pt>
                <c:pt idx="108">
                  <c:v>5.95960725594415E-2</c:v>
                </c:pt>
                <c:pt idx="109">
                  <c:v>6.9087907225347897E-2</c:v>
                </c:pt>
                <c:pt idx="110">
                  <c:v>8.2387120233597996E-2</c:v>
                </c:pt>
                <c:pt idx="111">
                  <c:v>0.10165464424315999</c:v>
                </c:pt>
                <c:pt idx="112">
                  <c:v>0.13078703800918501</c:v>
                </c:pt>
                <c:pt idx="113">
                  <c:v>0.177281358215714</c:v>
                </c:pt>
                <c:pt idx="114">
                  <c:v>0.25660843387246701</c:v>
                </c:pt>
                <c:pt idx="115">
                  <c:v>0.40245368615793398</c:v>
                </c:pt>
                <c:pt idx="116">
                  <c:v>0.68301646469852595</c:v>
                </c:pt>
                <c:pt idx="117">
                  <c:v>1.13486620187051</c:v>
                </c:pt>
                <c:pt idx="118">
                  <c:v>1.3063790407846201</c:v>
                </c:pt>
                <c:pt idx="119">
                  <c:v>0.88610888999440496</c:v>
                </c:pt>
                <c:pt idx="120">
                  <c:v>0.50917190963089398</c:v>
                </c:pt>
                <c:pt idx="121">
                  <c:v>0.30776859438253401</c:v>
                </c:pt>
                <c:pt idx="122">
                  <c:v>0.20210109020148301</c:v>
                </c:pt>
                <c:pt idx="123">
                  <c:v>0.14257022105334899</c:v>
                </c:pt>
                <c:pt idx="124">
                  <c:v>0.10644562039621</c:v>
                </c:pt>
                <c:pt idx="125">
                  <c:v>8.3104039733402205E-2</c:v>
                </c:pt>
                <c:pt idx="126">
                  <c:v>6.7232098437929697E-2</c:v>
                </c:pt>
                <c:pt idx="127">
                  <c:v>5.5982240228853203E-2</c:v>
                </c:pt>
                <c:pt idx="128">
                  <c:v>4.7732384414703503E-2</c:v>
                </c:pt>
                <c:pt idx="129">
                  <c:v>4.1509083599522802E-2</c:v>
                </c:pt>
                <c:pt idx="130">
                  <c:v>3.6701690021656998E-2</c:v>
                </c:pt>
                <c:pt idx="131">
                  <c:v>3.2912389064334198E-2</c:v>
                </c:pt>
                <c:pt idx="132">
                  <c:v>2.9873466733396799E-2</c:v>
                </c:pt>
                <c:pt idx="133">
                  <c:v>2.7399623817007501E-2</c:v>
                </c:pt>
                <c:pt idx="134">
                  <c:v>2.5359417171769101E-2</c:v>
                </c:pt>
                <c:pt idx="135">
                  <c:v>2.36575711462274E-2</c:v>
                </c:pt>
                <c:pt idx="136">
                  <c:v>2.2223691624573001E-2</c:v>
                </c:pt>
                <c:pt idx="137">
                  <c:v>2.1004872918764E-2</c:v>
                </c:pt>
                <c:pt idx="138">
                  <c:v>1.99607394964019E-2</c:v>
                </c:pt>
                <c:pt idx="139">
                  <c:v>1.9060049725151199E-2</c:v>
                </c:pt>
                <c:pt idx="140">
                  <c:v>1.82783248376539E-2</c:v>
                </c:pt>
                <c:pt idx="141">
                  <c:v>1.7596164833772101E-2</c:v>
                </c:pt>
                <c:pt idx="142">
                  <c:v>1.69980333726229E-2</c:v>
                </c:pt>
                <c:pt idx="143">
                  <c:v>1.6471368381130998E-2</c:v>
                </c:pt>
                <c:pt idx="144">
                  <c:v>1.60059224460142E-2</c:v>
                </c:pt>
                <c:pt idx="145">
                  <c:v>1.55932676610107E-2</c:v>
                </c:pt>
                <c:pt idx="146">
                  <c:v>1.5226419746026201E-2</c:v>
                </c:pt>
                <c:pt idx="147">
                  <c:v>1.48995497364449E-2</c:v>
                </c:pt>
                <c:pt idx="148">
                  <c:v>1.46077607025638E-2</c:v>
                </c:pt>
                <c:pt idx="149">
                  <c:v>1.43469132743067E-2</c:v>
                </c:pt>
                <c:pt idx="150">
                  <c:v>1.4113488157392801E-2</c:v>
                </c:pt>
                <c:pt idx="151">
                  <c:v>1.3904476946330501E-2</c:v>
                </c:pt>
                <c:pt idx="152">
                  <c:v>1.37172947708094E-2</c:v>
                </c:pt>
                <c:pt idx="153">
                  <c:v>1.35497099253946E-2</c:v>
                </c:pt>
                <c:pt idx="154">
                  <c:v>1.3399786810812501E-2</c:v>
                </c:pt>
                <c:pt idx="155">
                  <c:v>1.32658393840449E-2</c:v>
                </c:pt>
                <c:pt idx="156">
                  <c:v>1.3146392960948701E-2</c:v>
                </c:pt>
                <c:pt idx="157">
                  <c:v>1.3040152700184601E-2</c:v>
                </c:pt>
                <c:pt idx="158">
                  <c:v>1.2945977464118999E-2</c:v>
                </c:pt>
                <c:pt idx="159">
                  <c:v>1.28628580319407E-2</c:v>
                </c:pt>
                <c:pt idx="160">
                  <c:v>1.27898988548104E-2</c:v>
                </c:pt>
                <c:pt idx="161">
                  <c:v>1.2726302708689701E-2</c:v>
                </c:pt>
                <c:pt idx="162">
                  <c:v>1.26713577294517E-2</c:v>
                </c:pt>
                <c:pt idx="163">
                  <c:v>1.26244264158026E-2</c:v>
                </c:pt>
                <c:pt idx="164">
                  <c:v>1.2584936264980501E-2</c:v>
                </c:pt>
                <c:pt idx="165">
                  <c:v>1.2552371769072999E-2</c:v>
                </c:pt>
                <c:pt idx="166">
                  <c:v>1.25262675498325E-2</c:v>
                </c:pt>
                <c:pt idx="167">
                  <c:v>1.25062024498895E-2</c:v>
                </c:pt>
                <c:pt idx="168">
                  <c:v>1.24917944304256E-2</c:v>
                </c:pt>
                <c:pt idx="169">
                  <c:v>1.2482696151343699E-2</c:v>
                </c:pt>
                <c:pt idx="170">
                  <c:v>1.2478591131039199E-2</c:v>
                </c:pt>
                <c:pt idx="171">
                  <c:v>1.24791904000377E-2</c:v>
                </c:pt>
                <c:pt idx="172">
                  <c:v>1.24842295768017E-2</c:v>
                </c:pt>
                <c:pt idx="173">
                  <c:v>1.24934663055364E-2</c:v>
                </c:pt>
                <c:pt idx="174">
                  <c:v>1.2506678005328399E-2</c:v>
                </c:pt>
                <c:pt idx="175">
                  <c:v>1.25236598878151E-2</c:v>
                </c:pt>
                <c:pt idx="176">
                  <c:v>1.25442232071076E-2</c:v>
                </c:pt>
                <c:pt idx="177">
                  <c:v>1.2568193711133499E-2</c:v>
                </c:pt>
                <c:pt idx="178">
                  <c:v>1.25954102681107E-2</c:v>
                </c:pt>
                <c:pt idx="179">
                  <c:v>1.26257236456759E-2</c:v>
                </c:pt>
                <c:pt idx="180">
                  <c:v>1.26589954234002E-2</c:v>
                </c:pt>
                <c:pt idx="181">
                  <c:v>1.26950970221286E-2</c:v>
                </c:pt>
                <c:pt idx="182">
                  <c:v>1.2733908835870901E-2</c:v>
                </c:pt>
                <c:pt idx="183">
                  <c:v>1.2775319453910999E-2</c:v>
                </c:pt>
                <c:pt idx="184">
                  <c:v>1.28192249624587E-2</c:v>
                </c:pt>
                <c:pt idx="185">
                  <c:v>1.28655283165719E-2</c:v>
                </c:pt>
                <c:pt idx="186">
                  <c:v>1.29141387742876E-2</c:v>
                </c:pt>
                <c:pt idx="187">
                  <c:v>1.29649713859271E-2</c:v>
                </c:pt>
                <c:pt idx="188">
                  <c:v>1.30179465324365E-2</c:v>
                </c:pt>
                <c:pt idx="189">
                  <c:v>1.3072989507378801E-2</c:v>
                </c:pt>
                <c:pt idx="190">
                  <c:v>1.3130030137861501E-2</c:v>
                </c:pt>
                <c:pt idx="191">
                  <c:v>1.3189002440250799E-2</c:v>
                </c:pt>
                <c:pt idx="192">
                  <c:v>1.3249844307016499E-2</c:v>
                </c:pt>
                <c:pt idx="193">
                  <c:v>1.33124972214879E-2</c:v>
                </c:pt>
                <c:pt idx="194">
                  <c:v>1.3376905997667899E-2</c:v>
                </c:pt>
                <c:pt idx="195">
                  <c:v>1.3443018542583099E-2</c:v>
                </c:pt>
                <c:pt idx="196">
                  <c:v>1.35107856389326E-2</c:v>
                </c:pt>
                <c:pt idx="197">
                  <c:v>1.35801607460451E-2</c:v>
                </c:pt>
                <c:pt idx="198">
                  <c:v>1.3651099817376999E-2</c:v>
                </c:pt>
                <c:pt idx="199">
                  <c:v>1.37235611329728E-2</c:v>
                </c:pt>
                <c:pt idx="200">
                  <c:v>1.37975051454795E-2</c:v>
                </c:pt>
                <c:pt idx="201">
                  <c:v>1.3872894338457601E-2</c:v>
                </c:pt>
                <c:pt idx="202">
                  <c:v>1.3949693095860201E-2</c:v>
                </c:pt>
                <c:pt idx="203">
                  <c:v>1.40278675816703E-2</c:v>
                </c:pt>
                <c:pt idx="204">
                  <c:v>1.41073856287898E-2</c:v>
                </c:pt>
                <c:pt idx="205">
                  <c:v>1.4188216636361699E-2</c:v>
                </c:pt>
                <c:pt idx="206">
                  <c:v>1.42703314747951E-2</c:v>
                </c:pt>
                <c:pt idx="207">
                  <c:v>1.4353702397827E-2</c:v>
                </c:pt>
                <c:pt idx="208">
                  <c:v>1.44383029610262E-2</c:v>
                </c:pt>
                <c:pt idx="209">
                  <c:v>1.45241079461977E-2</c:v>
                </c:pt>
                <c:pt idx="210">
                  <c:v>1.46110932912003E-2</c:v>
                </c:pt>
                <c:pt idx="211">
                  <c:v>1.46992360247328E-2</c:v>
                </c:pt>
                <c:pt idx="212">
                  <c:v>1.47885142056905E-2</c:v>
                </c:pt>
                <c:pt idx="213">
                  <c:v>1.4878906866724899E-2</c:v>
                </c:pt>
                <c:pt idx="214">
                  <c:v>1.49703939616764E-2</c:v>
                </c:pt>
                <c:pt idx="215">
                  <c:v>1.5062956316580301E-2</c:v>
                </c:pt>
                <c:pt idx="216">
                  <c:v>1.5156575583968599E-2</c:v>
                </c:pt>
                <c:pt idx="217">
                  <c:v>1.5251234200220801E-2</c:v>
                </c:pt>
                <c:pt idx="218">
                  <c:v>1.5346915345733E-2</c:v>
                </c:pt>
                <c:pt idx="219">
                  <c:v>1.54436029076987E-2</c:v>
                </c:pt>
                <c:pt idx="220">
                  <c:v>1.55412814453092E-2</c:v>
                </c:pt>
                <c:pt idx="221">
                  <c:v>1.5639936157201301E-2</c:v>
                </c:pt>
                <c:pt idx="222">
                  <c:v>1.5739552850990799E-2</c:v>
                </c:pt>
                <c:pt idx="223">
                  <c:v>1.58401179147462E-2</c:v>
                </c:pt>
                <c:pt idx="224">
                  <c:v>1.5941618290269501E-2</c:v>
                </c:pt>
                <c:pt idx="225">
                  <c:v>1.6044041448060799E-2</c:v>
                </c:pt>
                <c:pt idx="226">
                  <c:v>1.6147375363851101E-2</c:v>
                </c:pt>
                <c:pt idx="227">
                  <c:v>1.6251608496605102E-2</c:v>
                </c:pt>
                <c:pt idx="228">
                  <c:v>1.6356729767892601E-2</c:v>
                </c:pt>
                <c:pt idx="229">
                  <c:v>1.64627285425447E-2</c:v>
                </c:pt>
                <c:pt idx="230">
                  <c:v>1.6569594610514101E-2</c:v>
                </c:pt>
                <c:pt idx="231">
                  <c:v>1.6677318169861999E-2</c:v>
                </c:pt>
                <c:pt idx="232">
                  <c:v>1.67858898108082E-2</c:v>
                </c:pt>
                <c:pt idx="233">
                  <c:v>1.6895300500777002E-2</c:v>
                </c:pt>
                <c:pt idx="234">
                  <c:v>1.70055415703846E-2</c:v>
                </c:pt>
                <c:pt idx="235">
                  <c:v>1.7116604700312201E-2</c:v>
                </c:pt>
                <c:pt idx="236">
                  <c:v>1.7228481909018201E-2</c:v>
                </c:pt>
                <c:pt idx="237">
                  <c:v>1.7341165541242601E-2</c:v>
                </c:pt>
                <c:pt idx="238">
                  <c:v>1.7454648257262999E-2</c:v>
                </c:pt>
                <c:pt idx="239">
                  <c:v>1.7568923022865401E-2</c:v>
                </c:pt>
                <c:pt idx="240">
                  <c:v>1.76839830999935E-2</c:v>
                </c:pt>
                <c:pt idx="241">
                  <c:v>1.7799822038045501E-2</c:v>
                </c:pt>
                <c:pt idx="242">
                  <c:v>1.7916433665789398E-2</c:v>
                </c:pt>
                <c:pt idx="243">
                  <c:v>1.8033812083870601E-2</c:v>
                </c:pt>
                <c:pt idx="244">
                  <c:v>1.81519516578879E-2</c:v>
                </c:pt>
                <c:pt idx="245">
                  <c:v>1.8270847012015801E-2</c:v>
                </c:pt>
                <c:pt idx="246">
                  <c:v>1.8390493023154601E-2</c:v>
                </c:pt>
                <c:pt idx="247">
                  <c:v>1.8510884815590399E-2</c:v>
                </c:pt>
                <c:pt idx="248">
                  <c:v>1.8632017756149699E-2</c:v>
                </c:pt>
                <c:pt idx="249">
                  <c:v>1.8753887449836699E-2</c:v>
                </c:pt>
                <c:pt idx="250">
                  <c:v>1.8876489735938601E-2</c:v>
                </c:pt>
                <c:pt idx="251">
                  <c:v>1.8999820684594E-2</c:v>
                </c:pt>
                <c:pt idx="252">
                  <c:v>1.91238765938118E-2</c:v>
                </c:pt>
                <c:pt idx="253">
                  <c:v>1.92486539869373E-2</c:v>
                </c:pt>
                <c:pt idx="254">
                  <c:v>1.93741496105614E-2</c:v>
                </c:pt>
                <c:pt idx="255">
                  <c:v>1.9500360432867399E-2</c:v>
                </c:pt>
                <c:pt idx="256">
                  <c:v>1.9627283642418399E-2</c:v>
                </c:pt>
                <c:pt idx="257">
                  <c:v>1.97549166473821E-2</c:v>
                </c:pt>
                <c:pt idx="258">
                  <c:v>1.98832570751993E-2</c:v>
                </c:pt>
                <c:pt idx="259">
                  <c:v>2.0012302772697201E-2</c:v>
                </c:pt>
                <c:pt idx="260">
                  <c:v>2.0142051806655799E-2</c:v>
                </c:pt>
                <c:pt idx="261">
                  <c:v>2.0272502464835099E-2</c:v>
                </c:pt>
                <c:pt idx="262">
                  <c:v>2.0403653257473099E-2</c:v>
                </c:pt>
                <c:pt idx="263">
                  <c:v>2.0535502919265699E-2</c:v>
                </c:pt>
                <c:pt idx="264">
                  <c:v>2.0668050411845999E-2</c:v>
                </c:pt>
                <c:pt idx="265">
                  <c:v>2.0801294926776102E-2</c:v>
                </c:pt>
                <c:pt idx="266">
                  <c:v>2.0935235889072999E-2</c:v>
                </c:pt>
                <c:pt idx="267">
                  <c:v>2.1069872961290301E-2</c:v>
                </c:pt>
                <c:pt idx="268">
                  <c:v>2.1205206048179201E-2</c:v>
                </c:pt>
                <c:pt idx="269">
                  <c:v>2.1341235301958E-2</c:v>
                </c:pt>
                <c:pt idx="270">
                  <c:v>2.1477961128220899E-2</c:v>
                </c:pt>
                <c:pt idx="271">
                  <c:v>2.16153841925192E-2</c:v>
                </c:pt>
                <c:pt idx="272">
                  <c:v>2.1753505427656802E-2</c:v>
                </c:pt>
                <c:pt idx="273">
                  <c:v>2.1892326041739001E-2</c:v>
                </c:pt>
                <c:pt idx="274">
                  <c:v>2.2031847527025399E-2</c:v>
                </c:pt>
                <c:pt idx="275">
                  <c:v>2.2172071669636601E-2</c:v>
                </c:pt>
                <c:pt idx="276">
                  <c:v>2.23130005601751E-2</c:v>
                </c:pt>
                <c:pt idx="277">
                  <c:v>2.2454636605323899E-2</c:v>
                </c:pt>
                <c:pt idx="278">
                  <c:v>2.2596982540492899E-2</c:v>
                </c:pt>
                <c:pt idx="279">
                  <c:v>2.2740041443593401E-2</c:v>
                </c:pt>
                <c:pt idx="280">
                  <c:v>2.28838167500258E-2</c:v>
                </c:pt>
                <c:pt idx="281">
                  <c:v>2.3028312268978099E-2</c:v>
                </c:pt>
                <c:pt idx="282">
                  <c:v>2.3173532201140601E-2</c:v>
                </c:pt>
                <c:pt idx="283">
                  <c:v>2.3319481157954399E-2</c:v>
                </c:pt>
                <c:pt idx="284">
                  <c:v>2.3466164182524198E-2</c:v>
                </c:pt>
                <c:pt idx="285">
                  <c:v>2.36135867723406E-2</c:v>
                </c:pt>
                <c:pt idx="286">
                  <c:v>2.37617549039713E-2</c:v>
                </c:pt>
                <c:pt idx="287">
                  <c:v>2.3910675059900199E-2</c:v>
                </c:pt>
                <c:pt idx="288">
                  <c:v>2.4060354257711102E-2</c:v>
                </c:pt>
                <c:pt idx="289">
                  <c:v>2.42108000818393E-2</c:v>
                </c:pt>
                <c:pt idx="290">
                  <c:v>2.43620207181349E-2</c:v>
                </c:pt>
                <c:pt idx="291">
                  <c:v>2.4514024991511198E-2</c:v>
                </c:pt>
                <c:pt idx="292">
                  <c:v>2.4666822406988601E-2</c:v>
                </c:pt>
                <c:pt idx="293">
                  <c:v>2.4820423194473501E-2</c:v>
                </c:pt>
                <c:pt idx="294">
                  <c:v>2.4974838357658801E-2</c:v>
                </c:pt>
                <c:pt idx="295">
                  <c:v>2.5130079727477099E-2</c:v>
                </c:pt>
                <c:pt idx="296">
                  <c:v>2.5286160020591399E-2</c:v>
                </c:pt>
                <c:pt idx="297">
                  <c:v>2.5443092903470702E-2</c:v>
                </c:pt>
                <c:pt idx="298">
                  <c:v>2.56008930626654E-2</c:v>
                </c:pt>
                <c:pt idx="299">
                  <c:v>2.57595762819792E-2</c:v>
                </c:pt>
                <c:pt idx="300">
                  <c:v>2.5919159527325802E-2</c:v>
                </c:pt>
                <c:pt idx="301">
                  <c:v>2.6079661040161801E-2</c:v>
                </c:pt>
                <c:pt idx="302">
                  <c:v>2.6241100440512401E-2</c:v>
                </c:pt>
                <c:pt idx="303">
                  <c:v>2.6403498840742601E-2</c:v>
                </c:pt>
                <c:pt idx="304">
                  <c:v>2.6566878971393999E-2</c:v>
                </c:pt>
                <c:pt idx="305">
                  <c:v>2.6731265320587401E-2</c:v>
                </c:pt>
                <c:pt idx="306">
                  <c:v>2.689668428872E-2</c:v>
                </c:pt>
                <c:pt idx="307">
                  <c:v>2.7063164360431099E-2</c:v>
                </c:pt>
                <c:pt idx="308">
                  <c:v>2.72307362961157E-2</c:v>
                </c:pt>
                <c:pt idx="309">
                  <c:v>2.7399433345607901E-2</c:v>
                </c:pt>
                <c:pt idx="310">
                  <c:v>2.7569291487068E-2</c:v>
                </c:pt>
                <c:pt idx="311">
                  <c:v>2.7740349694588499E-2</c:v>
                </c:pt>
                <c:pt idx="312">
                  <c:v>2.7912650238602701E-2</c:v>
                </c:pt>
                <c:pt idx="313">
                  <c:v>2.8086239023849699E-2</c:v>
                </c:pt>
                <c:pt idx="314">
                  <c:v>2.8261165970456501E-2</c:v>
                </c:pt>
                <c:pt idx="315">
                  <c:v>2.8437485444638901E-2</c:v>
                </c:pt>
                <c:pt idx="316">
                  <c:v>2.86152567466708E-2</c:v>
                </c:pt>
                <c:pt idx="317">
                  <c:v>2.8794544665130099E-2</c:v>
                </c:pt>
                <c:pt idx="318">
                  <c:v>2.8975420108069999E-2</c:v>
                </c:pt>
                <c:pt idx="319">
                  <c:v>2.9157960823746699E-2</c:v>
                </c:pt>
                <c:pt idx="320">
                  <c:v>2.9342252225936699E-2</c:v>
                </c:pt>
                <c:pt idx="321">
                  <c:v>2.95283883417863E-2</c:v>
                </c:pt>
                <c:pt idx="322">
                  <c:v>2.9716472903717199E-2</c:v>
                </c:pt>
                <c:pt idx="323">
                  <c:v>2.9906620611263299E-2</c:v>
                </c:pt>
                <c:pt idx="324">
                  <c:v>3.0098958594109299E-2</c:v>
                </c:pt>
                <c:pt idx="325">
                  <c:v>3.0293628114252898E-2</c:v>
                </c:pt>
                <c:pt idx="326">
                  <c:v>3.04907865534817E-2</c:v>
                </c:pt>
                <c:pt idx="327">
                  <c:v>3.0690609742688401E-2</c:v>
                </c:pt>
                <c:pt idx="328">
                  <c:v>3.0893294702505701E-2</c:v>
                </c:pt>
                <c:pt idx="329">
                  <c:v>3.1099062881094701E-2</c:v>
                </c:pt>
                <c:pt idx="330">
                  <c:v>3.1308163995669103E-2</c:v>
                </c:pt>
                <c:pt idx="331">
                  <c:v>3.1520880610805699E-2</c:v>
                </c:pt>
                <c:pt idx="332">
                  <c:v>3.1737533620575797E-2</c:v>
                </c:pt>
                <c:pt idx="333">
                  <c:v>3.1958488845442799E-2</c:v>
                </c:pt>
                <c:pt idx="334">
                  <c:v>3.2184165011979703E-2</c:v>
                </c:pt>
                <c:pt idx="335">
                  <c:v>3.2415043458283402E-2</c:v>
                </c:pt>
                <c:pt idx="336">
                  <c:v>3.2651680006691303E-2</c:v>
                </c:pt>
                <c:pt idx="337">
                  <c:v>3.2894719576773701E-2</c:v>
                </c:pt>
                <c:pt idx="338">
                  <c:v>3.3144914287739601E-2</c:v>
                </c:pt>
                <c:pt idx="339">
                  <c:v>3.3403146037833398E-2</c:v>
                </c:pt>
                <c:pt idx="340">
                  <c:v>3.3670454873986698E-2</c:v>
                </c:pt>
                <c:pt idx="341">
                  <c:v>3.3948074914341798E-2</c:v>
                </c:pt>
                <c:pt idx="342">
                  <c:v>3.4237480212858898E-2</c:v>
                </c:pt>
                <c:pt idx="343">
                  <c:v>3.4540443838913401E-2</c:v>
                </c:pt>
                <c:pt idx="344">
                  <c:v>3.4859114706315003E-2</c:v>
                </c:pt>
                <c:pt idx="345">
                  <c:v>3.5196118510624097E-2</c:v>
                </c:pt>
                <c:pt idx="346">
                  <c:v>3.5554691809401802E-2</c:v>
                </c:pt>
                <c:pt idx="347">
                  <c:v>3.5938862263907502E-2</c:v>
                </c:pt>
                <c:pt idx="348">
                  <c:v>3.6353694089741297E-2</c:v>
                </c:pt>
                <c:pt idx="349">
                  <c:v>3.6805627050457097E-2</c:v>
                </c:pt>
              </c:numCache>
            </c:numRef>
          </c:yVal>
          <c:smooth val="0"/>
          <c:extLst>
            <c:ext xmlns:c16="http://schemas.microsoft.com/office/drawing/2014/chart" uri="{C3380CC4-5D6E-409C-BE32-E72D297353CC}">
              <c16:uniqueId val="{00000000-E2C1-42FA-B5A4-9A959DEDB7EF}"/>
            </c:ext>
          </c:extLst>
        </c:ser>
        <c:ser>
          <c:idx val="1"/>
          <c:order val="1"/>
          <c:tx>
            <c:v>Gamma_WV</c:v>
          </c:tx>
          <c:spPr>
            <a:ln>
              <a:solidFill>
                <a:schemeClr val="accent1"/>
              </a:solidFill>
            </a:ln>
          </c:spPr>
          <c:marker>
            <c:symbol val="none"/>
          </c:marker>
          <c:xVal>
            <c:numRef>
              <c:f>'P.676-13 SpAtt'!$C$34:$C$383</c:f>
              <c:numCache>
                <c:formatCode>General</c:formatCode>
                <c:ptCount val="35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pt idx="227">
                  <c:v>228</c:v>
                </c:pt>
                <c:pt idx="228">
                  <c:v>229</c:v>
                </c:pt>
                <c:pt idx="229">
                  <c:v>230</c:v>
                </c:pt>
                <c:pt idx="230">
                  <c:v>231</c:v>
                </c:pt>
                <c:pt idx="231">
                  <c:v>232</c:v>
                </c:pt>
                <c:pt idx="232">
                  <c:v>233</c:v>
                </c:pt>
                <c:pt idx="233">
                  <c:v>234</c:v>
                </c:pt>
                <c:pt idx="234">
                  <c:v>235</c:v>
                </c:pt>
                <c:pt idx="235">
                  <c:v>236</c:v>
                </c:pt>
                <c:pt idx="236">
                  <c:v>237</c:v>
                </c:pt>
                <c:pt idx="237">
                  <c:v>238</c:v>
                </c:pt>
                <c:pt idx="238">
                  <c:v>239</c:v>
                </c:pt>
                <c:pt idx="239">
                  <c:v>240</c:v>
                </c:pt>
                <c:pt idx="240">
                  <c:v>241</c:v>
                </c:pt>
                <c:pt idx="241">
                  <c:v>242</c:v>
                </c:pt>
                <c:pt idx="242">
                  <c:v>243</c:v>
                </c:pt>
                <c:pt idx="243">
                  <c:v>244</c:v>
                </c:pt>
                <c:pt idx="244">
                  <c:v>245</c:v>
                </c:pt>
                <c:pt idx="245">
                  <c:v>246</c:v>
                </c:pt>
                <c:pt idx="246">
                  <c:v>247</c:v>
                </c:pt>
                <c:pt idx="247">
                  <c:v>248</c:v>
                </c:pt>
                <c:pt idx="248">
                  <c:v>249</c:v>
                </c:pt>
                <c:pt idx="249">
                  <c:v>250</c:v>
                </c:pt>
                <c:pt idx="250">
                  <c:v>251</c:v>
                </c:pt>
                <c:pt idx="251">
                  <c:v>252</c:v>
                </c:pt>
                <c:pt idx="252">
                  <c:v>253</c:v>
                </c:pt>
                <c:pt idx="253">
                  <c:v>254</c:v>
                </c:pt>
                <c:pt idx="254">
                  <c:v>255</c:v>
                </c:pt>
                <c:pt idx="255">
                  <c:v>256</c:v>
                </c:pt>
                <c:pt idx="256">
                  <c:v>257</c:v>
                </c:pt>
                <c:pt idx="257">
                  <c:v>258</c:v>
                </c:pt>
                <c:pt idx="258">
                  <c:v>259</c:v>
                </c:pt>
                <c:pt idx="259">
                  <c:v>260</c:v>
                </c:pt>
                <c:pt idx="260">
                  <c:v>261</c:v>
                </c:pt>
                <c:pt idx="261">
                  <c:v>262</c:v>
                </c:pt>
                <c:pt idx="262">
                  <c:v>263</c:v>
                </c:pt>
                <c:pt idx="263">
                  <c:v>264</c:v>
                </c:pt>
                <c:pt idx="264">
                  <c:v>265</c:v>
                </c:pt>
                <c:pt idx="265">
                  <c:v>266</c:v>
                </c:pt>
                <c:pt idx="266">
                  <c:v>267</c:v>
                </c:pt>
                <c:pt idx="267">
                  <c:v>268</c:v>
                </c:pt>
                <c:pt idx="268">
                  <c:v>269</c:v>
                </c:pt>
                <c:pt idx="269">
                  <c:v>270</c:v>
                </c:pt>
                <c:pt idx="270">
                  <c:v>271</c:v>
                </c:pt>
                <c:pt idx="271">
                  <c:v>272</c:v>
                </c:pt>
                <c:pt idx="272">
                  <c:v>273</c:v>
                </c:pt>
                <c:pt idx="273">
                  <c:v>274</c:v>
                </c:pt>
                <c:pt idx="274">
                  <c:v>275</c:v>
                </c:pt>
                <c:pt idx="275">
                  <c:v>276</c:v>
                </c:pt>
                <c:pt idx="276">
                  <c:v>277</c:v>
                </c:pt>
                <c:pt idx="277">
                  <c:v>278</c:v>
                </c:pt>
                <c:pt idx="278">
                  <c:v>279</c:v>
                </c:pt>
                <c:pt idx="279">
                  <c:v>280</c:v>
                </c:pt>
                <c:pt idx="280">
                  <c:v>281</c:v>
                </c:pt>
                <c:pt idx="281">
                  <c:v>282</c:v>
                </c:pt>
                <c:pt idx="282">
                  <c:v>283</c:v>
                </c:pt>
                <c:pt idx="283">
                  <c:v>284</c:v>
                </c:pt>
                <c:pt idx="284">
                  <c:v>285</c:v>
                </c:pt>
                <c:pt idx="285">
                  <c:v>286</c:v>
                </c:pt>
                <c:pt idx="286">
                  <c:v>287</c:v>
                </c:pt>
                <c:pt idx="287">
                  <c:v>288</c:v>
                </c:pt>
                <c:pt idx="288">
                  <c:v>289</c:v>
                </c:pt>
                <c:pt idx="289">
                  <c:v>290</c:v>
                </c:pt>
                <c:pt idx="290">
                  <c:v>291</c:v>
                </c:pt>
                <c:pt idx="291">
                  <c:v>292</c:v>
                </c:pt>
                <c:pt idx="292">
                  <c:v>293</c:v>
                </c:pt>
                <c:pt idx="293">
                  <c:v>294</c:v>
                </c:pt>
                <c:pt idx="294">
                  <c:v>295</c:v>
                </c:pt>
                <c:pt idx="295">
                  <c:v>296</c:v>
                </c:pt>
                <c:pt idx="296">
                  <c:v>297</c:v>
                </c:pt>
                <c:pt idx="297">
                  <c:v>298</c:v>
                </c:pt>
                <c:pt idx="298">
                  <c:v>299</c:v>
                </c:pt>
                <c:pt idx="299">
                  <c:v>300</c:v>
                </c:pt>
                <c:pt idx="300">
                  <c:v>301</c:v>
                </c:pt>
                <c:pt idx="301">
                  <c:v>302</c:v>
                </c:pt>
                <c:pt idx="302">
                  <c:v>303</c:v>
                </c:pt>
                <c:pt idx="303">
                  <c:v>304</c:v>
                </c:pt>
                <c:pt idx="304">
                  <c:v>305</c:v>
                </c:pt>
                <c:pt idx="305">
                  <c:v>306</c:v>
                </c:pt>
                <c:pt idx="306">
                  <c:v>307</c:v>
                </c:pt>
                <c:pt idx="307">
                  <c:v>308</c:v>
                </c:pt>
                <c:pt idx="308">
                  <c:v>309</c:v>
                </c:pt>
                <c:pt idx="309">
                  <c:v>310</c:v>
                </c:pt>
                <c:pt idx="310">
                  <c:v>311</c:v>
                </c:pt>
                <c:pt idx="311">
                  <c:v>312</c:v>
                </c:pt>
                <c:pt idx="312">
                  <c:v>313</c:v>
                </c:pt>
                <c:pt idx="313">
                  <c:v>314</c:v>
                </c:pt>
                <c:pt idx="314">
                  <c:v>315</c:v>
                </c:pt>
                <c:pt idx="315">
                  <c:v>316</c:v>
                </c:pt>
                <c:pt idx="316">
                  <c:v>317</c:v>
                </c:pt>
                <c:pt idx="317">
                  <c:v>318</c:v>
                </c:pt>
                <c:pt idx="318">
                  <c:v>319</c:v>
                </c:pt>
                <c:pt idx="319">
                  <c:v>320</c:v>
                </c:pt>
                <c:pt idx="320">
                  <c:v>321</c:v>
                </c:pt>
                <c:pt idx="321">
                  <c:v>322</c:v>
                </c:pt>
                <c:pt idx="322">
                  <c:v>323</c:v>
                </c:pt>
                <c:pt idx="323">
                  <c:v>324</c:v>
                </c:pt>
                <c:pt idx="324">
                  <c:v>325</c:v>
                </c:pt>
                <c:pt idx="325">
                  <c:v>326</c:v>
                </c:pt>
                <c:pt idx="326">
                  <c:v>327</c:v>
                </c:pt>
                <c:pt idx="327">
                  <c:v>328</c:v>
                </c:pt>
                <c:pt idx="328">
                  <c:v>329</c:v>
                </c:pt>
                <c:pt idx="329">
                  <c:v>330</c:v>
                </c:pt>
                <c:pt idx="330">
                  <c:v>331</c:v>
                </c:pt>
                <c:pt idx="331">
                  <c:v>332</c:v>
                </c:pt>
                <c:pt idx="332">
                  <c:v>333</c:v>
                </c:pt>
                <c:pt idx="333">
                  <c:v>334</c:v>
                </c:pt>
                <c:pt idx="334">
                  <c:v>335</c:v>
                </c:pt>
                <c:pt idx="335">
                  <c:v>336</c:v>
                </c:pt>
                <c:pt idx="336">
                  <c:v>337</c:v>
                </c:pt>
                <c:pt idx="337">
                  <c:v>338</c:v>
                </c:pt>
                <c:pt idx="338">
                  <c:v>339</c:v>
                </c:pt>
                <c:pt idx="339">
                  <c:v>340</c:v>
                </c:pt>
                <c:pt idx="340">
                  <c:v>341</c:v>
                </c:pt>
                <c:pt idx="341">
                  <c:v>342</c:v>
                </c:pt>
                <c:pt idx="342">
                  <c:v>343</c:v>
                </c:pt>
                <c:pt idx="343">
                  <c:v>344</c:v>
                </c:pt>
                <c:pt idx="344">
                  <c:v>345</c:v>
                </c:pt>
                <c:pt idx="345">
                  <c:v>346</c:v>
                </c:pt>
                <c:pt idx="346">
                  <c:v>347</c:v>
                </c:pt>
                <c:pt idx="347">
                  <c:v>348</c:v>
                </c:pt>
                <c:pt idx="348">
                  <c:v>349</c:v>
                </c:pt>
                <c:pt idx="349">
                  <c:v>350</c:v>
                </c:pt>
              </c:numCache>
            </c:numRef>
          </c:xVal>
          <c:yVal>
            <c:numRef>
              <c:f>'P.676-13 SpAtt'!$E$34:$E$383</c:f>
              <c:numCache>
                <c:formatCode>General</c:formatCode>
                <c:ptCount val="350"/>
                <c:pt idx="0" formatCode="0.00E+00">
                  <c:v>5.0904617324964401E-5</c:v>
                </c:pt>
                <c:pt idx="1">
                  <c:v>2.0438137865037601E-4</c:v>
                </c:pt>
                <c:pt idx="2">
                  <c:v>4.62792856493146E-4</c:v>
                </c:pt>
                <c:pt idx="3">
                  <c:v>8.3033392276490002E-4</c:v>
                </c:pt>
                <c:pt idx="4">
                  <c:v>1.31345892117269E-3</c:v>
                </c:pt>
                <c:pt idx="5">
                  <c:v>1.92157180441783E-3</c:v>
                </c:pt>
                <c:pt idx="6">
                  <c:v>2.6680964927208299E-3</c:v>
                </c:pt>
                <c:pt idx="7">
                  <c:v>3.5721230472307301E-3</c:v>
                </c:pt>
                <c:pt idx="8">
                  <c:v>4.6609567359426904E-3</c:v>
                </c:pt>
                <c:pt idx="9">
                  <c:v>5.9741252454767199E-3</c:v>
                </c:pt>
                <c:pt idx="10">
                  <c:v>7.5698067304614501E-3</c:v>
                </c:pt>
                <c:pt idx="11">
                  <c:v>9.5353882202459297E-3</c:v>
                </c:pt>
                <c:pt idx="12">
                  <c:v>1.2005265226173401E-2</c:v>
                </c:pt>
                <c:pt idx="13">
                  <c:v>1.5191668527409699E-2</c:v>
                </c:pt>
                <c:pt idx="14">
                  <c:v>1.9439421758445E-2</c:v>
                </c:pt>
                <c:pt idx="15">
                  <c:v>2.5324961040949698E-2</c:v>
                </c:pt>
                <c:pt idx="16">
                  <c:v>3.3834629435293001E-2</c:v>
                </c:pt>
                <c:pt idx="17">
                  <c:v>4.6663868538759201E-2</c:v>
                </c:pt>
                <c:pt idx="18">
                  <c:v>6.6575452785755301E-2</c:v>
                </c:pt>
                <c:pt idx="19">
                  <c:v>9.7047304815111701E-2</c:v>
                </c:pt>
                <c:pt idx="20">
                  <c:v>0.13795449893866099</c:v>
                </c:pt>
                <c:pt idx="21">
                  <c:v>0.17420703333692</c:v>
                </c:pt>
                <c:pt idx="22">
                  <c:v>0.18044169809962701</c:v>
                </c:pt>
                <c:pt idx="23">
                  <c:v>0.158525061324674</c:v>
                </c:pt>
                <c:pt idx="24">
                  <c:v>0.13072979597041401</c:v>
                </c:pt>
                <c:pt idx="25">
                  <c:v>0.108564633254083</c:v>
                </c:pt>
                <c:pt idx="26">
                  <c:v>9.3212341857461495E-2</c:v>
                </c:pt>
                <c:pt idx="27">
                  <c:v>8.3059585254343593E-2</c:v>
                </c:pt>
                <c:pt idx="28">
                  <c:v>7.6494488565217594E-2</c:v>
                </c:pt>
                <c:pt idx="29">
                  <c:v>7.2374863025188502E-2</c:v>
                </c:pt>
                <c:pt idx="30">
                  <c:v>6.9951006356421097E-2</c:v>
                </c:pt>
                <c:pt idx="31">
                  <c:v>6.8735420018553303E-2</c:v>
                </c:pt>
                <c:pt idx="32">
                  <c:v>6.8406913766320104E-2</c:v>
                </c:pt>
                <c:pt idx="33">
                  <c:v>6.8749429263676998E-2</c:v>
                </c:pt>
                <c:pt idx="34">
                  <c:v>6.9614295624566197E-2</c:v>
                </c:pt>
                <c:pt idx="35">
                  <c:v>7.0896910560470497E-2</c:v>
                </c:pt>
                <c:pt idx="36">
                  <c:v>7.2522124426296103E-2</c:v>
                </c:pt>
                <c:pt idx="37">
                  <c:v>7.4434900343954905E-2</c:v>
                </c:pt>
                <c:pt idx="38">
                  <c:v>7.6594220812464697E-2</c:v>
                </c:pt>
                <c:pt idx="39">
                  <c:v>7.8969029784338798E-2</c:v>
                </c:pt>
                <c:pt idx="40">
                  <c:v>8.1535476630558795E-2</c:v>
                </c:pt>
                <c:pt idx="41">
                  <c:v>8.4275009493518904E-2</c:v>
                </c:pt>
                <c:pt idx="42">
                  <c:v>8.7173033547780096E-2</c:v>
                </c:pt>
                <c:pt idx="43">
                  <c:v>9.0217951927772905E-2</c:v>
                </c:pt>
                <c:pt idx="44">
                  <c:v>9.3400470464453905E-2</c:v>
                </c:pt>
                <c:pt idx="45">
                  <c:v>9.6713087413895907E-2</c:v>
                </c:pt>
                <c:pt idx="46">
                  <c:v>0.100149715140489</c:v>
                </c:pt>
                <c:pt idx="47">
                  <c:v>0.103705397646901</c:v>
                </c:pt>
                <c:pt idx="48">
                  <c:v>0.107376099213051</c:v>
                </c:pt>
                <c:pt idx="49">
                  <c:v>0.111158547270094</c:v>
                </c:pt>
                <c:pt idx="50">
                  <c:v>0.115050118323353</c:v>
                </c:pt>
                <c:pt idx="51">
                  <c:v>0.119048760173604</c:v>
                </c:pt>
                <c:pt idx="52">
                  <c:v>0.123152947598009</c:v>
                </c:pt>
                <c:pt idx="53">
                  <c:v>0.127361672749424</c:v>
                </c:pt>
                <c:pt idx="54">
                  <c:v>0.13167447669816101</c:v>
                </c:pt>
                <c:pt idx="55">
                  <c:v>0.13609153610754199</c:v>
                </c:pt>
                <c:pt idx="56">
                  <c:v>0.14061383125358101</c:v>
                </c:pt>
                <c:pt idx="57">
                  <c:v>0.14524344242694001</c:v>
                </c:pt>
                <c:pt idx="58">
                  <c:v>0.14998405806927401</c:v>
                </c:pt>
                <c:pt idx="59">
                  <c:v>0.15484184063624701</c:v>
                </c:pt>
                <c:pt idx="60">
                  <c:v>0.15982689631211799</c:v>
                </c:pt>
                <c:pt idx="61">
                  <c:v>0.16495571216897101</c:v>
                </c:pt>
                <c:pt idx="62">
                  <c:v>0.17025484154484599</c:v>
                </c:pt>
                <c:pt idx="63">
                  <c:v>0.175764688578397</c:v>
                </c:pt>
                <c:pt idx="64">
                  <c:v>0.181534840776511</c:v>
                </c:pt>
                <c:pt idx="65">
                  <c:v>0.18757777415508101</c:v>
                </c:pt>
                <c:pt idx="66">
                  <c:v>0.19372675046696999</c:v>
                </c:pt>
                <c:pt idx="67">
                  <c:v>0.1995545802424</c:v>
                </c:pt>
                <c:pt idx="68">
                  <c:v>0.20483322825643499</c:v>
                </c:pt>
                <c:pt idx="69">
                  <c:v>0.20988793036438799</c:v>
                </c:pt>
                <c:pt idx="70">
                  <c:v>0.215079056347903</c:v>
                </c:pt>
                <c:pt idx="71">
                  <c:v>0.22051717107244601</c:v>
                </c:pt>
                <c:pt idx="72">
                  <c:v>0.22618618449021999</c:v>
                </c:pt>
                <c:pt idx="73">
                  <c:v>0.23204734792547099</c:v>
                </c:pt>
                <c:pt idx="74">
                  <c:v>0.238069234922378</c:v>
                </c:pt>
                <c:pt idx="75">
                  <c:v>0.24423058407083001</c:v>
                </c:pt>
                <c:pt idx="76">
                  <c:v>0.25051767864174002</c:v>
                </c:pt>
                <c:pt idx="77">
                  <c:v>0.25692173400613799</c:v>
                </c:pt>
                <c:pt idx="78">
                  <c:v>0.26343709879507399</c:v>
                </c:pt>
                <c:pt idx="79">
                  <c:v>0.27006012157565601</c:v>
                </c:pt>
                <c:pt idx="80">
                  <c:v>0.276788450815178</c:v>
                </c:pt>
                <c:pt idx="81">
                  <c:v>0.28362060042121001</c:v>
                </c:pt>
                <c:pt idx="82">
                  <c:v>0.29055567622571499</c:v>
                </c:pt>
                <c:pt idx="83">
                  <c:v>0.297593200742507</c:v>
                </c:pt>
                <c:pt idx="84">
                  <c:v>0.30473299887153898</c:v>
                </c:pt>
                <c:pt idx="85">
                  <c:v>0.31197512212619699</c:v>
                </c:pt>
                <c:pt idx="86">
                  <c:v>0.319319797713915</c:v>
                </c:pt>
                <c:pt idx="87">
                  <c:v>0.326767393995398</c:v>
                </c:pt>
                <c:pt idx="88">
                  <c:v>0.33431839697832</c:v>
                </c:pt>
                <c:pt idx="89">
                  <c:v>0.341973394422181</c:v>
                </c:pt>
                <c:pt idx="90">
                  <c:v>0.34973306533290199</c:v>
                </c:pt>
                <c:pt idx="91">
                  <c:v>0.35759817339420802</c:v>
                </c:pt>
                <c:pt idx="92">
                  <c:v>0.36556956338694002</c:v>
                </c:pt>
                <c:pt idx="93">
                  <c:v>0.373648159988968</c:v>
                </c:pt>
                <c:pt idx="94">
                  <c:v>0.38183496859103899</c:v>
                </c:pt>
                <c:pt idx="95">
                  <c:v>0.39013107794879698</c:v>
                </c:pt>
                <c:pt idx="96">
                  <c:v>0.39853766464726398</c:v>
                </c:pt>
                <c:pt idx="97">
                  <c:v>0.40705599950434401</c:v>
                </c:pt>
                <c:pt idx="98">
                  <c:v>0.41568745620596198</c:v>
                </c:pt>
                <c:pt idx="99">
                  <c:v>0.424433522672505</c:v>
                </c:pt>
                <c:pt idx="100">
                  <c:v>0.43329581593777899</c:v>
                </c:pt>
                <c:pt idx="101">
                  <c:v>0.44227610172795501</c:v>
                </c:pt>
                <c:pt idx="102">
                  <c:v>0.45137632053771698</c:v>
                </c:pt>
                <c:pt idx="103">
                  <c:v>0.46059862294325199</c:v>
                </c:pt>
                <c:pt idx="104">
                  <c:v>0.469945418383234</c:v>
                </c:pt>
                <c:pt idx="105">
                  <c:v>0.47941944405010301</c:v>
                </c:pt>
                <c:pt idx="106">
                  <c:v>0.48902386450917101</c:v>
                </c:pt>
                <c:pt idx="107">
                  <c:v>0.49876241933826398</c:v>
                </c:pt>
                <c:pt idx="108">
                  <c:v>0.50863964746698798</c:v>
                </c:pt>
                <c:pt idx="109">
                  <c:v>0.51866123652200202</c:v>
                </c:pt>
                <c:pt idx="110">
                  <c:v>0.52883457928173505</c:v>
                </c:pt>
                <c:pt idx="111">
                  <c:v>0.53916967595473797</c:v>
                </c:pt>
                <c:pt idx="112">
                  <c:v>0.549680606819684</c:v>
                </c:pt>
                <c:pt idx="113">
                  <c:v>0.56038788677106899</c:v>
                </c:pt>
                <c:pt idx="114">
                  <c:v>0.57132188658958405</c:v>
                </c:pt>
                <c:pt idx="115">
                  <c:v>0.58252613835678502</c:v>
                </c:pt>
                <c:pt idx="116">
                  <c:v>0.59405284002831604</c:v>
                </c:pt>
                <c:pt idx="117">
                  <c:v>0.605921952594212</c:v>
                </c:pt>
                <c:pt idx="118">
                  <c:v>0.61799347994665599</c:v>
                </c:pt>
                <c:pt idx="119">
                  <c:v>0.62986056492018705</c:v>
                </c:pt>
                <c:pt idx="120">
                  <c:v>0.64122204030739505</c:v>
                </c:pt>
                <c:pt idx="121">
                  <c:v>0.65234487293454602</c:v>
                </c:pt>
                <c:pt idx="122">
                  <c:v>0.66364732080080502</c:v>
                </c:pt>
                <c:pt idx="123">
                  <c:v>0.67530097836478298</c:v>
                </c:pt>
                <c:pt idx="124">
                  <c:v>0.68731254542160702</c:v>
                </c:pt>
                <c:pt idx="125">
                  <c:v>0.69964909039535605</c:v>
                </c:pt>
                <c:pt idx="126">
                  <c:v>0.71228242457331103</c:v>
                </c:pt>
                <c:pt idx="127">
                  <c:v>0.72519612064222405</c:v>
                </c:pt>
                <c:pt idx="128">
                  <c:v>0.73838347582823205</c:v>
                </c:pt>
                <c:pt idx="129">
                  <c:v>0.75184470364612899</c:v>
                </c:pt>
                <c:pt idx="130">
                  <c:v>0.76558491173467402</c:v>
                </c:pt>
                <c:pt idx="131">
                  <c:v>0.77961285387566803</c:v>
                </c:pt>
                <c:pt idx="132">
                  <c:v>0.79394021941520898</c:v>
                </c:pt>
                <c:pt idx="133">
                  <c:v>0.80858126860565904</c:v>
                </c:pt>
                <c:pt idx="134">
                  <c:v>0.82355269126751796</c:v>
                </c:pt>
                <c:pt idx="135">
                  <c:v>0.83887361619302003</c:v>
                </c:pt>
                <c:pt idx="136">
                  <c:v>0.85456573029605498</c:v>
                </c:pt>
                <c:pt idx="137">
                  <c:v>0.87065348587418301</c:v>
                </c:pt>
                <c:pt idx="138">
                  <c:v>0.88716438644635398</c:v>
                </c:pt>
                <c:pt idx="139">
                  <c:v>0.904129349625579</c:v>
                </c:pt>
                <c:pt idx="140">
                  <c:v>0.92158315128361701</c:v>
                </c:pt>
                <c:pt idx="141">
                  <c:v>0.93956496001825496</c:v>
                </c:pt>
                <c:pt idx="142">
                  <c:v>0.95811897537831803</c:v>
                </c:pt>
                <c:pt idx="143">
                  <c:v>0.977295187956011</c:v>
                </c:pt>
                <c:pt idx="144">
                  <c:v>0.99715028474402201</c:v>
                </c:pt>
                <c:pt idx="145">
                  <c:v>1.0177487294843399</c:v>
                </c:pt>
                <c:pt idx="146">
                  <c:v>1.0391640555577299</c:v>
                </c:pt>
                <c:pt idx="147">
                  <c:v>1.0614804188254801</c:v>
                </c:pt>
                <c:pt idx="148">
                  <c:v>1.08479447044046</c:v>
                </c:pt>
                <c:pt idx="149">
                  <c:v>1.1092176259239499</c:v>
                </c:pt>
                <c:pt idx="150">
                  <c:v>1.1348788280131299</c:v>
                </c:pt>
                <c:pt idx="151">
                  <c:v>1.1619279286408799</c:v>
                </c:pt>
                <c:pt idx="152">
                  <c:v>1.1905398522913699</c:v>
                </c:pt>
                <c:pt idx="153">
                  <c:v>1.22091975220411</c:v>
                </c:pt>
                <c:pt idx="154">
                  <c:v>1.25330943716275</c:v>
                </c:pt>
                <c:pt idx="155">
                  <c:v>1.2879954365831801</c:v>
                </c:pt>
                <c:pt idx="156">
                  <c:v>1.3253191949277401</c:v>
                </c:pt>
                <c:pt idx="157">
                  <c:v>1.3656900571203801</c:v>
                </c:pt>
                <c:pt idx="158">
                  <c:v>1.4096019452343</c:v>
                </c:pt>
                <c:pt idx="159">
                  <c:v>1.45765496398371</c:v>
                </c:pt>
                <c:pt idx="160">
                  <c:v>1.51058365481249</c:v>
                </c:pt>
                <c:pt idx="161">
                  <c:v>1.5692943164929301</c:v>
                </c:pt>
                <c:pt idx="162">
                  <c:v>1.6349148339879001</c:v>
                </c:pt>
                <c:pt idx="163">
                  <c:v>1.7088619797676301</c:v>
                </c:pt>
                <c:pt idx="164">
                  <c:v>1.7929334490535001</c:v>
                </c:pt>
                <c:pt idx="165">
                  <c:v>1.8894354111804801</c:v>
                </c:pt>
                <c:pt idx="166">
                  <c:v>2.00136184407308</c:v>
                </c:pt>
                <c:pt idx="167">
                  <c:v>2.1326506114200501</c:v>
                </c:pt>
                <c:pt idx="168">
                  <c:v>2.2885552662678799</c:v>
                </c:pt>
                <c:pt idx="169">
                  <c:v>2.4761946049386201</c:v>
                </c:pt>
                <c:pt idx="170">
                  <c:v>2.7053805303196401</c:v>
                </c:pt>
                <c:pt idx="171">
                  <c:v>2.9898903005881801</c:v>
                </c:pt>
                <c:pt idx="172">
                  <c:v>3.3494620457750299</c:v>
                </c:pt>
                <c:pt idx="173">
                  <c:v>3.8129874445786802</c:v>
                </c:pt>
                <c:pt idx="174">
                  <c:v>4.4237073369108799</c:v>
                </c:pt>
                <c:pt idx="175">
                  <c:v>5.2477449905162299</c:v>
                </c:pt>
                <c:pt idx="176">
                  <c:v>6.3879771472370397</c:v>
                </c:pt>
                <c:pt idx="177">
                  <c:v>8.0052175901660103</c:v>
                </c:pt>
                <c:pt idx="178">
                  <c:v>10.343578309943</c:v>
                </c:pt>
                <c:pt idx="179">
                  <c:v>13.728457534432801</c:v>
                </c:pt>
                <c:pt idx="180">
                  <c:v>18.399102360524701</c:v>
                </c:pt>
                <c:pt idx="181">
                  <c:v>23.830459187222299</c:v>
                </c:pt>
                <c:pt idx="182">
                  <c:v>27.665008314166499</c:v>
                </c:pt>
                <c:pt idx="183">
                  <c:v>27.024837934470298</c:v>
                </c:pt>
                <c:pt idx="184">
                  <c:v>22.6037130077484</c:v>
                </c:pt>
                <c:pt idx="185">
                  <c:v>17.480865727682701</c:v>
                </c:pt>
                <c:pt idx="186">
                  <c:v>13.340007546012901</c:v>
                </c:pt>
                <c:pt idx="187">
                  <c:v>10.372561160054801</c:v>
                </c:pt>
                <c:pt idx="188">
                  <c:v>8.3063143617846702</c:v>
                </c:pt>
                <c:pt idx="189">
                  <c:v>6.8581419863789002</c:v>
                </c:pt>
                <c:pt idx="190">
                  <c:v>5.8238700982312297</c:v>
                </c:pt>
                <c:pt idx="191">
                  <c:v>5.0688995080302401</c:v>
                </c:pt>
                <c:pt idx="192">
                  <c:v>4.50600663815126</c:v>
                </c:pt>
                <c:pt idx="193">
                  <c:v>4.07818436308232</c:v>
                </c:pt>
                <c:pt idx="194">
                  <c:v>3.7474954024537301</c:v>
                </c:pt>
                <c:pt idx="195">
                  <c:v>3.4881544714791199</c:v>
                </c:pt>
                <c:pt idx="196">
                  <c:v>3.2822565475259</c:v>
                </c:pt>
                <c:pt idx="197">
                  <c:v>3.1171107562595002</c:v>
                </c:pt>
                <c:pt idx="198">
                  <c:v>2.9835477952226102</c:v>
                </c:pt>
                <c:pt idx="199">
                  <c:v>2.8748244779187599</c:v>
                </c:pt>
                <c:pt idx="200">
                  <c:v>2.78590066561866</c:v>
                </c:pt>
                <c:pt idx="201">
                  <c:v>2.71295277712075</c:v>
                </c:pt>
                <c:pt idx="202">
                  <c:v>2.6530404581878901</c:v>
                </c:pt>
                <c:pt idx="203">
                  <c:v>2.60387425054431</c:v>
                </c:pt>
                <c:pt idx="204">
                  <c:v>2.5636510490170799</c:v>
                </c:pt>
                <c:pt idx="205">
                  <c:v>2.5309358215447602</c:v>
                </c:pt>
                <c:pt idx="206">
                  <c:v>2.5045754007566399</c:v>
                </c:pt>
                <c:pt idx="207">
                  <c:v>2.4836348379741899</c:v>
                </c:pt>
                <c:pt idx="208">
                  <c:v>2.46734984942628</c:v>
                </c:pt>
                <c:pt idx="209">
                  <c:v>2.4550908882247402</c:v>
                </c:pt>
                <c:pt idx="210">
                  <c:v>2.4463357167528099</c:v>
                </c:pt>
                <c:pt idx="211">
                  <c:v>2.4406482645032801</c:v>
                </c:pt>
                <c:pt idx="212">
                  <c:v>2.43766218270502</c:v>
                </c:pt>
                <c:pt idx="213">
                  <c:v>2.43706794340391</c:v>
                </c:pt>
                <c:pt idx="214">
                  <c:v>2.4386026382701602</c:v>
                </c:pt>
                <c:pt idx="215">
                  <c:v>2.44204185170579</c:v>
                </c:pt>
                <c:pt idx="216">
                  <c:v>2.4471931408329199</c:v>
                </c:pt>
                <c:pt idx="217">
                  <c:v>2.45389076992962</c:v>
                </c:pt>
                <c:pt idx="218">
                  <c:v>2.4619914313511</c:v>
                </c:pt>
                <c:pt idx="219">
                  <c:v>2.4713707475850399</c:v>
                </c:pt>
                <c:pt idx="220">
                  <c:v>2.48192039589056</c:v>
                </c:pt>
                <c:pt idx="221">
                  <c:v>2.4935457322363002</c:v>
                </c:pt>
                <c:pt idx="222">
                  <c:v>2.50616381802796</c:v>
                </c:pt>
                <c:pt idx="223">
                  <c:v>2.5197017735931602</c:v>
                </c:pt>
                <c:pt idx="224">
                  <c:v>2.5340953981597099</c:v>
                </c:pt>
                <c:pt idx="225">
                  <c:v>2.5492880082849099</c:v>
                </c:pt>
                <c:pt idx="226">
                  <c:v>2.5652294562265698</c:v>
                </c:pt>
                <c:pt idx="227">
                  <c:v>2.5818752972252001</c:v>
                </c:pt>
                <c:pt idx="228">
                  <c:v>2.5991860805688098</c:v>
                </c:pt>
                <c:pt idx="229">
                  <c:v>2.6171267439942598</c:v>
                </c:pt>
                <c:pt idx="230">
                  <c:v>2.6356660947131498</c:v>
                </c:pt>
                <c:pt idx="231">
                  <c:v>2.6547763633439301</c:v>
                </c:pt>
                <c:pt idx="232">
                  <c:v>2.6744328194424298</c:v>
                </c:pt>
                <c:pt idx="233">
                  <c:v>2.69461343927376</c:v>
                </c:pt>
                <c:pt idx="234">
                  <c:v>2.71529861805393</c:v>
                </c:pt>
                <c:pt idx="235">
                  <c:v>2.7364709201838102</c:v>
                </c:pt>
                <c:pt idx="236">
                  <c:v>2.7581148620587399</c:v>
                </c:pt>
                <c:pt idx="237">
                  <c:v>2.7802167229105001</c:v>
                </c:pt>
                <c:pt idx="238">
                  <c:v>2.8027643798597501</c:v>
                </c:pt>
                <c:pt idx="239">
                  <c:v>2.8257471639560299</c:v>
                </c:pt>
                <c:pt idx="240">
                  <c:v>2.8491557344810099</c:v>
                </c:pt>
                <c:pt idx="241">
                  <c:v>2.8729819692077299</c:v>
                </c:pt>
                <c:pt idx="242">
                  <c:v>2.8972188686593201</c:v>
                </c:pt>
                <c:pt idx="243">
                  <c:v>2.9218604727055402</c:v>
                </c:pt>
                <c:pt idx="244">
                  <c:v>2.9469017880863499</c:v>
                </c:pt>
                <c:pt idx="245">
                  <c:v>2.9723387256644802</c:v>
                </c:pt>
                <c:pt idx="246">
                  <c:v>2.99816804639139</c:v>
                </c:pt>
                <c:pt idx="247">
                  <c:v>3.0243873151284002</c:v>
                </c:pt>
                <c:pt idx="248">
                  <c:v>3.0509948616003402</c:v>
                </c:pt>
                <c:pt idx="249">
                  <c:v>3.0779897478786902</c:v>
                </c:pt>
                <c:pt idx="250">
                  <c:v>3.1053717418956701</c:v>
                </c:pt>
                <c:pt idx="251">
                  <c:v>3.1331412965844501</c:v>
                </c:pt>
                <c:pt idx="252">
                  <c:v>3.16129953432515</c:v>
                </c:pt>
                <c:pt idx="253">
                  <c:v>3.1898482364535501</c:v>
                </c:pt>
                <c:pt idx="254">
                  <c:v>3.2187898376613799</c:v>
                </c:pt>
                <c:pt idx="255">
                  <c:v>3.2481274251855199</c:v>
                </c:pt>
                <c:pt idx="256">
                  <c:v>3.2778647427491299</c:v>
                </c:pt>
                <c:pt idx="257">
                  <c:v>3.3080061992832999</c:v>
                </c:pt>
                <c:pt idx="258">
                  <c:v>3.3385568825232199</c:v>
                </c:pt>
                <c:pt idx="259">
                  <c:v>3.3695225776407698</c:v>
                </c:pt>
                <c:pt idx="260">
                  <c:v>3.4009097911467601</c:v>
                </c:pt>
                <c:pt idx="261">
                  <c:v>3.4327257803720301</c:v>
                </c:pt>
                <c:pt idx="262">
                  <c:v>3.4649785889199101</c:v>
                </c:pt>
                <c:pt idx="263">
                  <c:v>3.4976770885743802</c:v>
                </c:pt>
                <c:pt idx="264">
                  <c:v>3.5308310282508599</c:v>
                </c:pt>
                <c:pt idx="265">
                  <c:v>3.5644510906932099</c:v>
                </c:pt>
                <c:pt idx="266">
                  <c:v>3.5985489577537102</c:v>
                </c:pt>
                <c:pt idx="267">
                  <c:v>3.6331373852459601</c:v>
                </c:pt>
                <c:pt idx="268">
                  <c:v>3.6682302885390898</c:v>
                </c:pt>
                <c:pt idx="269">
                  <c:v>3.7038428402695298</c:v>
                </c:pt>
                <c:pt idx="270">
                  <c:v>3.7399915817911702</c:v>
                </c:pt>
                <c:pt idx="271">
                  <c:v>3.77669455027329</c:v>
                </c:pt>
                <c:pt idx="272">
                  <c:v>3.8139714236976499</c:v>
                </c:pt>
                <c:pt idx="273">
                  <c:v>3.8518436864141199</c:v>
                </c:pt>
                <c:pt idx="274">
                  <c:v>3.8903348184014499</c:v>
                </c:pt>
                <c:pt idx="275">
                  <c:v>3.92947051196585</c:v>
                </c:pt>
                <c:pt idx="276">
                  <c:v>3.9692789203159098</c:v>
                </c:pt>
                <c:pt idx="277">
                  <c:v>4.0097909433077898</c:v>
                </c:pt>
                <c:pt idx="278">
                  <c:v>4.0510405566943897</c:v>
                </c:pt>
                <c:pt idx="279">
                  <c:v>4.0930651924810997</c:v>
                </c:pt>
                <c:pt idx="280">
                  <c:v>4.1359061795474004</c:v>
                </c:pt>
                <c:pt idx="281">
                  <c:v>4.1796092556094901</c:v>
                </c:pt>
                <c:pt idx="282">
                  <c:v>4.22422516396992</c:v>
                </c:pt>
                <c:pt idx="283">
                  <c:v>4.2698103514458499</c:v>
                </c:pt>
                <c:pt idx="284">
                  <c:v>4.3164277875469699</c:v>
                </c:pt>
                <c:pt idx="285">
                  <c:v>4.3641479295917298</c:v>
                </c:pt>
                <c:pt idx="286">
                  <c:v>4.4130498642775704</c:v>
                </c:pt>
                <c:pt idx="287">
                  <c:v>4.4632226636137302</c:v>
                </c:pt>
                <c:pt idx="288">
                  <c:v>4.51476700255935</c:v>
                </c:pt>
                <c:pt idx="289">
                  <c:v>4.5677970978213196</c:v>
                </c:pt>
                <c:pt idx="290">
                  <c:v>4.6224430429141199</c:v>
                </c:pt>
                <c:pt idx="291">
                  <c:v>4.6788536349345602</c:v>
                </c:pt>
                <c:pt idx="292">
                  <c:v>4.7371998151580499</c:v>
                </c:pt>
                <c:pt idx="293">
                  <c:v>4.79767888072716</c:v>
                </c:pt>
                <c:pt idx="294">
                  <c:v>4.86051967145979</c:v>
                </c:pt>
                <c:pt idx="295">
                  <c:v>4.9259889984825103</c:v>
                </c:pt>
                <c:pt idx="296">
                  <c:v>4.9943996661511498</c:v>
                </c:pt>
                <c:pt idx="297">
                  <c:v>5.0661205543864103</c:v>
                </c:pt>
                <c:pt idx="298">
                  <c:v>5.1415893879471497</c:v>
                </c:pt>
                <c:pt idx="299">
                  <c:v>5.2213290411049398</c:v>
                </c:pt>
                <c:pt idx="300">
                  <c:v>5.3059685386428397</c:v>
                </c:pt>
                <c:pt idx="301">
                  <c:v>5.3962703592003498</c:v>
                </c:pt>
                <c:pt idx="302">
                  <c:v>5.4931662890573296</c:v>
                </c:pt>
                <c:pt idx="303">
                  <c:v>5.5978050132143702</c:v>
                </c:pt>
                <c:pt idx="304">
                  <c:v>5.7116160231545496</c:v>
                </c:pt>
                <c:pt idx="305">
                  <c:v>5.8363965186077698</c:v>
                </c:pt>
                <c:pt idx="306">
                  <c:v>5.97443119453827</c:v>
                </c:pt>
                <c:pt idx="307">
                  <c:v>6.12865981735614</c:v>
                </c:pt>
                <c:pt idx="308">
                  <c:v>6.3029154654736299</c:v>
                </c:pt>
                <c:pt idx="309">
                  <c:v>6.5022692498749803</c:v>
                </c:pt>
                <c:pt idx="310">
                  <c:v>6.7335388050526204</c:v>
                </c:pt>
                <c:pt idx="311">
                  <c:v>7.0060542991150001</c:v>
                </c:pt>
                <c:pt idx="312">
                  <c:v>7.3328390108882404</c:v>
                </c:pt>
                <c:pt idx="313">
                  <c:v>7.7324735162904403</c:v>
                </c:pt>
                <c:pt idx="314">
                  <c:v>8.2321120896092204</c:v>
                </c:pt>
                <c:pt idx="315">
                  <c:v>8.8724653430345803</c:v>
                </c:pt>
                <c:pt idx="316">
                  <c:v>9.7160730449928892</c:v>
                </c:pt>
                <c:pt idx="317">
                  <c:v>10.8603904386002</c:v>
                </c:pt>
                <c:pt idx="318">
                  <c:v>12.453804210374701</c:v>
                </c:pt>
                <c:pt idx="319">
                  <c:v>14.694417922058699</c:v>
                </c:pt>
                <c:pt idx="320">
                  <c:v>17.779899832111099</c:v>
                </c:pt>
                <c:pt idx="321">
                  <c:v>21.958394128556101</c:v>
                </c:pt>
                <c:pt idx="322">
                  <c:v>27.584296318676898</c:v>
                </c:pt>
                <c:pt idx="323">
                  <c:v>33.980828355614399</c:v>
                </c:pt>
                <c:pt idx="324">
                  <c:v>37.862110531146797</c:v>
                </c:pt>
                <c:pt idx="325">
                  <c:v>35.904756965044598</c:v>
                </c:pt>
                <c:pt idx="326">
                  <c:v>29.947920388239101</c:v>
                </c:pt>
                <c:pt idx="327">
                  <c:v>23.872442656909801</c:v>
                </c:pt>
                <c:pt idx="328">
                  <c:v>19.264552956917399</c:v>
                </c:pt>
                <c:pt idx="329">
                  <c:v>16.0843292665569</c:v>
                </c:pt>
                <c:pt idx="330">
                  <c:v>13.9294849930389</c:v>
                </c:pt>
                <c:pt idx="331">
                  <c:v>12.457413015309699</c:v>
                </c:pt>
                <c:pt idx="332">
                  <c:v>11.4367641961882</c:v>
                </c:pt>
                <c:pt idx="333">
                  <c:v>10.719741872026001</c:v>
                </c:pt>
                <c:pt idx="334">
                  <c:v>10.211789839115101</c:v>
                </c:pt>
                <c:pt idx="335">
                  <c:v>9.8502830269708994</c:v>
                </c:pt>
                <c:pt idx="336">
                  <c:v>9.5929825058561295</c:v>
                </c:pt>
                <c:pt idx="337">
                  <c:v>9.4137029711758302</c:v>
                </c:pt>
                <c:pt idx="338">
                  <c:v>9.2961128186567805</c:v>
                </c:pt>
                <c:pt idx="339">
                  <c:v>9.2281308013863992</c:v>
                </c:pt>
                <c:pt idx="340">
                  <c:v>9.2005363928250699</c:v>
                </c:pt>
                <c:pt idx="341">
                  <c:v>9.2065729447801701</c:v>
                </c:pt>
                <c:pt idx="342">
                  <c:v>9.2414200941588192</c:v>
                </c:pt>
                <c:pt idx="343">
                  <c:v>9.3017099339886098</c:v>
                </c:pt>
                <c:pt idx="344">
                  <c:v>9.3851706475837098</c:v>
                </c:pt>
                <c:pt idx="345">
                  <c:v>9.4903826774904996</c:v>
                </c:pt>
                <c:pt idx="346">
                  <c:v>9.6166173097296603</c:v>
                </c:pt>
                <c:pt idx="347">
                  <c:v>9.7637341412460898</c:v>
                </c:pt>
                <c:pt idx="348">
                  <c:v>9.9321219052472802</c:v>
                </c:pt>
                <c:pt idx="349">
                  <c:v>10.1226731395126</c:v>
                </c:pt>
              </c:numCache>
            </c:numRef>
          </c:yVal>
          <c:smooth val="0"/>
          <c:extLst>
            <c:ext xmlns:c16="http://schemas.microsoft.com/office/drawing/2014/chart" uri="{C3380CC4-5D6E-409C-BE32-E72D297353CC}">
              <c16:uniqueId val="{00000001-E2C1-42FA-B5A4-9A959DEDB7EF}"/>
            </c:ext>
          </c:extLst>
        </c:ser>
        <c:ser>
          <c:idx val="2"/>
          <c:order val="2"/>
          <c:tx>
            <c:v>Gamma_Total</c:v>
          </c:tx>
          <c:spPr>
            <a:ln>
              <a:solidFill>
                <a:schemeClr val="tx1"/>
              </a:solidFill>
            </a:ln>
          </c:spPr>
          <c:marker>
            <c:symbol val="none"/>
          </c:marker>
          <c:xVal>
            <c:numRef>
              <c:f>'P.676-13 SpAtt'!$C$34:$C$383</c:f>
              <c:numCache>
                <c:formatCode>General</c:formatCode>
                <c:ptCount val="35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pt idx="227">
                  <c:v>228</c:v>
                </c:pt>
                <c:pt idx="228">
                  <c:v>229</c:v>
                </c:pt>
                <c:pt idx="229">
                  <c:v>230</c:v>
                </c:pt>
                <c:pt idx="230">
                  <c:v>231</c:v>
                </c:pt>
                <c:pt idx="231">
                  <c:v>232</c:v>
                </c:pt>
                <c:pt idx="232">
                  <c:v>233</c:v>
                </c:pt>
                <c:pt idx="233">
                  <c:v>234</c:v>
                </c:pt>
                <c:pt idx="234">
                  <c:v>235</c:v>
                </c:pt>
                <c:pt idx="235">
                  <c:v>236</c:v>
                </c:pt>
                <c:pt idx="236">
                  <c:v>237</c:v>
                </c:pt>
                <c:pt idx="237">
                  <c:v>238</c:v>
                </c:pt>
                <c:pt idx="238">
                  <c:v>239</c:v>
                </c:pt>
                <c:pt idx="239">
                  <c:v>240</c:v>
                </c:pt>
                <c:pt idx="240">
                  <c:v>241</c:v>
                </c:pt>
                <c:pt idx="241">
                  <c:v>242</c:v>
                </c:pt>
                <c:pt idx="242">
                  <c:v>243</c:v>
                </c:pt>
                <c:pt idx="243">
                  <c:v>244</c:v>
                </c:pt>
                <c:pt idx="244">
                  <c:v>245</c:v>
                </c:pt>
                <c:pt idx="245">
                  <c:v>246</c:v>
                </c:pt>
                <c:pt idx="246">
                  <c:v>247</c:v>
                </c:pt>
                <c:pt idx="247">
                  <c:v>248</c:v>
                </c:pt>
                <c:pt idx="248">
                  <c:v>249</c:v>
                </c:pt>
                <c:pt idx="249">
                  <c:v>250</c:v>
                </c:pt>
                <c:pt idx="250">
                  <c:v>251</c:v>
                </c:pt>
                <c:pt idx="251">
                  <c:v>252</c:v>
                </c:pt>
                <c:pt idx="252">
                  <c:v>253</c:v>
                </c:pt>
                <c:pt idx="253">
                  <c:v>254</c:v>
                </c:pt>
                <c:pt idx="254">
                  <c:v>255</c:v>
                </c:pt>
                <c:pt idx="255">
                  <c:v>256</c:v>
                </c:pt>
                <c:pt idx="256">
                  <c:v>257</c:v>
                </c:pt>
                <c:pt idx="257">
                  <c:v>258</c:v>
                </c:pt>
                <c:pt idx="258">
                  <c:v>259</c:v>
                </c:pt>
                <c:pt idx="259">
                  <c:v>260</c:v>
                </c:pt>
                <c:pt idx="260">
                  <c:v>261</c:v>
                </c:pt>
                <c:pt idx="261">
                  <c:v>262</c:v>
                </c:pt>
                <c:pt idx="262">
                  <c:v>263</c:v>
                </c:pt>
                <c:pt idx="263">
                  <c:v>264</c:v>
                </c:pt>
                <c:pt idx="264">
                  <c:v>265</c:v>
                </c:pt>
                <c:pt idx="265">
                  <c:v>266</c:v>
                </c:pt>
                <c:pt idx="266">
                  <c:v>267</c:v>
                </c:pt>
                <c:pt idx="267">
                  <c:v>268</c:v>
                </c:pt>
                <c:pt idx="268">
                  <c:v>269</c:v>
                </c:pt>
                <c:pt idx="269">
                  <c:v>270</c:v>
                </c:pt>
                <c:pt idx="270">
                  <c:v>271</c:v>
                </c:pt>
                <c:pt idx="271">
                  <c:v>272</c:v>
                </c:pt>
                <c:pt idx="272">
                  <c:v>273</c:v>
                </c:pt>
                <c:pt idx="273">
                  <c:v>274</c:v>
                </c:pt>
                <c:pt idx="274">
                  <c:v>275</c:v>
                </c:pt>
                <c:pt idx="275">
                  <c:v>276</c:v>
                </c:pt>
                <c:pt idx="276">
                  <c:v>277</c:v>
                </c:pt>
                <c:pt idx="277">
                  <c:v>278</c:v>
                </c:pt>
                <c:pt idx="278">
                  <c:v>279</c:v>
                </c:pt>
                <c:pt idx="279">
                  <c:v>280</c:v>
                </c:pt>
                <c:pt idx="280">
                  <c:v>281</c:v>
                </c:pt>
                <c:pt idx="281">
                  <c:v>282</c:v>
                </c:pt>
                <c:pt idx="282">
                  <c:v>283</c:v>
                </c:pt>
                <c:pt idx="283">
                  <c:v>284</c:v>
                </c:pt>
                <c:pt idx="284">
                  <c:v>285</c:v>
                </c:pt>
                <c:pt idx="285">
                  <c:v>286</c:v>
                </c:pt>
                <c:pt idx="286">
                  <c:v>287</c:v>
                </c:pt>
                <c:pt idx="287">
                  <c:v>288</c:v>
                </c:pt>
                <c:pt idx="288">
                  <c:v>289</c:v>
                </c:pt>
                <c:pt idx="289">
                  <c:v>290</c:v>
                </c:pt>
                <c:pt idx="290">
                  <c:v>291</c:v>
                </c:pt>
                <c:pt idx="291">
                  <c:v>292</c:v>
                </c:pt>
                <c:pt idx="292">
                  <c:v>293</c:v>
                </c:pt>
                <c:pt idx="293">
                  <c:v>294</c:v>
                </c:pt>
                <c:pt idx="294">
                  <c:v>295</c:v>
                </c:pt>
                <c:pt idx="295">
                  <c:v>296</c:v>
                </c:pt>
                <c:pt idx="296">
                  <c:v>297</c:v>
                </c:pt>
                <c:pt idx="297">
                  <c:v>298</c:v>
                </c:pt>
                <c:pt idx="298">
                  <c:v>299</c:v>
                </c:pt>
                <c:pt idx="299">
                  <c:v>300</c:v>
                </c:pt>
                <c:pt idx="300">
                  <c:v>301</c:v>
                </c:pt>
                <c:pt idx="301">
                  <c:v>302</c:v>
                </c:pt>
                <c:pt idx="302">
                  <c:v>303</c:v>
                </c:pt>
                <c:pt idx="303">
                  <c:v>304</c:v>
                </c:pt>
                <c:pt idx="304">
                  <c:v>305</c:v>
                </c:pt>
                <c:pt idx="305">
                  <c:v>306</c:v>
                </c:pt>
                <c:pt idx="306">
                  <c:v>307</c:v>
                </c:pt>
                <c:pt idx="307">
                  <c:v>308</c:v>
                </c:pt>
                <c:pt idx="308">
                  <c:v>309</c:v>
                </c:pt>
                <c:pt idx="309">
                  <c:v>310</c:v>
                </c:pt>
                <c:pt idx="310">
                  <c:v>311</c:v>
                </c:pt>
                <c:pt idx="311">
                  <c:v>312</c:v>
                </c:pt>
                <c:pt idx="312">
                  <c:v>313</c:v>
                </c:pt>
                <c:pt idx="313">
                  <c:v>314</c:v>
                </c:pt>
                <c:pt idx="314">
                  <c:v>315</c:v>
                </c:pt>
                <c:pt idx="315">
                  <c:v>316</c:v>
                </c:pt>
                <c:pt idx="316">
                  <c:v>317</c:v>
                </c:pt>
                <c:pt idx="317">
                  <c:v>318</c:v>
                </c:pt>
                <c:pt idx="318">
                  <c:v>319</c:v>
                </c:pt>
                <c:pt idx="319">
                  <c:v>320</c:v>
                </c:pt>
                <c:pt idx="320">
                  <c:v>321</c:v>
                </c:pt>
                <c:pt idx="321">
                  <c:v>322</c:v>
                </c:pt>
                <c:pt idx="322">
                  <c:v>323</c:v>
                </c:pt>
                <c:pt idx="323">
                  <c:v>324</c:v>
                </c:pt>
                <c:pt idx="324">
                  <c:v>325</c:v>
                </c:pt>
                <c:pt idx="325">
                  <c:v>326</c:v>
                </c:pt>
                <c:pt idx="326">
                  <c:v>327</c:v>
                </c:pt>
                <c:pt idx="327">
                  <c:v>328</c:v>
                </c:pt>
                <c:pt idx="328">
                  <c:v>329</c:v>
                </c:pt>
                <c:pt idx="329">
                  <c:v>330</c:v>
                </c:pt>
                <c:pt idx="330">
                  <c:v>331</c:v>
                </c:pt>
                <c:pt idx="331">
                  <c:v>332</c:v>
                </c:pt>
                <c:pt idx="332">
                  <c:v>333</c:v>
                </c:pt>
                <c:pt idx="333">
                  <c:v>334</c:v>
                </c:pt>
                <c:pt idx="334">
                  <c:v>335</c:v>
                </c:pt>
                <c:pt idx="335">
                  <c:v>336</c:v>
                </c:pt>
                <c:pt idx="336">
                  <c:v>337</c:v>
                </c:pt>
                <c:pt idx="337">
                  <c:v>338</c:v>
                </c:pt>
                <c:pt idx="338">
                  <c:v>339</c:v>
                </c:pt>
                <c:pt idx="339">
                  <c:v>340</c:v>
                </c:pt>
                <c:pt idx="340">
                  <c:v>341</c:v>
                </c:pt>
                <c:pt idx="341">
                  <c:v>342</c:v>
                </c:pt>
                <c:pt idx="342">
                  <c:v>343</c:v>
                </c:pt>
                <c:pt idx="343">
                  <c:v>344</c:v>
                </c:pt>
                <c:pt idx="344">
                  <c:v>345</c:v>
                </c:pt>
                <c:pt idx="345">
                  <c:v>346</c:v>
                </c:pt>
                <c:pt idx="346">
                  <c:v>347</c:v>
                </c:pt>
                <c:pt idx="347">
                  <c:v>348</c:v>
                </c:pt>
                <c:pt idx="348">
                  <c:v>349</c:v>
                </c:pt>
                <c:pt idx="349">
                  <c:v>350</c:v>
                </c:pt>
              </c:numCache>
            </c:numRef>
          </c:xVal>
          <c:yVal>
            <c:numRef>
              <c:f>'P.676-13 SpAtt'!$F$34:$F$383</c:f>
              <c:numCache>
                <c:formatCode>General</c:formatCode>
                <c:ptCount val="350"/>
                <c:pt idx="0">
                  <c:v>5.4395627852315198E-3</c:v>
                </c:pt>
                <c:pt idx="1">
                  <c:v>6.9204198530588698E-3</c:v>
                </c:pt>
                <c:pt idx="2">
                  <c:v>7.5387529892193801E-3</c:v>
                </c:pt>
                <c:pt idx="3">
                  <c:v>8.0893032007799005E-3</c:v>
                </c:pt>
                <c:pt idx="4">
                  <c:v>8.7138851774633003E-3</c:v>
                </c:pt>
                <c:pt idx="5">
                  <c:v>9.4587838873665606E-3</c:v>
                </c:pt>
                <c:pt idx="6">
                  <c:v>1.0351001657623701E-2</c:v>
                </c:pt>
                <c:pt idx="7">
                  <c:v>1.14159172990049E-2</c:v>
                </c:pt>
                <c:pt idx="8">
                  <c:v>1.2684423182406699E-2</c:v>
                </c:pt>
                <c:pt idx="9">
                  <c:v>1.4198541948186601E-2</c:v>
                </c:pt>
                <c:pt idx="10">
                  <c:v>1.6018512124245501E-2</c:v>
                </c:pt>
                <c:pt idx="11">
                  <c:v>1.8233652289019499E-2</c:v>
                </c:pt>
                <c:pt idx="12">
                  <c:v>2.09803221017014E-2</c:v>
                </c:pt>
                <c:pt idx="13">
                  <c:v>2.44728471310642E-2</c:v>
                </c:pt>
                <c:pt idx="14">
                  <c:v>2.90583460595937E-2</c:v>
                </c:pt>
                <c:pt idx="15">
                  <c:v>3.5315808093998001E-2</c:v>
                </c:pt>
                <c:pt idx="16">
                  <c:v>4.4234442082321898E-2</c:v>
                </c:pt>
                <c:pt idx="17">
                  <c:v>5.75129248802385E-2</c:v>
                </c:pt>
                <c:pt idx="18">
                  <c:v>7.7917698186738896E-2</c:v>
                </c:pt>
                <c:pt idx="19">
                  <c:v>0.108930855292919</c:v>
                </c:pt>
                <c:pt idx="20">
                  <c:v>0.15043222780570401</c:v>
                </c:pt>
                <c:pt idx="21">
                  <c:v>0.18733725630231199</c:v>
                </c:pt>
                <c:pt idx="22">
                  <c:v>0.19428897595512701</c:v>
                </c:pt>
                <c:pt idx="23">
                  <c:v>0.17316114414598599</c:v>
                </c:pt>
                <c:pt idx="24">
                  <c:v>0.146234738793519</c:v>
                </c:pt>
                <c:pt idx="25">
                  <c:v>0.12502812086796899</c:v>
                </c:pt>
                <c:pt idx="26">
                  <c:v>0.110735270258498</c:v>
                </c:pt>
                <c:pt idx="27">
                  <c:v>0.101755960206737</c:v>
                </c:pt>
                <c:pt idx="28">
                  <c:v>9.6493718675436393E-2</c:v>
                </c:pt>
                <c:pt idx="29">
                  <c:v>9.3824547264705099E-2</c:v>
                </c:pt>
                <c:pt idx="30">
                  <c:v>9.3020346185860803E-2</c:v>
                </c:pt>
                <c:pt idx="31">
                  <c:v>9.3619427243036096E-2</c:v>
                </c:pt>
                <c:pt idx="32">
                  <c:v>9.5331641462124195E-2</c:v>
                </c:pt>
                <c:pt idx="33">
                  <c:v>9.7978531193088497E-2</c:v>
                </c:pt>
                <c:pt idx="34">
                  <c:v>0.101457329488921</c:v>
                </c:pt>
                <c:pt idx="35">
                  <c:v>0.105719957546205</c:v>
                </c:pt>
                <c:pt idx="36">
                  <c:v>0.110761525716111</c:v>
                </c:pt>
                <c:pt idx="37">
                  <c:v>0.116615248834556</c:v>
                </c:pt>
                <c:pt idx="38">
                  <c:v>0.12335225576667</c:v>
                </c:pt>
                <c:pt idx="39">
                  <c:v>0.131085868720279</c:v>
                </c:pt>
                <c:pt idx="40">
                  <c:v>0.13998086473220001</c:v>
                </c:pt>
                <c:pt idx="41">
                  <c:v>0.150269299668818</c:v>
                </c:pt>
                <c:pt idx="42">
                  <c:v>0.16227604300489701</c:v>
                </c:pt>
                <c:pt idx="43">
                  <c:v>0.17645987987435699</c:v>
                </c:pt>
                <c:pt idx="44">
                  <c:v>0.193481228618503</c:v>
                </c:pt>
                <c:pt idx="45">
                  <c:v>0.21431839618645801</c:v>
                </c:pt>
                <c:pt idx="46">
                  <c:v>0.240479522516308</c:v>
                </c:pt>
                <c:pt idx="47">
                  <c:v>0.27442513549118402</c:v>
                </c:pt>
                <c:pt idx="48">
                  <c:v>0.32055141219941802</c:v>
                </c:pt>
                <c:pt idx="49">
                  <c:v>0.388427185801063</c:v>
                </c:pt>
                <c:pt idx="50">
                  <c:v>0.50472083439343196</c:v>
                </c:pt>
                <c:pt idx="51">
                  <c:v>0.73747875882853597</c:v>
                </c:pt>
                <c:pt idx="52">
                  <c:v>1.2497652625834501</c:v>
                </c:pt>
                <c:pt idx="53">
                  <c:v>2.3389036991214001</c:v>
                </c:pt>
                <c:pt idx="54">
                  <c:v>4.3249560846919701</c:v>
                </c:pt>
                <c:pt idx="55">
                  <c:v>7.1911355369580798</c:v>
                </c:pt>
                <c:pt idx="56">
                  <c:v>10.2058515033922</c:v>
                </c:pt>
                <c:pt idx="57">
                  <c:v>12.498390903715899</c:v>
                </c:pt>
                <c:pt idx="58">
                  <c:v>13.7852796921134</c:v>
                </c:pt>
                <c:pt idx="59">
                  <c:v>14.7783166371223</c:v>
                </c:pt>
                <c:pt idx="60">
                  <c:v>15.166985982308899</c:v>
                </c:pt>
                <c:pt idx="61">
                  <c:v>14.1611666944363</c:v>
                </c:pt>
                <c:pt idx="62">
                  <c:v>11.0013423529745</c:v>
                </c:pt>
                <c:pt idx="63">
                  <c:v>7.0203532830692303</c:v>
                </c:pt>
                <c:pt idx="64">
                  <c:v>3.9903383591207202</c:v>
                </c:pt>
                <c:pt idx="65">
                  <c:v>2.1541957189257999</c:v>
                </c:pt>
                <c:pt idx="66">
                  <c:v>1.2271154735334799</c:v>
                </c:pt>
                <c:pt idx="67">
                  <c:v>0.80502100581687597</c:v>
                </c:pt>
                <c:pt idx="68">
                  <c:v>0.61181885245411305</c:v>
                </c:pt>
                <c:pt idx="69">
                  <c:v>0.51399302751156095</c:v>
                </c:pt>
                <c:pt idx="70">
                  <c:v>0.456679762364262</c:v>
                </c:pt>
                <c:pt idx="71">
                  <c:v>0.41904901768811798</c:v>
                </c:pt>
                <c:pt idx="72">
                  <c:v>0.39323198116962899</c:v>
                </c:pt>
                <c:pt idx="73">
                  <c:v>0.37518961441159099</c:v>
                </c:pt>
                <c:pt idx="74">
                  <c:v>0.36255441191830201</c:v>
                </c:pt>
                <c:pt idx="75">
                  <c:v>0.35383489958219999</c:v>
                </c:pt>
                <c:pt idx="76">
                  <c:v>0.34804351426698299</c:v>
                </c:pt>
                <c:pt idx="77">
                  <c:v>0.34450101647835002</c:v>
                </c:pt>
                <c:pt idx="78">
                  <c:v>0.34272577911896002</c:v>
                </c:pt>
                <c:pt idx="79">
                  <c:v>0.342367616902642</c:v>
                </c:pt>
                <c:pt idx="80">
                  <c:v>0.343166504139791</c:v>
                </c:pt>
                <c:pt idx="81">
                  <c:v>0.34492589811257501</c:v>
                </c:pt>
                <c:pt idx="82">
                  <c:v>0.347494984409563</c:v>
                </c:pt>
                <c:pt idx="83">
                  <c:v>0.35075655988244098</c:v>
                </c:pt>
                <c:pt idx="84">
                  <c:v>0.35461858349352099</c:v>
                </c:pt>
                <c:pt idx="85">
                  <c:v>0.35900817578518202</c:v>
                </c:pt>
                <c:pt idx="86">
                  <c:v>0.36386729148043001</c:v>
                </c:pt>
                <c:pt idx="87">
                  <c:v>0.369149560401202</c:v>
                </c:pt>
                <c:pt idx="88">
                  <c:v>0.37481796167035603</c:v>
                </c:pt>
                <c:pt idx="89">
                  <c:v>0.38084310549460498</c:v>
                </c:pt>
                <c:pt idx="90">
                  <c:v>0.38720196911992</c:v>
                </c:pt>
                <c:pt idx="91">
                  <c:v>0.39387698278814798</c:v>
                </c:pt>
                <c:pt idx="92">
                  <c:v>0.40085539633702499</c:v>
                </c:pt>
                <c:pt idx="93">
                  <c:v>0.40812888303897499</c:v>
                </c:pt>
                <c:pt idx="94">
                  <c:v>0.41569335818963898</c:v>
                </c:pt>
                <c:pt idx="95">
                  <c:v>0.42354900875236701</c:v>
                </c:pt>
                <c:pt idx="96">
                  <c:v>0.43170054964834798</c:v>
                </c:pt>
                <c:pt idx="97">
                  <c:v>0.44015774488537401</c:v>
                </c:pt>
                <c:pt idx="98">
                  <c:v>0.448936261310874</c:v>
                </c:pt>
                <c:pt idx="99">
                  <c:v>0.45805896475064001</c:v>
                </c:pt>
                <c:pt idx="100">
                  <c:v>0.46755783122705102</c:v>
                </c:pt>
                <c:pt idx="101">
                  <c:v>0.47747674416462899</c:v>
                </c:pt>
                <c:pt idx="102">
                  <c:v>0.48787560681421699</c:v>
                </c:pt>
                <c:pt idx="103">
                  <c:v>0.49883646199083498</c:v>
                </c:pt>
                <c:pt idx="104">
                  <c:v>0.51047276068393799</c:v>
                </c:pt>
                <c:pt idx="105">
                  <c:v>0.52294371383101901</c:v>
                </c:pt>
                <c:pt idx="106">
                  <c:v>0.53647710760449496</c:v>
                </c:pt>
                <c:pt idx="107">
                  <c:v>0.55140670024154304</c:v>
                </c:pt>
                <c:pt idx="108">
                  <c:v>0.56823572002642897</c:v>
                </c:pt>
                <c:pt idx="109">
                  <c:v>0.58774914374734999</c:v>
                </c:pt>
                <c:pt idx="110">
                  <c:v>0.61122169951533301</c:v>
                </c:pt>
                <c:pt idx="111">
                  <c:v>0.64082432019789803</c:v>
                </c:pt>
                <c:pt idx="112">
                  <c:v>0.68046764482887001</c:v>
                </c:pt>
                <c:pt idx="113">
                  <c:v>0.73766924498678299</c:v>
                </c:pt>
                <c:pt idx="114">
                  <c:v>0.82793032046205095</c:v>
                </c:pt>
                <c:pt idx="115">
                  <c:v>0.98497982451471899</c:v>
                </c:pt>
                <c:pt idx="116">
                  <c:v>1.27706930472684</c:v>
                </c:pt>
                <c:pt idx="117">
                  <c:v>1.7407881544647299</c:v>
                </c:pt>
                <c:pt idx="118">
                  <c:v>1.9243725207312801</c:v>
                </c:pt>
                <c:pt idx="119">
                  <c:v>1.5159694549145899</c:v>
                </c:pt>
                <c:pt idx="120">
                  <c:v>1.15039394993829</c:v>
                </c:pt>
                <c:pt idx="121">
                  <c:v>0.96011346731707903</c:v>
                </c:pt>
                <c:pt idx="122">
                  <c:v>0.86574841100228805</c:v>
                </c:pt>
                <c:pt idx="123">
                  <c:v>0.81787119941813202</c:v>
                </c:pt>
                <c:pt idx="124">
                  <c:v>0.793758165817817</c:v>
                </c:pt>
                <c:pt idx="125">
                  <c:v>0.78275313012875802</c:v>
                </c:pt>
                <c:pt idx="126">
                  <c:v>0.77951452301124102</c:v>
                </c:pt>
                <c:pt idx="127">
                  <c:v>0.78117836087107695</c:v>
                </c:pt>
                <c:pt idx="128">
                  <c:v>0.78611586024293501</c:v>
                </c:pt>
                <c:pt idx="129">
                  <c:v>0.79335378724565198</c:v>
                </c:pt>
                <c:pt idx="130">
                  <c:v>0.80228660175633104</c:v>
                </c:pt>
                <c:pt idx="131">
                  <c:v>0.81252524294000195</c:v>
                </c:pt>
                <c:pt idx="132">
                  <c:v>0.82381368614860495</c:v>
                </c:pt>
                <c:pt idx="133">
                  <c:v>0.83598089242266604</c:v>
                </c:pt>
                <c:pt idx="134">
                  <c:v>0.84891210843928699</c:v>
                </c:pt>
                <c:pt idx="135">
                  <c:v>0.86253118733924705</c:v>
                </c:pt>
                <c:pt idx="136">
                  <c:v>0.87678942192062803</c:v>
                </c:pt>
                <c:pt idx="137">
                  <c:v>0.89165835879294697</c:v>
                </c:pt>
                <c:pt idx="138">
                  <c:v>0.90712512594275596</c:v>
                </c:pt>
                <c:pt idx="139">
                  <c:v>0.92318939935072997</c:v>
                </c:pt>
                <c:pt idx="140">
                  <c:v>0.93986147612127102</c:v>
                </c:pt>
                <c:pt idx="141">
                  <c:v>0.95716112485202698</c:v>
                </c:pt>
                <c:pt idx="142">
                  <c:v>0.97511700875094098</c:v>
                </c:pt>
                <c:pt idx="143">
                  <c:v>0.99376655633714195</c:v>
                </c:pt>
                <c:pt idx="144">
                  <c:v>1.01315620719004</c:v>
                </c:pt>
                <c:pt idx="145">
                  <c:v>1.0333419971453499</c:v>
                </c:pt>
                <c:pt idx="146">
                  <c:v>1.0543904753037501</c:v>
                </c:pt>
                <c:pt idx="147">
                  <c:v>1.07637996856192</c:v>
                </c:pt>
                <c:pt idx="148">
                  <c:v>1.09940223114302</c:v>
                </c:pt>
                <c:pt idx="149">
                  <c:v>1.1235645391982501</c:v>
                </c:pt>
                <c:pt idx="150">
                  <c:v>1.14899231617052</c:v>
                </c:pt>
                <c:pt idx="151">
                  <c:v>1.17583240558721</c:v>
                </c:pt>
                <c:pt idx="152">
                  <c:v>1.2042571470621799</c:v>
                </c:pt>
                <c:pt idx="153">
                  <c:v>1.23446946212951</c:v>
                </c:pt>
                <c:pt idx="154">
                  <c:v>1.26670922397357</c:v>
                </c:pt>
                <c:pt idx="155">
                  <c:v>1.30126127596722</c:v>
                </c:pt>
                <c:pt idx="156">
                  <c:v>1.33846558788869</c:v>
                </c:pt>
                <c:pt idx="157">
                  <c:v>1.37873020982056</c:v>
                </c:pt>
                <c:pt idx="158">
                  <c:v>1.4225479226984199</c:v>
                </c:pt>
                <c:pt idx="159">
                  <c:v>1.4705178220156501</c:v>
                </c:pt>
                <c:pt idx="160">
                  <c:v>1.5233735536673001</c:v>
                </c:pt>
                <c:pt idx="161">
                  <c:v>1.58202061920162</c:v>
                </c:pt>
                <c:pt idx="162">
                  <c:v>1.64758619171735</c:v>
                </c:pt>
                <c:pt idx="163">
                  <c:v>1.7214864061834301</c:v>
                </c:pt>
                <c:pt idx="164">
                  <c:v>1.80551838531848</c:v>
                </c:pt>
                <c:pt idx="165">
                  <c:v>1.9019877829495599</c:v>
                </c:pt>
                <c:pt idx="166">
                  <c:v>2.0138881116229101</c:v>
                </c:pt>
                <c:pt idx="167">
                  <c:v>2.1451568138699302</c:v>
                </c:pt>
                <c:pt idx="168">
                  <c:v>2.3010470606982998</c:v>
                </c:pt>
                <c:pt idx="169">
                  <c:v>2.4886773010899699</c:v>
                </c:pt>
                <c:pt idx="170">
                  <c:v>2.71785912145068</c:v>
                </c:pt>
                <c:pt idx="171">
                  <c:v>3.0023694909882201</c:v>
                </c:pt>
                <c:pt idx="172">
                  <c:v>3.3619462753518299</c:v>
                </c:pt>
                <c:pt idx="173">
                  <c:v>3.8254809108842101</c:v>
                </c:pt>
                <c:pt idx="174">
                  <c:v>4.4362140149162101</c:v>
                </c:pt>
                <c:pt idx="175">
                  <c:v>5.2602686504040497</c:v>
                </c:pt>
                <c:pt idx="176">
                  <c:v>6.4005213704441504</c:v>
                </c:pt>
                <c:pt idx="177">
                  <c:v>8.0177857838771391</c:v>
                </c:pt>
                <c:pt idx="178">
                  <c:v>10.3561737202111</c:v>
                </c:pt>
                <c:pt idx="179">
                  <c:v>13.741083258078501</c:v>
                </c:pt>
                <c:pt idx="180">
                  <c:v>18.411761355948101</c:v>
                </c:pt>
                <c:pt idx="181">
                  <c:v>23.843154284244399</c:v>
                </c:pt>
                <c:pt idx="182">
                  <c:v>27.677742223002401</c:v>
                </c:pt>
                <c:pt idx="183">
                  <c:v>27.037613253924199</c:v>
                </c:pt>
                <c:pt idx="184">
                  <c:v>22.616532232710799</c:v>
                </c:pt>
                <c:pt idx="185">
                  <c:v>17.4937312559993</c:v>
                </c:pt>
                <c:pt idx="186">
                  <c:v>13.3529216847872</c:v>
                </c:pt>
                <c:pt idx="187">
                  <c:v>10.385526131440701</c:v>
                </c:pt>
                <c:pt idx="188">
                  <c:v>8.3193323083171098</c:v>
                </c:pt>
                <c:pt idx="189">
                  <c:v>6.8712149758862804</c:v>
                </c:pt>
                <c:pt idx="190">
                  <c:v>5.8370001283690902</c:v>
                </c:pt>
                <c:pt idx="191">
                  <c:v>5.0820885104704896</c:v>
                </c:pt>
                <c:pt idx="192">
                  <c:v>4.5192564824582799</c:v>
                </c:pt>
                <c:pt idx="193">
                  <c:v>4.0914968603038</c:v>
                </c:pt>
                <c:pt idx="194">
                  <c:v>3.7608723084514</c:v>
                </c:pt>
                <c:pt idx="195">
                  <c:v>3.5015974900217102</c:v>
                </c:pt>
                <c:pt idx="196">
                  <c:v>3.2957673331648301</c:v>
                </c:pt>
                <c:pt idx="197">
                  <c:v>3.1306909170055501</c:v>
                </c:pt>
                <c:pt idx="198">
                  <c:v>2.9971988950399902</c:v>
                </c:pt>
                <c:pt idx="199">
                  <c:v>2.88854803905173</c:v>
                </c:pt>
                <c:pt idx="200">
                  <c:v>2.79969817076414</c:v>
                </c:pt>
                <c:pt idx="201">
                  <c:v>2.7268256714592098</c:v>
                </c:pt>
                <c:pt idx="202">
                  <c:v>2.6669901512837502</c:v>
                </c:pt>
                <c:pt idx="203">
                  <c:v>2.6179021181259801</c:v>
                </c:pt>
                <c:pt idx="204">
                  <c:v>2.5777584346458702</c:v>
                </c:pt>
                <c:pt idx="205">
                  <c:v>2.54512403818112</c:v>
                </c:pt>
                <c:pt idx="206">
                  <c:v>2.5188457322314299</c:v>
                </c:pt>
                <c:pt idx="207">
                  <c:v>2.4979885403720101</c:v>
                </c:pt>
                <c:pt idx="208">
                  <c:v>2.4817881523873102</c:v>
                </c:pt>
                <c:pt idx="209">
                  <c:v>2.4696149961709302</c:v>
                </c:pt>
                <c:pt idx="210">
                  <c:v>2.4609468100440099</c:v>
                </c:pt>
                <c:pt idx="211">
                  <c:v>2.4553475005280099</c:v>
                </c:pt>
                <c:pt idx="212">
                  <c:v>2.4524506969107098</c:v>
                </c:pt>
                <c:pt idx="213">
                  <c:v>2.4519468502706299</c:v>
                </c:pt>
                <c:pt idx="214">
                  <c:v>2.4535730322318301</c:v>
                </c:pt>
                <c:pt idx="215">
                  <c:v>2.4571048080223701</c:v>
                </c:pt>
                <c:pt idx="216">
                  <c:v>2.4623497164168899</c:v>
                </c:pt>
                <c:pt idx="217">
                  <c:v>2.4691420041298402</c:v>
                </c:pt>
                <c:pt idx="218">
                  <c:v>2.4773383466968402</c:v>
                </c:pt>
                <c:pt idx="219">
                  <c:v>2.48681435049274</c:v>
                </c:pt>
                <c:pt idx="220">
                  <c:v>2.49746167733587</c:v>
                </c:pt>
                <c:pt idx="221">
                  <c:v>2.5091856683935001</c:v>
                </c:pt>
                <c:pt idx="222">
                  <c:v>2.5219033708789498</c:v>
                </c:pt>
                <c:pt idx="223">
                  <c:v>2.53554189150791</c:v>
                </c:pt>
                <c:pt idx="224">
                  <c:v>2.5500370164499802</c:v>
                </c:pt>
                <c:pt idx="225">
                  <c:v>2.5653320497329801</c:v>
                </c:pt>
                <c:pt idx="226">
                  <c:v>2.58137683159043</c:v>
                </c:pt>
                <c:pt idx="227">
                  <c:v>2.5981269057217999</c:v>
                </c:pt>
                <c:pt idx="228">
                  <c:v>2.6155428103367</c:v>
                </c:pt>
                <c:pt idx="229">
                  <c:v>2.6335894725368099</c:v>
                </c:pt>
                <c:pt idx="230">
                  <c:v>2.6522356893236698</c:v>
                </c:pt>
                <c:pt idx="231">
                  <c:v>2.6714536815137899</c:v>
                </c:pt>
                <c:pt idx="232">
                  <c:v>2.6912187092532398</c:v>
                </c:pt>
                <c:pt idx="233">
                  <c:v>2.7115087397745401</c:v>
                </c:pt>
                <c:pt idx="234">
                  <c:v>2.7323041596243201</c:v>
                </c:pt>
                <c:pt idx="235">
                  <c:v>2.7535875248841202</c:v>
                </c:pt>
                <c:pt idx="236">
                  <c:v>2.7753433439677599</c:v>
                </c:pt>
                <c:pt idx="237">
                  <c:v>2.79755788845174</c:v>
                </c:pt>
                <c:pt idx="238">
                  <c:v>2.8202190281170099</c:v>
                </c:pt>
                <c:pt idx="239">
                  <c:v>2.8433160869788998</c:v>
                </c:pt>
                <c:pt idx="240">
                  <c:v>2.8668397175810001</c:v>
                </c:pt>
                <c:pt idx="241">
                  <c:v>2.8907817912457801</c:v>
                </c:pt>
                <c:pt idx="242">
                  <c:v>2.9151353023251101</c:v>
                </c:pt>
                <c:pt idx="243">
                  <c:v>2.9398942847894101</c:v>
                </c:pt>
                <c:pt idx="244">
                  <c:v>2.9650537397442398</c:v>
                </c:pt>
                <c:pt idx="245">
                  <c:v>2.9906095726764899</c:v>
                </c:pt>
                <c:pt idx="246">
                  <c:v>3.0165585394145502</c:v>
                </c:pt>
                <c:pt idx="247">
                  <c:v>3.0428981999439899</c:v>
                </c:pt>
                <c:pt idx="248">
                  <c:v>3.0696268793564898</c:v>
                </c:pt>
                <c:pt idx="249">
                  <c:v>3.0967436353285298</c:v>
                </c:pt>
                <c:pt idx="250">
                  <c:v>3.12424823163161</c:v>
                </c:pt>
                <c:pt idx="251">
                  <c:v>3.1521411172690401</c:v>
                </c:pt>
                <c:pt idx="252">
                  <c:v>3.18042341091896</c:v>
                </c:pt>
                <c:pt idx="253">
                  <c:v>3.20909689044049</c:v>
                </c:pt>
                <c:pt idx="254">
                  <c:v>3.2381639872719399</c:v>
                </c:pt>
                <c:pt idx="255">
                  <c:v>3.2676277856183802</c:v>
                </c:pt>
                <c:pt idx="256">
                  <c:v>3.2974920263915402</c:v>
                </c:pt>
                <c:pt idx="257">
                  <c:v>3.3277611159306799</c:v>
                </c:pt>
                <c:pt idx="258">
                  <c:v>3.3584401395984198</c:v>
                </c:pt>
                <c:pt idx="259">
                  <c:v>3.38953488041347</c:v>
                </c:pt>
                <c:pt idx="260">
                  <c:v>3.4210518429534198</c:v>
                </c:pt>
                <c:pt idx="261">
                  <c:v>3.4529982828368602</c:v>
                </c:pt>
                <c:pt idx="262">
                  <c:v>3.4853822421773799</c:v>
                </c:pt>
                <c:pt idx="263">
                  <c:v>3.5182125914936502</c:v>
                </c:pt>
                <c:pt idx="264">
                  <c:v>3.5514990786627001</c:v>
                </c:pt>
                <c:pt idx="265">
                  <c:v>3.5852523856199801</c:v>
                </c:pt>
                <c:pt idx="266">
                  <c:v>3.61948419364278</c:v>
                </c:pt>
                <c:pt idx="267">
                  <c:v>3.6542072582072498</c:v>
                </c:pt>
                <c:pt idx="268">
                  <c:v>3.6894354945872698</c:v>
                </c:pt>
                <c:pt idx="269">
                  <c:v>3.72518407557149</c:v>
                </c:pt>
                <c:pt idx="270">
                  <c:v>3.7614695429193898</c:v>
                </c:pt>
                <c:pt idx="271">
                  <c:v>3.7983099344658098</c:v>
                </c:pt>
                <c:pt idx="272">
                  <c:v>3.8357249291253099</c:v>
                </c:pt>
                <c:pt idx="273">
                  <c:v>3.87373601245586</c:v>
                </c:pt>
                <c:pt idx="274">
                  <c:v>3.9123666659284702</c:v>
                </c:pt>
                <c:pt idx="275">
                  <c:v>3.9516425836354898</c:v>
                </c:pt>
                <c:pt idx="276">
                  <c:v>3.9915919208760799</c:v>
                </c:pt>
                <c:pt idx="277">
                  <c:v>4.0322455799131198</c:v>
                </c:pt>
                <c:pt idx="278">
                  <c:v>4.0736375392348902</c:v>
                </c:pt>
                <c:pt idx="279">
                  <c:v>4.1158052339247</c:v>
                </c:pt>
                <c:pt idx="280">
                  <c:v>4.1587899962974202</c:v>
                </c:pt>
                <c:pt idx="281">
                  <c:v>4.2026375678784698</c:v>
                </c:pt>
                <c:pt idx="282">
                  <c:v>4.2473986961710599</c:v>
                </c:pt>
                <c:pt idx="283">
                  <c:v>4.2931298326037997</c:v>
                </c:pt>
                <c:pt idx="284">
                  <c:v>4.3398939517294899</c:v>
                </c:pt>
                <c:pt idx="285">
                  <c:v>4.38776151636407</c:v>
                </c:pt>
                <c:pt idx="286">
                  <c:v>4.4368116191815403</c:v>
                </c:pt>
                <c:pt idx="287">
                  <c:v>4.4871333386736296</c:v>
                </c:pt>
                <c:pt idx="288">
                  <c:v>4.5388273568170598</c:v>
                </c:pt>
                <c:pt idx="289">
                  <c:v>4.5920078979031604</c:v>
                </c:pt>
                <c:pt idx="290">
                  <c:v>4.6468050636322502</c:v>
                </c:pt>
                <c:pt idx="291">
                  <c:v>4.7033676599260703</c:v>
                </c:pt>
                <c:pt idx="292">
                  <c:v>4.7618666375650296</c:v>
                </c:pt>
                <c:pt idx="293">
                  <c:v>4.8224993039216297</c:v>
                </c:pt>
                <c:pt idx="294">
                  <c:v>4.88549450981745</c:v>
                </c:pt>
                <c:pt idx="295">
                  <c:v>4.9511190782099899</c:v>
                </c:pt>
                <c:pt idx="296">
                  <c:v>5.0196858261717399</c:v>
                </c:pt>
                <c:pt idx="297">
                  <c:v>5.0915636472898802</c:v>
                </c:pt>
                <c:pt idx="298">
                  <c:v>5.1671902810098098</c:v>
                </c:pt>
                <c:pt idx="299">
                  <c:v>5.24708861738692</c:v>
                </c:pt>
                <c:pt idx="300">
                  <c:v>5.3318876981701697</c:v>
                </c:pt>
                <c:pt idx="301">
                  <c:v>5.4223500202405104</c:v>
                </c:pt>
                <c:pt idx="302">
                  <c:v>5.5194073894978501</c:v>
                </c:pt>
                <c:pt idx="303">
                  <c:v>5.6242085120551097</c:v>
                </c:pt>
                <c:pt idx="304">
                  <c:v>5.7381829021259403</c:v>
                </c:pt>
                <c:pt idx="305">
                  <c:v>5.86312778392836</c:v>
                </c:pt>
                <c:pt idx="306">
                  <c:v>6.0013278788269897</c:v>
                </c:pt>
                <c:pt idx="307">
                  <c:v>6.1557229817165702</c:v>
                </c:pt>
                <c:pt idx="308">
                  <c:v>6.3301462017697503</c:v>
                </c:pt>
                <c:pt idx="309">
                  <c:v>6.5296686832205904</c:v>
                </c:pt>
                <c:pt idx="310">
                  <c:v>6.7611080965396901</c:v>
                </c:pt>
                <c:pt idx="311">
                  <c:v>7.0337946488095904</c:v>
                </c:pt>
                <c:pt idx="312">
                  <c:v>7.36075166112684</c:v>
                </c:pt>
                <c:pt idx="313">
                  <c:v>7.76055975531429</c:v>
                </c:pt>
                <c:pt idx="314">
                  <c:v>8.2603732555796707</c:v>
                </c:pt>
                <c:pt idx="315">
                  <c:v>8.9009028284792198</c:v>
                </c:pt>
                <c:pt idx="316">
                  <c:v>9.7446883017395596</c:v>
                </c:pt>
                <c:pt idx="317">
                  <c:v>10.8891849832653</c:v>
                </c:pt>
                <c:pt idx="318">
                  <c:v>12.482779630482799</c:v>
                </c:pt>
                <c:pt idx="319">
                  <c:v>14.7235758828824</c:v>
                </c:pt>
                <c:pt idx="320">
                  <c:v>17.8092420843371</c:v>
                </c:pt>
                <c:pt idx="321">
                  <c:v>21.9879225168979</c:v>
                </c:pt>
                <c:pt idx="322">
                  <c:v>27.614012791580599</c:v>
                </c:pt>
                <c:pt idx="323">
                  <c:v>34.010734976225699</c:v>
                </c:pt>
                <c:pt idx="324">
                  <c:v>37.8922094897409</c:v>
                </c:pt>
                <c:pt idx="325">
                  <c:v>35.935050593158799</c:v>
                </c:pt>
                <c:pt idx="326">
                  <c:v>29.978411174792502</c:v>
                </c:pt>
                <c:pt idx="327">
                  <c:v>23.9031332666525</c:v>
                </c:pt>
                <c:pt idx="328">
                  <c:v>19.2954462516199</c:v>
                </c:pt>
                <c:pt idx="329">
                  <c:v>16.115428329438</c:v>
                </c:pt>
                <c:pt idx="330">
                  <c:v>13.960793157034599</c:v>
                </c:pt>
                <c:pt idx="331">
                  <c:v>12.4889338959205</c:v>
                </c:pt>
                <c:pt idx="332">
                  <c:v>11.4685017298088</c:v>
                </c:pt>
                <c:pt idx="333">
                  <c:v>10.7517003608714</c:v>
                </c:pt>
                <c:pt idx="334">
                  <c:v>10.243974004127001</c:v>
                </c:pt>
                <c:pt idx="335">
                  <c:v>9.8826980704291891</c:v>
                </c:pt>
                <c:pt idx="336">
                  <c:v>9.62563418586282</c:v>
                </c:pt>
                <c:pt idx="337">
                  <c:v>9.4465976907526006</c:v>
                </c:pt>
                <c:pt idx="338">
                  <c:v>9.3292577329445194</c:v>
                </c:pt>
                <c:pt idx="339">
                  <c:v>9.2615339474242404</c:v>
                </c:pt>
                <c:pt idx="340">
                  <c:v>9.2342068476990509</c:v>
                </c:pt>
                <c:pt idx="341">
                  <c:v>9.2405210196945102</c:v>
                </c:pt>
                <c:pt idx="342">
                  <c:v>9.2756575743716798</c:v>
                </c:pt>
                <c:pt idx="343">
                  <c:v>9.3362503778275308</c:v>
                </c:pt>
                <c:pt idx="344">
                  <c:v>9.4200297622900298</c:v>
                </c:pt>
                <c:pt idx="345">
                  <c:v>9.5255787960011293</c:v>
                </c:pt>
                <c:pt idx="346">
                  <c:v>9.6521720015390606</c:v>
                </c:pt>
                <c:pt idx="347">
                  <c:v>9.7996730035099997</c:v>
                </c:pt>
                <c:pt idx="348">
                  <c:v>9.9684755993370207</c:v>
                </c:pt>
                <c:pt idx="349">
                  <c:v>10.159478766563099</c:v>
                </c:pt>
              </c:numCache>
            </c:numRef>
          </c:yVal>
          <c:smooth val="0"/>
          <c:extLst>
            <c:ext xmlns:c16="http://schemas.microsoft.com/office/drawing/2014/chart" uri="{C3380CC4-5D6E-409C-BE32-E72D297353CC}">
              <c16:uniqueId val="{00000002-E2C1-42FA-B5A4-9A959DEDB7EF}"/>
            </c:ext>
          </c:extLst>
        </c:ser>
        <c:dLbls>
          <c:showLegendKey val="0"/>
          <c:showVal val="0"/>
          <c:showCatName val="0"/>
          <c:showSerName val="0"/>
          <c:showPercent val="0"/>
          <c:showBubbleSize val="0"/>
        </c:dLbls>
        <c:axId val="353760896"/>
        <c:axId val="353758592"/>
      </c:scatterChart>
      <c:valAx>
        <c:axId val="353760896"/>
        <c:scaling>
          <c:logBase val="10"/>
          <c:orientation val="minMax"/>
          <c:max val="350"/>
          <c:min val="1"/>
        </c:scaling>
        <c:delete val="0"/>
        <c:axPos val="b"/>
        <c:minorGridlines/>
        <c:title>
          <c:tx>
            <c:rich>
              <a:bodyPr/>
              <a:lstStyle/>
              <a:p>
                <a:pPr>
                  <a:defRPr sz="1600" b="0"/>
                </a:pPr>
                <a:r>
                  <a:rPr lang="en-US" sz="1600" b="0"/>
                  <a:t>Frequency (GHz)</a:t>
                </a:r>
              </a:p>
            </c:rich>
          </c:tx>
          <c:layout>
            <c:manualLayout>
              <c:xMode val="edge"/>
              <c:yMode val="edge"/>
              <c:x val="0.42334903475267249"/>
              <c:y val="0.96649991239411159"/>
            </c:manualLayout>
          </c:layout>
          <c:overlay val="0"/>
        </c:title>
        <c:numFmt formatCode="0.E+00" sourceLinked="0"/>
        <c:majorTickMark val="out"/>
        <c:minorTickMark val="none"/>
        <c:tickLblPos val="nextTo"/>
        <c:txPr>
          <a:bodyPr/>
          <a:lstStyle/>
          <a:p>
            <a:pPr>
              <a:defRPr sz="1200"/>
            </a:pPr>
            <a:endParaRPr lang="en-US"/>
          </a:p>
        </c:txPr>
        <c:crossAx val="353758592"/>
        <c:crossesAt val="1.0000000000000002E-3"/>
        <c:crossBetween val="midCat"/>
        <c:majorUnit val="10"/>
        <c:minorUnit val="10"/>
      </c:valAx>
      <c:valAx>
        <c:axId val="353758592"/>
        <c:scaling>
          <c:logBase val="10"/>
          <c:orientation val="minMax"/>
          <c:max val="100"/>
          <c:min val="1.0000000000000002E-3"/>
        </c:scaling>
        <c:delete val="0"/>
        <c:axPos val="l"/>
        <c:minorGridlines/>
        <c:title>
          <c:tx>
            <c:rich>
              <a:bodyPr rot="-5400000" vert="horz"/>
              <a:lstStyle/>
              <a:p>
                <a:pPr>
                  <a:defRPr sz="1600" b="0"/>
                </a:pPr>
                <a:r>
                  <a:rPr lang="en-GB" sz="1600" b="0"/>
                  <a:t>Specific attenuation (dB/km)</a:t>
                </a:r>
              </a:p>
            </c:rich>
          </c:tx>
          <c:layout>
            <c:manualLayout>
              <c:xMode val="edge"/>
              <c:yMode val="edge"/>
              <c:x val="8.7246779935334362E-3"/>
              <c:y val="0.38566007549020093"/>
            </c:manualLayout>
          </c:layout>
          <c:overlay val="0"/>
        </c:title>
        <c:numFmt formatCode="0.E+00" sourceLinked="0"/>
        <c:majorTickMark val="out"/>
        <c:minorTickMark val="none"/>
        <c:tickLblPos val="nextTo"/>
        <c:txPr>
          <a:bodyPr/>
          <a:lstStyle/>
          <a:p>
            <a:pPr>
              <a:defRPr sz="1050"/>
            </a:pPr>
            <a:endParaRPr lang="en-US"/>
          </a:p>
        </c:txPr>
        <c:crossAx val="353760896"/>
        <c:crosses val="autoZero"/>
        <c:crossBetween val="midCat"/>
        <c:minorUnit val="10"/>
      </c:valAx>
    </c:plotArea>
    <c:legend>
      <c:legendPos val="r"/>
      <c:layout>
        <c:manualLayout>
          <c:xMode val="edge"/>
          <c:yMode val="edge"/>
          <c:x val="0.44581079796934109"/>
          <c:y val="8.2878968984079648E-2"/>
          <c:w val="0.52710737771291782"/>
          <c:h val="2.9331856204724328E-2"/>
        </c:manualLayout>
      </c:layout>
      <c:overlay val="0"/>
      <c:spPr>
        <a:solidFill>
          <a:schemeClr val="bg1"/>
        </a:solidFill>
      </c:spPr>
      <c:txPr>
        <a:bodyPr/>
        <a:lstStyle/>
        <a:p>
          <a:pPr>
            <a:defRPr sz="1400"/>
          </a:pPr>
          <a:endParaRPr lang="en-US"/>
        </a:p>
      </c:txPr>
    </c:legend>
    <c:plotVisOnly val="1"/>
    <c:dispBlanksAs val="gap"/>
    <c:showDLblsOverMax val="0"/>
  </c:chart>
  <c:spPr>
    <a:noFill/>
    <a:ln>
      <a:noFill/>
    </a:ln>
  </c:spPr>
  <c:txPr>
    <a:bodyPr/>
    <a:lstStyle/>
    <a:p>
      <a:pPr>
        <a:defRPr>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Number of fades of duration D, per year, at 14 GHz.</a:t>
            </a:r>
          </a:p>
          <a:p>
            <a:pPr>
              <a:defRPr/>
            </a:pPr>
            <a:r>
              <a:rPr lang="en-US"/>
              <a:t>Lat: 46.222  North , Lon: 6.14 East , R</a:t>
            </a:r>
            <a:r>
              <a:rPr lang="en-US" baseline="-25000"/>
              <a:t>0.01%</a:t>
            </a:r>
            <a:r>
              <a:rPr lang="en-US"/>
              <a:t>: 31.7 mm/hr , Elevation angle: 30 deg.</a:t>
            </a:r>
          </a:p>
        </c:rich>
      </c:tx>
      <c:overlay val="1"/>
    </c:title>
    <c:autoTitleDeleted val="0"/>
    <c:plotArea>
      <c:layout>
        <c:manualLayout>
          <c:layoutTarget val="inner"/>
          <c:xMode val="edge"/>
          <c:yMode val="edge"/>
          <c:x val="0.13443444343002256"/>
          <c:y val="0.12166174443039815"/>
          <c:w val="0.83341026243963379"/>
          <c:h val="0.78948240028484129"/>
        </c:manualLayout>
      </c:layout>
      <c:scatterChart>
        <c:scatterStyle val="lineMarker"/>
        <c:varyColors val="0"/>
        <c:ser>
          <c:idx val="0"/>
          <c:order val="0"/>
          <c:tx>
            <c:v>A = 1.1 dB</c:v>
          </c:tx>
          <c:xVal>
            <c:numRef>
              <c:f>'P.1623-1 Fade Dur'!$C$58:$C$70</c:f>
              <c:numCache>
                <c:formatCode>General</c:formatCode>
                <c:ptCount val="13"/>
                <c:pt idx="0">
                  <c:v>10</c:v>
                </c:pt>
                <c:pt idx="1">
                  <c:v>20</c:v>
                </c:pt>
                <c:pt idx="2">
                  <c:v>30</c:v>
                </c:pt>
                <c:pt idx="3">
                  <c:v>50</c:v>
                </c:pt>
                <c:pt idx="4">
                  <c:v>70</c:v>
                </c:pt>
                <c:pt idx="5">
                  <c:v>100</c:v>
                </c:pt>
                <c:pt idx="6">
                  <c:v>200</c:v>
                </c:pt>
                <c:pt idx="7">
                  <c:v>300</c:v>
                </c:pt>
                <c:pt idx="8">
                  <c:v>500</c:v>
                </c:pt>
                <c:pt idx="9">
                  <c:v>1000</c:v>
                </c:pt>
                <c:pt idx="10">
                  <c:v>2000</c:v>
                </c:pt>
                <c:pt idx="11">
                  <c:v>3000</c:v>
                </c:pt>
                <c:pt idx="12">
                  <c:v>5000</c:v>
                </c:pt>
              </c:numCache>
            </c:numRef>
          </c:xVal>
          <c:yVal>
            <c:numRef>
              <c:f>'P.1623-1 Fade Dur'!$D$58:$D$70</c:f>
              <c:numCache>
                <c:formatCode>0.00000000</c:formatCode>
                <c:ptCount val="13"/>
                <c:pt idx="0">
                  <c:v>1668.1600834050901</c:v>
                </c:pt>
                <c:pt idx="1">
                  <c:v>1349.6727250261499</c:v>
                </c:pt>
                <c:pt idx="2">
                  <c:v>1187.97544625969</c:v>
                </c:pt>
                <c:pt idx="3">
                  <c:v>968.75753600619601</c:v>
                </c:pt>
                <c:pt idx="4">
                  <c:v>819.40546547192798</c:v>
                </c:pt>
                <c:pt idx="5">
                  <c:v>665.03374415327198</c:v>
                </c:pt>
                <c:pt idx="6">
                  <c:v>401.326404660268</c:v>
                </c:pt>
                <c:pt idx="7">
                  <c:v>279.90815345154402</c:v>
                </c:pt>
                <c:pt idx="8">
                  <c:v>165.42584299962999</c:v>
                </c:pt>
                <c:pt idx="9">
                  <c:v>70.889867797400598</c:v>
                </c:pt>
                <c:pt idx="10">
                  <c:v>25.893643718963101</c:v>
                </c:pt>
                <c:pt idx="11">
                  <c:v>13.314322383271101</c:v>
                </c:pt>
                <c:pt idx="12">
                  <c:v>5.3094393469876398</c:v>
                </c:pt>
              </c:numCache>
            </c:numRef>
          </c:yVal>
          <c:smooth val="0"/>
          <c:extLst>
            <c:ext xmlns:c16="http://schemas.microsoft.com/office/drawing/2014/chart" uri="{C3380CC4-5D6E-409C-BE32-E72D297353CC}">
              <c16:uniqueId val="{00000000-4C42-4CA4-910B-2167531B95E2}"/>
            </c:ext>
          </c:extLst>
        </c:ser>
        <c:ser>
          <c:idx val="1"/>
          <c:order val="1"/>
          <c:tx>
            <c:v>A = 2 dB</c:v>
          </c:tx>
          <c:xVal>
            <c:numRef>
              <c:f>'P.1623-1 Fade Dur'!$C$58:$C$70</c:f>
              <c:numCache>
                <c:formatCode>General</c:formatCode>
                <c:ptCount val="13"/>
                <c:pt idx="0">
                  <c:v>10</c:v>
                </c:pt>
                <c:pt idx="1">
                  <c:v>20</c:v>
                </c:pt>
                <c:pt idx="2">
                  <c:v>30</c:v>
                </c:pt>
                <c:pt idx="3">
                  <c:v>50</c:v>
                </c:pt>
                <c:pt idx="4">
                  <c:v>70</c:v>
                </c:pt>
                <c:pt idx="5">
                  <c:v>100</c:v>
                </c:pt>
                <c:pt idx="6">
                  <c:v>200</c:v>
                </c:pt>
                <c:pt idx="7">
                  <c:v>300</c:v>
                </c:pt>
                <c:pt idx="8">
                  <c:v>500</c:v>
                </c:pt>
                <c:pt idx="9">
                  <c:v>1000</c:v>
                </c:pt>
                <c:pt idx="10">
                  <c:v>2000</c:v>
                </c:pt>
                <c:pt idx="11">
                  <c:v>3000</c:v>
                </c:pt>
                <c:pt idx="12">
                  <c:v>5000</c:v>
                </c:pt>
              </c:numCache>
            </c:numRef>
          </c:xVal>
          <c:yVal>
            <c:numRef>
              <c:f>'P.1623-1 Fade Dur'!$E$58:$E$70</c:f>
              <c:numCache>
                <c:formatCode>0.00000000</c:formatCode>
                <c:ptCount val="13"/>
                <c:pt idx="0">
                  <c:v>222.892168872268</c:v>
                </c:pt>
                <c:pt idx="1">
                  <c:v>180.37719910241799</c:v>
                </c:pt>
                <c:pt idx="2">
                  <c:v>155.79855387689</c:v>
                </c:pt>
                <c:pt idx="3">
                  <c:v>122.626410006081</c:v>
                </c:pt>
                <c:pt idx="4">
                  <c:v>100.937751734306</c:v>
                </c:pt>
                <c:pt idx="5">
                  <c:v>79.327732856156899</c:v>
                </c:pt>
                <c:pt idx="6">
                  <c:v>44.537187350110003</c:v>
                </c:pt>
                <c:pt idx="7">
                  <c:v>29.606190456267701</c:v>
                </c:pt>
                <c:pt idx="8">
                  <c:v>16.3726076146352</c:v>
                </c:pt>
                <c:pt idx="9">
                  <c:v>6.3456197426476004</c:v>
                </c:pt>
                <c:pt idx="10">
                  <c:v>2.0722552760657198</c:v>
                </c:pt>
                <c:pt idx="11">
                  <c:v>0.99275432861841495</c:v>
                </c:pt>
                <c:pt idx="12">
                  <c:v>0.36017002447631402</c:v>
                </c:pt>
              </c:numCache>
            </c:numRef>
          </c:yVal>
          <c:smooth val="0"/>
          <c:extLst>
            <c:ext xmlns:c16="http://schemas.microsoft.com/office/drawing/2014/chart" uri="{C3380CC4-5D6E-409C-BE32-E72D297353CC}">
              <c16:uniqueId val="{00000001-4C42-4CA4-910B-2167531B95E2}"/>
            </c:ext>
          </c:extLst>
        </c:ser>
        <c:ser>
          <c:idx val="2"/>
          <c:order val="2"/>
          <c:tx>
            <c:v>A = 6 dB</c:v>
          </c:tx>
          <c:xVal>
            <c:numRef>
              <c:f>'P.1623-1 Fade Dur'!$C$58:$C$70</c:f>
              <c:numCache>
                <c:formatCode>General</c:formatCode>
                <c:ptCount val="13"/>
                <c:pt idx="0">
                  <c:v>10</c:v>
                </c:pt>
                <c:pt idx="1">
                  <c:v>20</c:v>
                </c:pt>
                <c:pt idx="2">
                  <c:v>30</c:v>
                </c:pt>
                <c:pt idx="3">
                  <c:v>50</c:v>
                </c:pt>
                <c:pt idx="4">
                  <c:v>70</c:v>
                </c:pt>
                <c:pt idx="5">
                  <c:v>100</c:v>
                </c:pt>
                <c:pt idx="6">
                  <c:v>200</c:v>
                </c:pt>
                <c:pt idx="7">
                  <c:v>300</c:v>
                </c:pt>
                <c:pt idx="8">
                  <c:v>500</c:v>
                </c:pt>
                <c:pt idx="9">
                  <c:v>1000</c:v>
                </c:pt>
                <c:pt idx="10">
                  <c:v>2000</c:v>
                </c:pt>
                <c:pt idx="11">
                  <c:v>3000</c:v>
                </c:pt>
                <c:pt idx="12">
                  <c:v>5000</c:v>
                </c:pt>
              </c:numCache>
            </c:numRef>
          </c:xVal>
          <c:yVal>
            <c:numRef>
              <c:f>'P.1623-1 Fade Dur'!$F$58:$F$70</c:f>
              <c:numCache>
                <c:formatCode>0.00000000</c:formatCode>
                <c:ptCount val="13"/>
                <c:pt idx="0">
                  <c:v>54.389921961660001</c:v>
                </c:pt>
                <c:pt idx="1">
                  <c:v>43.742582393581699</c:v>
                </c:pt>
                <c:pt idx="2">
                  <c:v>37.083142650607101</c:v>
                </c:pt>
                <c:pt idx="3">
                  <c:v>28.3752383521566</c:v>
                </c:pt>
                <c:pt idx="4">
                  <c:v>22.860952528239</c:v>
                </c:pt>
                <c:pt idx="5">
                  <c:v>17.519794324518902</c:v>
                </c:pt>
                <c:pt idx="6">
                  <c:v>9.3006745700912798</c:v>
                </c:pt>
                <c:pt idx="7">
                  <c:v>5.9583989103741004</c:v>
                </c:pt>
                <c:pt idx="8">
                  <c:v>3.13178335956614</c:v>
                </c:pt>
                <c:pt idx="9">
                  <c:v>1.1245272417714001</c:v>
                </c:pt>
                <c:pt idx="10">
                  <c:v>0.33740174934098199</c:v>
                </c:pt>
                <c:pt idx="11">
                  <c:v>0.15324447329665999</c:v>
                </c:pt>
                <c:pt idx="12">
                  <c:v>5.17816751398971E-2</c:v>
                </c:pt>
              </c:numCache>
            </c:numRef>
          </c:yVal>
          <c:smooth val="0"/>
          <c:extLst>
            <c:ext xmlns:c16="http://schemas.microsoft.com/office/drawing/2014/chart" uri="{C3380CC4-5D6E-409C-BE32-E72D297353CC}">
              <c16:uniqueId val="{00000002-4C42-4CA4-910B-2167531B95E2}"/>
            </c:ext>
          </c:extLst>
        </c:ser>
        <c:ser>
          <c:idx val="3"/>
          <c:order val="3"/>
          <c:tx>
            <c:v>A = 9 dB</c:v>
          </c:tx>
          <c:xVal>
            <c:numRef>
              <c:f>'P.1623-1 Fade Dur'!$C$58:$C$70</c:f>
              <c:numCache>
                <c:formatCode>General</c:formatCode>
                <c:ptCount val="13"/>
                <c:pt idx="0">
                  <c:v>10</c:v>
                </c:pt>
                <c:pt idx="1">
                  <c:v>20</c:v>
                </c:pt>
                <c:pt idx="2">
                  <c:v>30</c:v>
                </c:pt>
                <c:pt idx="3">
                  <c:v>50</c:v>
                </c:pt>
                <c:pt idx="4">
                  <c:v>70</c:v>
                </c:pt>
                <c:pt idx="5">
                  <c:v>100</c:v>
                </c:pt>
                <c:pt idx="6">
                  <c:v>200</c:v>
                </c:pt>
                <c:pt idx="7">
                  <c:v>300</c:v>
                </c:pt>
                <c:pt idx="8">
                  <c:v>500</c:v>
                </c:pt>
                <c:pt idx="9">
                  <c:v>1000</c:v>
                </c:pt>
                <c:pt idx="10">
                  <c:v>2000</c:v>
                </c:pt>
                <c:pt idx="11">
                  <c:v>3000</c:v>
                </c:pt>
                <c:pt idx="12">
                  <c:v>5000</c:v>
                </c:pt>
              </c:numCache>
            </c:numRef>
          </c:xVal>
          <c:yVal>
            <c:numRef>
              <c:f>'P.1623-1 Fade Dur'!$G$58:$G$70</c:f>
              <c:numCache>
                <c:formatCode>0.00000000</c:formatCode>
                <c:ptCount val="13"/>
                <c:pt idx="0">
                  <c:v>21.939310123450099</c:v>
                </c:pt>
                <c:pt idx="1">
                  <c:v>17.506532423823199</c:v>
                </c:pt>
                <c:pt idx="2">
                  <c:v>14.6634944508352</c:v>
                </c:pt>
                <c:pt idx="3">
                  <c:v>11.0193150376435</c:v>
                </c:pt>
                <c:pt idx="4">
                  <c:v>8.7576182569869907</c:v>
                </c:pt>
                <c:pt idx="5">
                  <c:v>6.6053809474188903</c:v>
                </c:pt>
                <c:pt idx="6">
                  <c:v>3.3851960125826102</c:v>
                </c:pt>
                <c:pt idx="7">
                  <c:v>2.1191016631004</c:v>
                </c:pt>
                <c:pt idx="8">
                  <c:v>1.0790416073043301</c:v>
                </c:pt>
                <c:pt idx="9">
                  <c:v>0.36947530969160602</c:v>
                </c:pt>
                <c:pt idx="10">
                  <c:v>0.10518666444833601</c:v>
                </c:pt>
                <c:pt idx="11">
                  <c:v>4.6224785585188798E-2</c:v>
                </c:pt>
                <c:pt idx="12">
                  <c:v>1.4948659707561001E-2</c:v>
                </c:pt>
              </c:numCache>
            </c:numRef>
          </c:yVal>
          <c:smooth val="0"/>
          <c:extLst>
            <c:ext xmlns:c16="http://schemas.microsoft.com/office/drawing/2014/chart" uri="{C3380CC4-5D6E-409C-BE32-E72D297353CC}">
              <c16:uniqueId val="{00000003-4C42-4CA4-910B-2167531B95E2}"/>
            </c:ext>
          </c:extLst>
        </c:ser>
        <c:ser>
          <c:idx val="4"/>
          <c:order val="4"/>
          <c:tx>
            <c:v>A = 12 dB</c:v>
          </c:tx>
          <c:xVal>
            <c:numRef>
              <c:f>'P.1623-1 Fade Dur'!$C$58:$C$70</c:f>
              <c:numCache>
                <c:formatCode>General</c:formatCode>
                <c:ptCount val="13"/>
                <c:pt idx="0">
                  <c:v>10</c:v>
                </c:pt>
                <c:pt idx="1">
                  <c:v>20</c:v>
                </c:pt>
                <c:pt idx="2">
                  <c:v>30</c:v>
                </c:pt>
                <c:pt idx="3">
                  <c:v>50</c:v>
                </c:pt>
                <c:pt idx="4">
                  <c:v>70</c:v>
                </c:pt>
                <c:pt idx="5">
                  <c:v>100</c:v>
                </c:pt>
                <c:pt idx="6">
                  <c:v>200</c:v>
                </c:pt>
                <c:pt idx="7">
                  <c:v>300</c:v>
                </c:pt>
                <c:pt idx="8">
                  <c:v>500</c:v>
                </c:pt>
                <c:pt idx="9">
                  <c:v>1000</c:v>
                </c:pt>
                <c:pt idx="10">
                  <c:v>2000</c:v>
                </c:pt>
                <c:pt idx="11">
                  <c:v>3000</c:v>
                </c:pt>
                <c:pt idx="12">
                  <c:v>5000</c:v>
                </c:pt>
              </c:numCache>
            </c:numRef>
          </c:xVal>
          <c:yVal>
            <c:numRef>
              <c:f>'P.1623-1 Fade Dur'!$H$58:$H$70</c:f>
              <c:numCache>
                <c:formatCode>0.00000000</c:formatCode>
                <c:ptCount val="13"/>
                <c:pt idx="0">
                  <c:v>10.7576676606599</c:v>
                </c:pt>
                <c:pt idx="1">
                  <c:v>8.5184350239909197</c:v>
                </c:pt>
                <c:pt idx="2">
                  <c:v>7.0704721438832197</c:v>
                </c:pt>
                <c:pt idx="3">
                  <c:v>5.2417738336600701</c:v>
                </c:pt>
                <c:pt idx="4">
                  <c:v>4.1236615814160196</c:v>
                </c:pt>
                <c:pt idx="5">
                  <c:v>3.0735198472937402</c:v>
                </c:pt>
                <c:pt idx="6">
                  <c:v>1.5344822698677301</c:v>
                </c:pt>
                <c:pt idx="7">
                  <c:v>0.94426125408378103</c:v>
                </c:pt>
                <c:pt idx="8">
                  <c:v>0.46967960628694999</c:v>
                </c:pt>
                <c:pt idx="9">
                  <c:v>0.15528927664776099</c:v>
                </c:pt>
                <c:pt idx="10">
                  <c:v>4.2534676742980997E-2</c:v>
                </c:pt>
                <c:pt idx="11">
                  <c:v>1.82446199663444E-2</c:v>
                </c:pt>
                <c:pt idx="12">
                  <c:v>5.7130779792959399E-3</c:v>
                </c:pt>
              </c:numCache>
            </c:numRef>
          </c:yVal>
          <c:smooth val="0"/>
          <c:extLst>
            <c:ext xmlns:c16="http://schemas.microsoft.com/office/drawing/2014/chart" uri="{C3380CC4-5D6E-409C-BE32-E72D297353CC}">
              <c16:uniqueId val="{00000004-4C42-4CA4-910B-2167531B95E2}"/>
            </c:ext>
          </c:extLst>
        </c:ser>
        <c:ser>
          <c:idx val="5"/>
          <c:order val="5"/>
          <c:tx>
            <c:v>A = 15 dB</c:v>
          </c:tx>
          <c:xVal>
            <c:numRef>
              <c:f>'P.1623-1 Fade Dur'!$C$58:$C$70</c:f>
              <c:numCache>
                <c:formatCode>General</c:formatCode>
                <c:ptCount val="13"/>
                <c:pt idx="0">
                  <c:v>10</c:v>
                </c:pt>
                <c:pt idx="1">
                  <c:v>20</c:v>
                </c:pt>
                <c:pt idx="2">
                  <c:v>30</c:v>
                </c:pt>
                <c:pt idx="3">
                  <c:v>50</c:v>
                </c:pt>
                <c:pt idx="4">
                  <c:v>70</c:v>
                </c:pt>
                <c:pt idx="5">
                  <c:v>100</c:v>
                </c:pt>
                <c:pt idx="6">
                  <c:v>200</c:v>
                </c:pt>
                <c:pt idx="7">
                  <c:v>300</c:v>
                </c:pt>
                <c:pt idx="8">
                  <c:v>500</c:v>
                </c:pt>
                <c:pt idx="9">
                  <c:v>1000</c:v>
                </c:pt>
                <c:pt idx="10">
                  <c:v>2000</c:v>
                </c:pt>
                <c:pt idx="11">
                  <c:v>3000</c:v>
                </c:pt>
                <c:pt idx="12">
                  <c:v>5000</c:v>
                </c:pt>
              </c:numCache>
            </c:numRef>
          </c:xVal>
          <c:yVal>
            <c:numRef>
              <c:f>'P.1623-1 Fade Dur'!$I$58:$I$70</c:f>
              <c:numCache>
                <c:formatCode>0.00000000</c:formatCode>
                <c:ptCount val="13"/>
                <c:pt idx="0">
                  <c:v>5.5288975389169401</c:v>
                </c:pt>
                <c:pt idx="1">
                  <c:v>4.3463924036595198</c:v>
                </c:pt>
                <c:pt idx="2">
                  <c:v>3.5810861873142699</c:v>
                </c:pt>
                <c:pt idx="3">
                  <c:v>2.6259589380592798</c:v>
                </c:pt>
                <c:pt idx="4">
                  <c:v>2.0489276532907299</c:v>
                </c:pt>
                <c:pt idx="5">
                  <c:v>1.5126286488807399</c:v>
                </c:pt>
                <c:pt idx="6">
                  <c:v>0.73951894698624498</c:v>
                </c:pt>
                <c:pt idx="7">
                  <c:v>0.44887851416337199</c:v>
                </c:pt>
                <c:pt idx="8">
                  <c:v>0.21913313795959299</c:v>
                </c:pt>
                <c:pt idx="9">
                  <c:v>7.0455996209964095E-2</c:v>
                </c:pt>
                <c:pt idx="10">
                  <c:v>1.8713722218109401E-2</c:v>
                </c:pt>
                <c:pt idx="11">
                  <c:v>7.8737037626468893E-3</c:v>
                </c:pt>
                <c:pt idx="12">
                  <c:v>2.4031922246012401E-3</c:v>
                </c:pt>
              </c:numCache>
            </c:numRef>
          </c:yVal>
          <c:smooth val="0"/>
          <c:extLst>
            <c:ext xmlns:c16="http://schemas.microsoft.com/office/drawing/2014/chart" uri="{C3380CC4-5D6E-409C-BE32-E72D297353CC}">
              <c16:uniqueId val="{00000005-4C42-4CA4-910B-2167531B95E2}"/>
            </c:ext>
          </c:extLst>
        </c:ser>
        <c:dLbls>
          <c:showLegendKey val="0"/>
          <c:showVal val="0"/>
          <c:showCatName val="0"/>
          <c:showSerName val="0"/>
          <c:showPercent val="0"/>
          <c:showBubbleSize val="0"/>
        </c:dLbls>
        <c:axId val="354862784"/>
        <c:axId val="354863360"/>
      </c:scatterChart>
      <c:valAx>
        <c:axId val="354862784"/>
        <c:scaling>
          <c:logBase val="10"/>
          <c:orientation val="minMax"/>
          <c:min val="10"/>
        </c:scaling>
        <c:delete val="0"/>
        <c:axPos val="b"/>
        <c:title>
          <c:tx>
            <c:rich>
              <a:bodyPr/>
              <a:lstStyle/>
              <a:p>
                <a:pPr>
                  <a:defRPr sz="1800"/>
                </a:pPr>
                <a:r>
                  <a:rPr lang="en-US" sz="1800"/>
                  <a:t>Fade duration, D</a:t>
                </a:r>
                <a:r>
                  <a:rPr lang="en-US" sz="1800" baseline="0"/>
                  <a:t> (</a:t>
                </a:r>
                <a:r>
                  <a:rPr lang="en-US" sz="1800"/>
                  <a:t>secs)</a:t>
                </a:r>
              </a:p>
            </c:rich>
          </c:tx>
          <c:overlay val="0"/>
        </c:title>
        <c:numFmt formatCode="General" sourceLinked="1"/>
        <c:majorTickMark val="in"/>
        <c:minorTickMark val="in"/>
        <c:tickLblPos val="nextTo"/>
        <c:txPr>
          <a:bodyPr/>
          <a:lstStyle/>
          <a:p>
            <a:pPr>
              <a:defRPr sz="1400"/>
            </a:pPr>
            <a:endParaRPr lang="en-US"/>
          </a:p>
        </c:txPr>
        <c:crossAx val="354863360"/>
        <c:crossesAt val="1.0000000000000002E-3"/>
        <c:crossBetween val="midCat"/>
        <c:minorUnit val="10"/>
      </c:valAx>
      <c:valAx>
        <c:axId val="354863360"/>
        <c:scaling>
          <c:logBase val="10"/>
          <c:orientation val="minMax"/>
        </c:scaling>
        <c:delete val="0"/>
        <c:axPos val="l"/>
        <c:majorGridlines>
          <c:spPr>
            <a:ln w="28575"/>
          </c:spPr>
        </c:majorGridlines>
        <c:minorGridlines>
          <c:spPr>
            <a:ln>
              <a:prstDash val="sysDash"/>
            </a:ln>
          </c:spPr>
        </c:minorGridlines>
        <c:title>
          <c:tx>
            <c:rich>
              <a:bodyPr rot="-5400000" vert="horz"/>
              <a:lstStyle/>
              <a:p>
                <a:pPr>
                  <a:defRPr sz="1800"/>
                </a:pPr>
                <a:r>
                  <a:rPr lang="en-US" sz="1800"/>
                  <a:t>Number of fades of duration</a:t>
                </a:r>
                <a:r>
                  <a:rPr lang="en-US" sz="1800" baseline="0"/>
                  <a:t> D per year at 14 GHz</a:t>
                </a:r>
                <a:endParaRPr lang="en-US" sz="1800"/>
              </a:p>
            </c:rich>
          </c:tx>
          <c:overlay val="0"/>
        </c:title>
        <c:numFmt formatCode="0.000" sourceLinked="0"/>
        <c:majorTickMark val="in"/>
        <c:minorTickMark val="in"/>
        <c:tickLblPos val="nextTo"/>
        <c:txPr>
          <a:bodyPr/>
          <a:lstStyle/>
          <a:p>
            <a:pPr>
              <a:defRPr sz="1400"/>
            </a:pPr>
            <a:endParaRPr lang="en-US"/>
          </a:p>
        </c:txPr>
        <c:crossAx val="354862784"/>
        <c:crosses val="autoZero"/>
        <c:crossBetween val="midCat"/>
      </c:valAx>
      <c:spPr>
        <a:solidFill>
          <a:schemeClr val="bg1">
            <a:lumMod val="95000"/>
          </a:schemeClr>
        </a:solidFill>
      </c:spPr>
    </c:plotArea>
    <c:legend>
      <c:legendPos val="r"/>
      <c:layout>
        <c:manualLayout>
          <c:xMode val="edge"/>
          <c:yMode val="edge"/>
          <c:x val="0.13557469628479074"/>
          <c:y val="0.12254880639408644"/>
          <c:w val="0.84832055084023583"/>
          <c:h val="5.0676556119881283E-2"/>
        </c:manualLayout>
      </c:layout>
      <c:overlay val="0"/>
      <c:spPr>
        <a:solidFill>
          <a:srgbClr val="FFFFFF"/>
        </a:solidFill>
      </c:spPr>
      <c:txPr>
        <a:bodyPr/>
        <a:lstStyle/>
        <a:p>
          <a:pPr>
            <a:defRPr sz="1600"/>
          </a:pPr>
          <a:endParaRPr lang="en-US"/>
        </a:p>
      </c:txPr>
    </c:legend>
    <c:plotVisOnly val="1"/>
    <c:dispBlanksAs val="gap"/>
    <c:showDLblsOverMax val="0"/>
  </c:chart>
  <c:spPr>
    <a:ln>
      <a:noFill/>
    </a:ln>
  </c:sp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2800" b="1" i="0" u="none" strike="noStrike" kern="1200" spc="0" baseline="0">
                <a:solidFill>
                  <a:sysClr val="windowText" lastClr="000000">
                    <a:lumMod val="65000"/>
                    <a:lumOff val="35000"/>
                  </a:sysClr>
                </a:solidFill>
                <a:latin typeface="Arial" panose="020B0604020202020204" pitchFamily="34" charset="0"/>
                <a:ea typeface="+mn-ea"/>
                <a:cs typeface="Arial" panose="020B0604020202020204" pitchFamily="34" charset="0"/>
              </a:defRPr>
            </a:pPr>
            <a:r>
              <a:rPr lang="en-GB" sz="2800" b="1" i="0" u="none" strike="noStrike" baseline="0"/>
              <a:t>PDF of the fade slope, with threshold A= 10 dB</a:t>
            </a:r>
          </a:p>
        </c:rich>
      </c:tx>
      <c:layout>
        <c:manualLayout>
          <c:xMode val="edge"/>
          <c:yMode val="edge"/>
          <c:x val="0.14498055360466702"/>
          <c:y val="1.1376168296653616E-2"/>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2800" b="1" i="0" u="none" strike="noStrike" kern="1200" spc="0" baseline="0">
              <a:solidFill>
                <a:sysClr val="windowText" lastClr="000000">
                  <a:lumMod val="65000"/>
                  <a:lumOff val="35000"/>
                </a:sysClr>
              </a:solidFill>
              <a:latin typeface="Arial" panose="020B0604020202020204" pitchFamily="34" charset="0"/>
              <a:ea typeface="+mn-ea"/>
              <a:cs typeface="Arial" panose="020B0604020202020204" pitchFamily="34" charset="0"/>
            </a:defRPr>
          </a:pPr>
          <a:endParaRPr lang="en-US"/>
        </a:p>
      </c:txPr>
    </c:title>
    <c:autoTitleDeleted val="0"/>
    <c:plotArea>
      <c:layout/>
      <c:scatterChart>
        <c:scatterStyle val="lineMarker"/>
        <c:varyColors val="0"/>
        <c:ser>
          <c:idx val="0"/>
          <c:order val="0"/>
          <c:spPr>
            <a:ln w="19050" cap="rnd">
              <a:solidFill>
                <a:schemeClr val="accent1"/>
              </a:solidFill>
              <a:round/>
            </a:ln>
            <a:effectLst/>
          </c:spPr>
          <c:marker>
            <c:symbol val="none"/>
          </c:marker>
          <c:xVal>
            <c:numRef>
              <c:f>'P.1623-1 Fade Slope'!$F$21:$F$120</c:f>
              <c:numCache>
                <c:formatCode>0.00000000</c:formatCode>
                <c:ptCount val="100"/>
                <c:pt idx="0">
                  <c:v>-2</c:v>
                </c:pt>
                <c:pt idx="1">
                  <c:v>-1.95959595959596</c:v>
                </c:pt>
                <c:pt idx="2">
                  <c:v>-1.91919191919192</c:v>
                </c:pt>
                <c:pt idx="3">
                  <c:v>-1.87878787878788</c:v>
                </c:pt>
                <c:pt idx="4">
                  <c:v>-1.83838383838384</c:v>
                </c:pt>
                <c:pt idx="5">
                  <c:v>-1.7979797979798</c:v>
                </c:pt>
                <c:pt idx="6">
                  <c:v>-1.75757575757576</c:v>
                </c:pt>
                <c:pt idx="7">
                  <c:v>-1.71717171717172</c:v>
                </c:pt>
                <c:pt idx="8">
                  <c:v>-1.67676767676768</c:v>
                </c:pt>
                <c:pt idx="9">
                  <c:v>-1.63636363636364</c:v>
                </c:pt>
                <c:pt idx="10">
                  <c:v>-1.5959595959596</c:v>
                </c:pt>
                <c:pt idx="11">
                  <c:v>-1.55555555555556</c:v>
                </c:pt>
                <c:pt idx="12">
                  <c:v>-1.51515151515152</c:v>
                </c:pt>
                <c:pt idx="13">
                  <c:v>-1.47474747474747</c:v>
                </c:pt>
                <c:pt idx="14">
                  <c:v>-1.43434343434343</c:v>
                </c:pt>
                <c:pt idx="15">
                  <c:v>-1.39393939393939</c:v>
                </c:pt>
                <c:pt idx="16">
                  <c:v>-1.35353535353535</c:v>
                </c:pt>
                <c:pt idx="17">
                  <c:v>-1.31313131313131</c:v>
                </c:pt>
                <c:pt idx="18">
                  <c:v>-1.27272727272727</c:v>
                </c:pt>
                <c:pt idx="19">
                  <c:v>-1.23232323232323</c:v>
                </c:pt>
                <c:pt idx="20">
                  <c:v>-1.19191919191919</c:v>
                </c:pt>
                <c:pt idx="21">
                  <c:v>-1.15151515151515</c:v>
                </c:pt>
                <c:pt idx="22">
                  <c:v>-1.1111111111111101</c:v>
                </c:pt>
                <c:pt idx="23">
                  <c:v>-1.0707070707070701</c:v>
                </c:pt>
                <c:pt idx="24">
                  <c:v>-1.0303030303030301</c:v>
                </c:pt>
                <c:pt idx="25">
                  <c:v>-0.98989898989898994</c:v>
                </c:pt>
                <c:pt idx="26">
                  <c:v>-0.94949494949494895</c:v>
                </c:pt>
                <c:pt idx="27">
                  <c:v>-0.90909090909090895</c:v>
                </c:pt>
                <c:pt idx="28">
                  <c:v>-0.86868686868686895</c:v>
                </c:pt>
                <c:pt idx="29">
                  <c:v>-0.82828282828282795</c:v>
                </c:pt>
                <c:pt idx="30">
                  <c:v>-0.78787878787878796</c:v>
                </c:pt>
                <c:pt idx="31">
                  <c:v>-0.74747474747474696</c:v>
                </c:pt>
                <c:pt idx="32">
                  <c:v>-0.70707070707070696</c:v>
                </c:pt>
                <c:pt idx="33">
                  <c:v>-0.66666666666666696</c:v>
                </c:pt>
                <c:pt idx="34">
                  <c:v>-0.62626262626262597</c:v>
                </c:pt>
                <c:pt idx="35">
                  <c:v>-0.58585858585858597</c:v>
                </c:pt>
                <c:pt idx="36">
                  <c:v>-0.54545454545454497</c:v>
                </c:pt>
                <c:pt idx="37">
                  <c:v>-0.50505050505050497</c:v>
                </c:pt>
                <c:pt idx="38">
                  <c:v>-0.46464646464646497</c:v>
                </c:pt>
                <c:pt idx="39">
                  <c:v>-0.42424242424242398</c:v>
                </c:pt>
                <c:pt idx="40">
                  <c:v>-0.38383838383838398</c:v>
                </c:pt>
                <c:pt idx="41">
                  <c:v>-0.34343434343434298</c:v>
                </c:pt>
                <c:pt idx="42">
                  <c:v>-0.30303030303030298</c:v>
                </c:pt>
                <c:pt idx="43">
                  <c:v>-0.26262626262626299</c:v>
                </c:pt>
                <c:pt idx="44">
                  <c:v>-0.22222222222222199</c:v>
                </c:pt>
                <c:pt idx="45">
                  <c:v>-0.18181818181818199</c:v>
                </c:pt>
                <c:pt idx="46">
                  <c:v>-0.14141414141414099</c:v>
                </c:pt>
                <c:pt idx="47">
                  <c:v>-0.10101010101010099</c:v>
                </c:pt>
                <c:pt idx="48">
                  <c:v>-6.0606060606060601E-2</c:v>
                </c:pt>
                <c:pt idx="49">
                  <c:v>-2.02020202020201E-2</c:v>
                </c:pt>
                <c:pt idx="50">
                  <c:v>2.0202020202020301E-2</c:v>
                </c:pt>
                <c:pt idx="51">
                  <c:v>6.0606060606060601E-2</c:v>
                </c:pt>
                <c:pt idx="52">
                  <c:v>0.10101010101010099</c:v>
                </c:pt>
                <c:pt idx="53">
                  <c:v>0.14141414141414099</c:v>
                </c:pt>
                <c:pt idx="54">
                  <c:v>0.18181818181818199</c:v>
                </c:pt>
                <c:pt idx="55">
                  <c:v>0.22222222222222199</c:v>
                </c:pt>
                <c:pt idx="56">
                  <c:v>0.26262626262626299</c:v>
                </c:pt>
                <c:pt idx="57">
                  <c:v>0.30303030303030298</c:v>
                </c:pt>
                <c:pt idx="58">
                  <c:v>0.34343434343434298</c:v>
                </c:pt>
                <c:pt idx="59">
                  <c:v>0.38383838383838398</c:v>
                </c:pt>
                <c:pt idx="60">
                  <c:v>0.42424242424242398</c:v>
                </c:pt>
                <c:pt idx="61">
                  <c:v>0.46464646464646497</c:v>
                </c:pt>
                <c:pt idx="62">
                  <c:v>0.50505050505050497</c:v>
                </c:pt>
                <c:pt idx="63">
                  <c:v>0.54545454545454497</c:v>
                </c:pt>
                <c:pt idx="64">
                  <c:v>0.58585858585858597</c:v>
                </c:pt>
                <c:pt idx="65">
                  <c:v>0.62626262626262597</c:v>
                </c:pt>
                <c:pt idx="66">
                  <c:v>0.66666666666666696</c:v>
                </c:pt>
                <c:pt idx="67">
                  <c:v>0.70707070707070696</c:v>
                </c:pt>
                <c:pt idx="68">
                  <c:v>0.74747474747474696</c:v>
                </c:pt>
                <c:pt idx="69">
                  <c:v>0.78787878787878796</c:v>
                </c:pt>
                <c:pt idx="70">
                  <c:v>0.82828282828282795</c:v>
                </c:pt>
                <c:pt idx="71">
                  <c:v>0.86868686868686895</c:v>
                </c:pt>
                <c:pt idx="72">
                  <c:v>0.90909090909090895</c:v>
                </c:pt>
                <c:pt idx="73">
                  <c:v>0.94949494949494895</c:v>
                </c:pt>
                <c:pt idx="74">
                  <c:v>0.98989898989898994</c:v>
                </c:pt>
                <c:pt idx="75">
                  <c:v>1.0303030303030301</c:v>
                </c:pt>
                <c:pt idx="76">
                  <c:v>1.0707070707070701</c:v>
                </c:pt>
                <c:pt idx="77">
                  <c:v>1.1111111111111101</c:v>
                </c:pt>
                <c:pt idx="78">
                  <c:v>1.15151515151515</c:v>
                </c:pt>
                <c:pt idx="79">
                  <c:v>1.19191919191919</c:v>
                </c:pt>
                <c:pt idx="80">
                  <c:v>1.23232323232323</c:v>
                </c:pt>
                <c:pt idx="81">
                  <c:v>1.27272727272727</c:v>
                </c:pt>
                <c:pt idx="82">
                  <c:v>1.31313131313131</c:v>
                </c:pt>
                <c:pt idx="83">
                  <c:v>1.35353535353535</c:v>
                </c:pt>
                <c:pt idx="84">
                  <c:v>1.39393939393939</c:v>
                </c:pt>
                <c:pt idx="85">
                  <c:v>1.43434343434343</c:v>
                </c:pt>
                <c:pt idx="86">
                  <c:v>1.47474747474748</c:v>
                </c:pt>
                <c:pt idx="87">
                  <c:v>1.51515151515152</c:v>
                </c:pt>
                <c:pt idx="88">
                  <c:v>1.55555555555556</c:v>
                </c:pt>
                <c:pt idx="89">
                  <c:v>1.5959595959596</c:v>
                </c:pt>
                <c:pt idx="90">
                  <c:v>1.63636363636364</c:v>
                </c:pt>
                <c:pt idx="91">
                  <c:v>1.67676767676768</c:v>
                </c:pt>
                <c:pt idx="92">
                  <c:v>1.71717171717172</c:v>
                </c:pt>
                <c:pt idx="93">
                  <c:v>1.75757575757576</c:v>
                </c:pt>
                <c:pt idx="94">
                  <c:v>1.7979797979798</c:v>
                </c:pt>
                <c:pt idx="95">
                  <c:v>1.83838383838384</c:v>
                </c:pt>
                <c:pt idx="96">
                  <c:v>1.87878787878788</c:v>
                </c:pt>
                <c:pt idx="97">
                  <c:v>1.91919191919192</c:v>
                </c:pt>
                <c:pt idx="98">
                  <c:v>1.95959595959596</c:v>
                </c:pt>
                <c:pt idx="99">
                  <c:v>2</c:v>
                </c:pt>
              </c:numCache>
            </c:numRef>
          </c:xVal>
          <c:yVal>
            <c:numRef>
              <c:f>'P.1623-1 Fade Slope'!$I$21:$I$120</c:f>
              <c:numCache>
                <c:formatCode>0.00000000</c:formatCode>
                <c:ptCount val="100"/>
                <c:pt idx="0">
                  <c:v>1.1161574935397801E-4</c:v>
                </c:pt>
                <c:pt idx="1">
                  <c:v>1.16265835846481E-4</c:v>
                </c:pt>
                <c:pt idx="2">
                  <c:v>1.21212686341622E-4</c:v>
                </c:pt>
                <c:pt idx="3">
                  <c:v>1.2648210079086499E-4</c:v>
                </c:pt>
                <c:pt idx="4">
                  <c:v>1.3210274503372001E-4</c:v>
                </c:pt>
                <c:pt idx="5">
                  <c:v>1.381065414735E-4</c:v>
                </c:pt>
                <c:pt idx="6">
                  <c:v>1.44529123327002E-4</c:v>
                </c:pt>
                <c:pt idx="7">
                  <c:v>1.51410364551978E-4</c:v>
                </c:pt>
                <c:pt idx="8">
                  <c:v>1.58795000211886E-4</c:v>
                </c:pt>
                <c:pt idx="9">
                  <c:v>1.66733355356465E-4</c:v>
                </c:pt>
                <c:pt idx="10">
                  <c:v>1.7528220466630099E-4</c:v>
                </c:pt>
                <c:pt idx="11">
                  <c:v>1.8450579037570099E-4</c:v>
                </c:pt>
                <c:pt idx="12">
                  <c:v>1.9447703267667899E-4</c:v>
                </c:pt>
                <c:pt idx="13">
                  <c:v>2.0527897535190101E-4</c:v>
                </c:pt>
                <c:pt idx="14">
                  <c:v>2.1700652036907699E-4</c:v>
                </c:pt>
                <c:pt idx="15">
                  <c:v>2.2976851938215099E-4</c:v>
                </c:pt>
                <c:pt idx="16">
                  <c:v>2.4369030860072101E-4</c:v>
                </c:pt>
                <c:pt idx="17">
                  <c:v>2.5891679778638501E-4</c:v>
                </c:pt>
                <c:pt idx="18">
                  <c:v>2.75616256262256E-4</c:v>
                </c:pt>
                <c:pt idx="19">
                  <c:v>2.9398498164786598E-4</c:v>
                </c:pt>
                <c:pt idx="20">
                  <c:v>3.1425309460927898E-4</c:v>
                </c:pt>
                <c:pt idx="21">
                  <c:v>3.3669178103168103E-4</c:v>
                </c:pt>
                <c:pt idx="22">
                  <c:v>3.61622410035925E-4</c:v>
                </c:pt>
                <c:pt idx="23">
                  <c:v>3.89428104379833E-4</c:v>
                </c:pt>
                <c:pt idx="24">
                  <c:v>4.2056854706803401E-4</c:v>
                </c:pt>
                <c:pt idx="25">
                  <c:v>4.5559910151318501E-4</c:v>
                </c:pt>
                <c:pt idx="26">
                  <c:v>4.9519574351645796E-4</c:v>
                </c:pt>
                <c:pt idx="27">
                  <c:v>5.4018791524706902E-4</c:v>
                </c:pt>
                <c:pt idx="28">
                  <c:v>5.91602314130564E-4</c:v>
                </c:pt>
                <c:pt idx="29">
                  <c:v>6.5072198268843696E-4</c:v>
                </c:pt>
                <c:pt idx="30">
                  <c:v>7.1916712901392101E-4</c:v>
                </c:pt>
                <c:pt idx="31">
                  <c:v>7.9900731472292504E-4</c:v>
                </c:pt>
                <c:pt idx="32">
                  <c:v>8.92919735544904E-4</c:v>
                </c:pt>
                <c:pt idx="33">
                  <c:v>1.0044165781244101E-3</c:v>
                </c:pt>
                <c:pt idx="34">
                  <c:v>1.13817818096064E-3</c:v>
                </c:pt>
                <c:pt idx="35">
                  <c:v>1.3005522495857201E-3</c:v>
                </c:pt>
                <c:pt idx="36">
                  <c:v>1.50032090917232E-3</c:v>
                </c:pt>
                <c:pt idx="37">
                  <c:v>1.7499133391495299E-3</c:v>
                </c:pt>
                <c:pt idx="38">
                  <c:v>2.0673863283136901E-3</c:v>
                </c:pt>
                <c:pt idx="39">
                  <c:v>2.4797832338934898E-3</c:v>
                </c:pt>
                <c:pt idx="40">
                  <c:v>3.0290873758756099E-3</c:v>
                </c:pt>
                <c:pt idx="41">
                  <c:v>3.7833404471874299E-3</c:v>
                </c:pt>
                <c:pt idx="42">
                  <c:v>4.8587608998304603E-3</c:v>
                </c:pt>
                <c:pt idx="43">
                  <c:v>6.4673113702323603E-3</c:v>
                </c:pt>
                <c:pt idx="44">
                  <c:v>9.0296233705225906E-3</c:v>
                </c:pt>
                <c:pt idx="45">
                  <c:v>1.3480307804665999E-2</c:v>
                </c:pt>
                <c:pt idx="46">
                  <c:v>2.2256429848407901E-2</c:v>
                </c:pt>
                <c:pt idx="47">
                  <c:v>4.3492913699068103E-2</c:v>
                </c:pt>
                <c:pt idx="48">
                  <c:v>0.119523891994672</c:v>
                </c:pt>
                <c:pt idx="49">
                  <c:v>0.94906689646679099</c:v>
                </c:pt>
                <c:pt idx="50">
                  <c:v>0.949066896466773</c:v>
                </c:pt>
                <c:pt idx="51">
                  <c:v>0.119523891994672</c:v>
                </c:pt>
                <c:pt idx="52">
                  <c:v>4.3492913699067902E-2</c:v>
                </c:pt>
                <c:pt idx="53">
                  <c:v>2.2256429848407901E-2</c:v>
                </c:pt>
                <c:pt idx="54">
                  <c:v>1.3480307804665999E-2</c:v>
                </c:pt>
                <c:pt idx="55">
                  <c:v>9.0296233705225906E-3</c:v>
                </c:pt>
                <c:pt idx="56">
                  <c:v>6.4673113702323603E-3</c:v>
                </c:pt>
                <c:pt idx="57">
                  <c:v>4.8587608998304499E-3</c:v>
                </c:pt>
                <c:pt idx="58">
                  <c:v>3.7833404471874299E-3</c:v>
                </c:pt>
                <c:pt idx="59">
                  <c:v>3.0290873758756199E-3</c:v>
                </c:pt>
                <c:pt idx="60">
                  <c:v>2.4797832338934898E-3</c:v>
                </c:pt>
                <c:pt idx="61">
                  <c:v>2.0673863283137001E-3</c:v>
                </c:pt>
                <c:pt idx="62">
                  <c:v>1.7499133391495299E-3</c:v>
                </c:pt>
                <c:pt idx="63">
                  <c:v>1.50032090917232E-3</c:v>
                </c:pt>
                <c:pt idx="64">
                  <c:v>1.3005522495857201E-3</c:v>
                </c:pt>
                <c:pt idx="65">
                  <c:v>1.13817818096064E-3</c:v>
                </c:pt>
                <c:pt idx="66">
                  <c:v>1.0044165781244101E-3</c:v>
                </c:pt>
                <c:pt idx="67">
                  <c:v>8.9291973554490303E-4</c:v>
                </c:pt>
                <c:pt idx="68">
                  <c:v>7.9900731472292504E-4</c:v>
                </c:pt>
                <c:pt idx="69">
                  <c:v>7.1916712901392101E-4</c:v>
                </c:pt>
                <c:pt idx="70">
                  <c:v>6.5072198268843696E-4</c:v>
                </c:pt>
                <c:pt idx="71">
                  <c:v>5.9160231413056498E-4</c:v>
                </c:pt>
                <c:pt idx="72">
                  <c:v>5.4018791524706902E-4</c:v>
                </c:pt>
                <c:pt idx="73">
                  <c:v>4.9519574351645796E-4</c:v>
                </c:pt>
                <c:pt idx="74">
                  <c:v>4.5559910151318398E-4</c:v>
                </c:pt>
                <c:pt idx="75">
                  <c:v>4.2056854706803401E-4</c:v>
                </c:pt>
                <c:pt idx="76">
                  <c:v>3.89428104379833E-4</c:v>
                </c:pt>
                <c:pt idx="77">
                  <c:v>3.61622410035925E-4</c:v>
                </c:pt>
                <c:pt idx="78">
                  <c:v>3.3669178103168103E-4</c:v>
                </c:pt>
                <c:pt idx="79">
                  <c:v>3.1425309460927898E-4</c:v>
                </c:pt>
                <c:pt idx="80">
                  <c:v>2.9398498164786598E-4</c:v>
                </c:pt>
                <c:pt idx="81">
                  <c:v>2.75616256262256E-4</c:v>
                </c:pt>
                <c:pt idx="82">
                  <c:v>2.5891679778638501E-4</c:v>
                </c:pt>
                <c:pt idx="83">
                  <c:v>2.4369030860072101E-4</c:v>
                </c:pt>
                <c:pt idx="84">
                  <c:v>2.2976851938215099E-4</c:v>
                </c:pt>
                <c:pt idx="85">
                  <c:v>2.1700652036907699E-4</c:v>
                </c:pt>
                <c:pt idx="86">
                  <c:v>2.0527897535190101E-4</c:v>
                </c:pt>
                <c:pt idx="87">
                  <c:v>1.9447703267667899E-4</c:v>
                </c:pt>
                <c:pt idx="88">
                  <c:v>1.8450579037570099E-4</c:v>
                </c:pt>
                <c:pt idx="89">
                  <c:v>1.7528220466630099E-4</c:v>
                </c:pt>
                <c:pt idx="90">
                  <c:v>1.66733355356465E-4</c:v>
                </c:pt>
                <c:pt idx="91">
                  <c:v>1.58795000211886E-4</c:v>
                </c:pt>
                <c:pt idx="92">
                  <c:v>1.51410364551978E-4</c:v>
                </c:pt>
                <c:pt idx="93">
                  <c:v>1.44529123327002E-4</c:v>
                </c:pt>
                <c:pt idx="94">
                  <c:v>1.381065414735E-4</c:v>
                </c:pt>
                <c:pt idx="95">
                  <c:v>1.3210274503372001E-4</c:v>
                </c:pt>
                <c:pt idx="96">
                  <c:v>1.2648210079086499E-4</c:v>
                </c:pt>
                <c:pt idx="97">
                  <c:v>1.21212686341622E-4</c:v>
                </c:pt>
                <c:pt idx="98">
                  <c:v>1.16265835846481E-4</c:v>
                </c:pt>
                <c:pt idx="99">
                  <c:v>1.1161574935397801E-4</c:v>
                </c:pt>
              </c:numCache>
            </c:numRef>
          </c:yVal>
          <c:smooth val="0"/>
          <c:extLst>
            <c:ext xmlns:c16="http://schemas.microsoft.com/office/drawing/2014/chart" uri="{C3380CC4-5D6E-409C-BE32-E72D297353CC}">
              <c16:uniqueId val="{00000000-5A3F-4E4E-B9F1-4B6E00D0EA79}"/>
            </c:ext>
          </c:extLst>
        </c:ser>
        <c:dLbls>
          <c:showLegendKey val="0"/>
          <c:showVal val="0"/>
          <c:showCatName val="0"/>
          <c:showSerName val="0"/>
          <c:showPercent val="0"/>
          <c:showBubbleSize val="0"/>
        </c:dLbls>
        <c:axId val="1304688191"/>
        <c:axId val="1289493823"/>
      </c:scatterChart>
      <c:valAx>
        <c:axId val="1304688191"/>
        <c:scaling>
          <c:orientation val="minMax"/>
          <c:max val="2"/>
          <c:min val="-2"/>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GB"/>
                  <a:t>Fade slope, dB/s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numFmt formatCode="0.0" sourceLinked="0"/>
        <c:majorTickMark val="cross"/>
        <c:minorTickMark val="in"/>
        <c:tickLblPos val="low"/>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6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1289493823"/>
        <c:crosses val="autoZero"/>
        <c:crossBetween val="midCat"/>
      </c:valAx>
      <c:valAx>
        <c:axId val="1289493823"/>
        <c:scaling>
          <c:logBase val="10"/>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25000"/>
                  <a:lumOff val="75000"/>
                </a:schemeClr>
              </a:solidFill>
              <a:prstDash val="dash"/>
              <a:round/>
            </a:ln>
            <a:effectLst/>
          </c:spPr>
        </c:minorGridlines>
        <c:title>
          <c:tx>
            <c:rich>
              <a:bodyPr rot="-5400000" spcFirstLastPara="1" vertOverflow="ellipsis" vert="horz" wrap="square" anchor="ctr" anchorCtr="1"/>
              <a:lstStyle/>
              <a:p>
                <a:pPr>
                  <a:defRPr sz="16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GB" sz="1800" b="0" i="0" u="none" strike="noStrike" baseline="0"/>
                  <a:t>Conditional probability density ( 1/dB/s )</a:t>
                </a:r>
              </a:p>
            </c:rich>
          </c:tx>
          <c:overlay val="0"/>
          <c:spPr>
            <a:noFill/>
            <a:ln>
              <a:noFill/>
            </a:ln>
            <a:effectLst/>
          </c:spPr>
          <c:txPr>
            <a:bodyPr rot="-5400000" spcFirstLastPara="1" vertOverflow="ellipsis" vert="horz" wrap="square" anchor="ctr" anchorCtr="1"/>
            <a:lstStyle/>
            <a:p>
              <a:pPr>
                <a:defRPr sz="16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numFmt formatCode="0.0E+00" sourceLinked="0"/>
        <c:majorTickMark val="cross"/>
        <c:minorTickMark val="in"/>
        <c:tickLblPos val="low"/>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6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1304688191"/>
        <c:crosses val="autoZero"/>
        <c:crossBetween val="midCat"/>
      </c:valAx>
      <c:spPr>
        <a:solidFill>
          <a:schemeClr val="bg1">
            <a:lumMod val="95000"/>
          </a:scheme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600" b="1">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2800" b="1" i="0" u="none" strike="noStrike" kern="1200" spc="0" baseline="0">
                <a:solidFill>
                  <a:sysClr val="windowText" lastClr="000000">
                    <a:lumMod val="65000"/>
                    <a:lumOff val="35000"/>
                  </a:sysClr>
                </a:solidFill>
                <a:latin typeface="Arial" panose="020B0604020202020204" pitchFamily="34" charset="0"/>
                <a:ea typeface="+mn-ea"/>
                <a:cs typeface="Arial" panose="020B0604020202020204" pitchFamily="34" charset="0"/>
              </a:defRPr>
            </a:pPr>
            <a:r>
              <a:rPr lang="en-GB" sz="2800" b="1" i="0" u="none" strike="noStrike" baseline="0"/>
              <a:t>CDF of </a:t>
            </a:r>
            <a:r>
              <a:rPr lang="en-GB" sz="2800" b="1" i="1" u="none" strike="noStrike" baseline="0"/>
              <a:t>abs</a:t>
            </a:r>
            <a:r>
              <a:rPr lang="en-GB" sz="2800" b="1" i="0" u="none" strike="noStrike" baseline="0"/>
              <a:t>( fade slope ). Threshold A= 10 dB</a:t>
            </a:r>
          </a:p>
        </c:rich>
      </c:tx>
      <c:layout>
        <c:manualLayout>
          <c:xMode val="edge"/>
          <c:yMode val="edge"/>
          <c:x val="0.14498055360466702"/>
          <c:y val="1.1376168296653616E-2"/>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2800" b="1" i="0" u="none" strike="noStrike" kern="1200" spc="0" baseline="0">
              <a:solidFill>
                <a:sysClr val="windowText" lastClr="000000">
                  <a:lumMod val="65000"/>
                  <a:lumOff val="35000"/>
                </a:sysClr>
              </a:solidFill>
              <a:latin typeface="Arial" panose="020B0604020202020204" pitchFamily="34" charset="0"/>
              <a:ea typeface="+mn-ea"/>
              <a:cs typeface="Arial" panose="020B0604020202020204" pitchFamily="34" charset="0"/>
            </a:defRPr>
          </a:pPr>
          <a:endParaRPr lang="en-US"/>
        </a:p>
      </c:txPr>
    </c:title>
    <c:autoTitleDeleted val="0"/>
    <c:plotArea>
      <c:layout/>
      <c:scatterChart>
        <c:scatterStyle val="lineMarker"/>
        <c:varyColors val="0"/>
        <c:ser>
          <c:idx val="0"/>
          <c:order val="0"/>
          <c:spPr>
            <a:ln w="19050" cap="rnd">
              <a:solidFill>
                <a:schemeClr val="accent1"/>
              </a:solidFill>
              <a:round/>
            </a:ln>
            <a:effectLst/>
          </c:spPr>
          <c:marker>
            <c:symbol val="none"/>
          </c:marker>
          <c:xVal>
            <c:numRef>
              <c:f>'P.1623-1 Fade Slope'!$F$71:$F$120</c:f>
              <c:numCache>
                <c:formatCode>0.00000000</c:formatCode>
                <c:ptCount val="50"/>
                <c:pt idx="0">
                  <c:v>2.0202020202020301E-2</c:v>
                </c:pt>
                <c:pt idx="1">
                  <c:v>6.0606060606060601E-2</c:v>
                </c:pt>
                <c:pt idx="2">
                  <c:v>0.10101010101010099</c:v>
                </c:pt>
                <c:pt idx="3">
                  <c:v>0.14141414141414099</c:v>
                </c:pt>
                <c:pt idx="4">
                  <c:v>0.18181818181818199</c:v>
                </c:pt>
                <c:pt idx="5">
                  <c:v>0.22222222222222199</c:v>
                </c:pt>
                <c:pt idx="6">
                  <c:v>0.26262626262626299</c:v>
                </c:pt>
                <c:pt idx="7">
                  <c:v>0.30303030303030298</c:v>
                </c:pt>
                <c:pt idx="8">
                  <c:v>0.34343434343434298</c:v>
                </c:pt>
                <c:pt idx="9">
                  <c:v>0.38383838383838398</c:v>
                </c:pt>
                <c:pt idx="10">
                  <c:v>0.42424242424242398</c:v>
                </c:pt>
                <c:pt idx="11">
                  <c:v>0.46464646464646497</c:v>
                </c:pt>
                <c:pt idx="12">
                  <c:v>0.50505050505050497</c:v>
                </c:pt>
                <c:pt idx="13">
                  <c:v>0.54545454545454497</c:v>
                </c:pt>
                <c:pt idx="14">
                  <c:v>0.58585858585858597</c:v>
                </c:pt>
                <c:pt idx="15">
                  <c:v>0.62626262626262597</c:v>
                </c:pt>
                <c:pt idx="16">
                  <c:v>0.66666666666666696</c:v>
                </c:pt>
                <c:pt idx="17">
                  <c:v>0.70707070707070696</c:v>
                </c:pt>
                <c:pt idx="18">
                  <c:v>0.74747474747474696</c:v>
                </c:pt>
                <c:pt idx="19">
                  <c:v>0.78787878787878796</c:v>
                </c:pt>
                <c:pt idx="20">
                  <c:v>0.82828282828282795</c:v>
                </c:pt>
                <c:pt idx="21">
                  <c:v>0.86868686868686895</c:v>
                </c:pt>
                <c:pt idx="22">
                  <c:v>0.90909090909090895</c:v>
                </c:pt>
                <c:pt idx="23">
                  <c:v>0.94949494949494895</c:v>
                </c:pt>
                <c:pt idx="24">
                  <c:v>0.98989898989898994</c:v>
                </c:pt>
                <c:pt idx="25">
                  <c:v>1.0303030303030301</c:v>
                </c:pt>
                <c:pt idx="26">
                  <c:v>1.0707070707070701</c:v>
                </c:pt>
                <c:pt idx="27">
                  <c:v>1.1111111111111101</c:v>
                </c:pt>
                <c:pt idx="28">
                  <c:v>1.15151515151515</c:v>
                </c:pt>
                <c:pt idx="29">
                  <c:v>1.19191919191919</c:v>
                </c:pt>
                <c:pt idx="30">
                  <c:v>1.23232323232323</c:v>
                </c:pt>
                <c:pt idx="31">
                  <c:v>1.27272727272727</c:v>
                </c:pt>
                <c:pt idx="32">
                  <c:v>1.31313131313131</c:v>
                </c:pt>
                <c:pt idx="33">
                  <c:v>1.35353535353535</c:v>
                </c:pt>
                <c:pt idx="34">
                  <c:v>1.39393939393939</c:v>
                </c:pt>
                <c:pt idx="35">
                  <c:v>1.43434343434343</c:v>
                </c:pt>
                <c:pt idx="36">
                  <c:v>1.47474747474748</c:v>
                </c:pt>
                <c:pt idx="37">
                  <c:v>1.51515151515152</c:v>
                </c:pt>
                <c:pt idx="38">
                  <c:v>1.55555555555556</c:v>
                </c:pt>
                <c:pt idx="39">
                  <c:v>1.5959595959596</c:v>
                </c:pt>
                <c:pt idx="40">
                  <c:v>1.63636363636364</c:v>
                </c:pt>
                <c:pt idx="41">
                  <c:v>1.67676767676768</c:v>
                </c:pt>
                <c:pt idx="42">
                  <c:v>1.71717171717172</c:v>
                </c:pt>
                <c:pt idx="43">
                  <c:v>1.75757575757576</c:v>
                </c:pt>
                <c:pt idx="44">
                  <c:v>1.7979797979798</c:v>
                </c:pt>
                <c:pt idx="45">
                  <c:v>1.83838383838384</c:v>
                </c:pt>
                <c:pt idx="46">
                  <c:v>1.87878787878788</c:v>
                </c:pt>
                <c:pt idx="47">
                  <c:v>1.91919191919192</c:v>
                </c:pt>
                <c:pt idx="48">
                  <c:v>1.95959595959596</c:v>
                </c:pt>
                <c:pt idx="49">
                  <c:v>2</c:v>
                </c:pt>
              </c:numCache>
            </c:numRef>
          </c:xVal>
          <c:yVal>
            <c:numRef>
              <c:f>'P.1623-1 Fade Slope'!$K$71:$K$120</c:f>
              <c:numCache>
                <c:formatCode>0.00000000</c:formatCode>
                <c:ptCount val="50"/>
                <c:pt idx="0">
                  <c:v>0.72002386006330898</c:v>
                </c:pt>
                <c:pt idx="1">
                  <c:v>0.32252795776882998</c:v>
                </c:pt>
                <c:pt idx="2">
                  <c:v>0.14355979466619601</c:v>
                </c:pt>
                <c:pt idx="3">
                  <c:v>7.0336378022382504E-2</c:v>
                </c:pt>
                <c:pt idx="4">
                  <c:v>3.8239300091538399E-2</c:v>
                </c:pt>
                <c:pt idx="5">
                  <c:v>2.2684543655010599E-2</c:v>
                </c:pt>
                <c:pt idx="6">
                  <c:v>1.442250593003E-2</c:v>
                </c:pt>
                <c:pt idx="7">
                  <c:v>9.6864395651127307E-3</c:v>
                </c:pt>
                <c:pt idx="8">
                  <c:v>6.7974597971564004E-3</c:v>
                </c:pt>
                <c:pt idx="9">
                  <c:v>4.9432850685198204E-3</c:v>
                </c:pt>
                <c:pt idx="10">
                  <c:v>3.7022149990422202E-3</c:v>
                </c:pt>
                <c:pt idx="11">
                  <c:v>2.8418393893129301E-3</c:v>
                </c:pt>
                <c:pt idx="12">
                  <c:v>2.22740702233892E-3</c:v>
                </c:pt>
                <c:pt idx="13">
                  <c:v>1.7773315843206999E-3</c:v>
                </c:pt>
                <c:pt idx="14">
                  <c:v>1.44034046255326E-3</c:v>
                </c:pt>
                <c:pt idx="15">
                  <c:v>1.1831529632557701E-3</c:v>
                </c:pt>
                <c:pt idx="16">
                  <c:v>9.8354760207008994E-4</c:v>
                </c:pt>
                <c:pt idx="17">
                  <c:v>8.2631318447812198E-4</c:v>
                </c:pt>
                <c:pt idx="18">
                  <c:v>7.0080489142842995E-4</c:v>
                </c:pt>
                <c:pt idx="19">
                  <c:v>5.9942532437473595E-4</c:v>
                </c:pt>
                <c:pt idx="20">
                  <c:v>5.1665542377554697E-4</c:v>
                </c:pt>
                <c:pt idx="21">
                  <c:v>4.48421510163999E-4</c:v>
                </c:pt>
                <c:pt idx="22">
                  <c:v>3.9167300718878601E-4</c:v>
                </c:pt>
                <c:pt idx="23">
                  <c:v>3.4409525262924E-4</c:v>
                </c:pt>
                <c:pt idx="24">
                  <c:v>3.0391073291002901E-4</c:v>
                </c:pt>
                <c:pt idx="25">
                  <c:v>2.6973929659412899E-4</c:v>
                </c:pt>
                <c:pt idx="26">
                  <c:v>2.4049839172279899E-4</c:v>
                </c:pt>
                <c:pt idx="27">
                  <c:v>2.1533089796022E-4</c:v>
                </c:pt>
                <c:pt idx="28">
                  <c:v>1.9355226452477699E-4</c:v>
                </c:pt>
                <c:pt idx="29">
                  <c:v>1.7461133873763999E-4</c:v>
                </c:pt>
                <c:pt idx="30">
                  <c:v>1.58061025823275E-4</c:v>
                </c:pt>
                <c:pt idx="31">
                  <c:v>1.4353609144279701E-4</c:v>
                </c:pt>
                <c:pt idx="32">
                  <c:v>1.30736210437798E-4</c:v>
                </c:pt>
                <c:pt idx="33">
                  <c:v>1.19412908227035E-4</c:v>
                </c:pt>
                <c:pt idx="34">
                  <c:v>1.0935941816092601E-4</c:v>
                </c:pt>
                <c:pt idx="35">
                  <c:v>1.0040274281730701E-4</c:v>
                </c:pt>
                <c:pt idx="36">
                  <c:v>9.2397395147769706E-5</c:v>
                </c:pt>
                <c:pt idx="37">
                  <c:v>8.5220430180443798E-5</c:v>
                </c:pt>
                <c:pt idx="38">
                  <c:v>7.8767475645835598E-5</c:v>
                </c:pt>
                <c:pt idx="39">
                  <c:v>7.2949541270905804E-5</c:v>
                </c:pt>
                <c:pt idx="40">
                  <c:v>6.7690439115808396E-5</c:v>
                </c:pt>
                <c:pt idx="41">
                  <c:v>6.2924686472953795E-5</c:v>
                </c:pt>
                <c:pt idx="42">
                  <c:v>5.8595792147397899E-5</c:v>
                </c:pt>
                <c:pt idx="43">
                  <c:v>5.4654849082402799E-5</c:v>
                </c:pt>
                <c:pt idx="44">
                  <c:v>5.1059373095796398E-5</c:v>
                </c:pt>
                <c:pt idx="45">
                  <c:v>4.7772340375784601E-5</c:v>
                </c:pt>
                <c:pt idx="46">
                  <c:v>4.4761386280733901E-5</c:v>
                </c:pt>
                <c:pt idx="47">
                  <c:v>4.1998135672183198E-5</c:v>
                </c:pt>
                <c:pt idx="48">
                  <c:v>3.9457640987117197E-5</c:v>
                </c:pt>
                <c:pt idx="49">
                  <c:v>3.7117908941231001E-5</c:v>
                </c:pt>
              </c:numCache>
            </c:numRef>
          </c:yVal>
          <c:smooth val="0"/>
          <c:extLst>
            <c:ext xmlns:c16="http://schemas.microsoft.com/office/drawing/2014/chart" uri="{C3380CC4-5D6E-409C-BE32-E72D297353CC}">
              <c16:uniqueId val="{00000000-ACD3-494A-AC1A-7D428D28158A}"/>
            </c:ext>
          </c:extLst>
        </c:ser>
        <c:dLbls>
          <c:showLegendKey val="0"/>
          <c:showVal val="0"/>
          <c:showCatName val="0"/>
          <c:showSerName val="0"/>
          <c:showPercent val="0"/>
          <c:showBubbleSize val="0"/>
        </c:dLbls>
        <c:axId val="1304688191"/>
        <c:axId val="1289493823"/>
      </c:scatterChart>
      <c:valAx>
        <c:axId val="1304688191"/>
        <c:scaling>
          <c:orientation val="minMax"/>
          <c:max val="2"/>
          <c:min val="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8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GB" sz="1800" b="0"/>
                  <a:t>Fade slope, dB/s</a:t>
                </a:r>
              </a:p>
            </c:rich>
          </c:tx>
          <c:layout>
            <c:manualLayout>
              <c:xMode val="edge"/>
              <c:yMode val="edge"/>
              <c:x val="0.48389624359726885"/>
              <c:y val="0.95823321602701017"/>
            </c:manualLayout>
          </c:layout>
          <c:overlay val="0"/>
          <c:spPr>
            <a:noFill/>
            <a:ln>
              <a:noFill/>
            </a:ln>
            <a:effectLst/>
          </c:spPr>
          <c:txPr>
            <a:bodyPr rot="0" spcFirstLastPara="1" vertOverflow="ellipsis" vert="horz" wrap="square" anchor="ctr" anchorCtr="1"/>
            <a:lstStyle/>
            <a:p>
              <a:pPr>
                <a:defRPr sz="18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numFmt formatCode="0.0" sourceLinked="0"/>
        <c:majorTickMark val="cross"/>
        <c:minorTickMark val="in"/>
        <c:tickLblPos val="low"/>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6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1289493823"/>
        <c:crosses val="autoZero"/>
        <c:crossBetween val="midCat"/>
      </c:valAx>
      <c:valAx>
        <c:axId val="1289493823"/>
        <c:scaling>
          <c:logBase val="10"/>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25000"/>
                  <a:lumOff val="75000"/>
                </a:schemeClr>
              </a:solidFill>
              <a:prstDash val="dash"/>
              <a:round/>
            </a:ln>
            <a:effectLst/>
          </c:spPr>
        </c:minorGridlines>
        <c:title>
          <c:tx>
            <c:rich>
              <a:bodyPr rot="-5400000" spcFirstLastPara="1" vertOverflow="ellipsis" vert="horz" wrap="square" anchor="ctr" anchorCtr="1"/>
              <a:lstStyle/>
              <a:p>
                <a:pPr>
                  <a:defRPr sz="20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GB" sz="2000" b="0" i="0" u="none" strike="noStrike" baseline="0"/>
                  <a:t>Complementary cumulative distribution (conditional probability) that fade slope is exceeded</a:t>
                </a:r>
              </a:p>
            </c:rich>
          </c:tx>
          <c:overlay val="0"/>
          <c:spPr>
            <a:noFill/>
            <a:ln>
              <a:noFill/>
            </a:ln>
            <a:effectLst/>
          </c:spPr>
          <c:txPr>
            <a:bodyPr rot="-5400000" spcFirstLastPara="1" vertOverflow="ellipsis" vert="horz" wrap="square" anchor="ctr" anchorCtr="1"/>
            <a:lstStyle/>
            <a:p>
              <a:pPr>
                <a:defRPr sz="20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numFmt formatCode="0.0E+00" sourceLinked="0"/>
        <c:majorTickMark val="cross"/>
        <c:minorTickMark val="in"/>
        <c:tickLblPos val="low"/>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6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1304688191"/>
        <c:crosses val="autoZero"/>
        <c:crossBetween val="midCat"/>
      </c:valAx>
      <c:spPr>
        <a:solidFill>
          <a:schemeClr val="bg1">
            <a:lumMod val="95000"/>
          </a:scheme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600" b="1">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hyperlink" Target="mailto:rsg3@itu.int" TargetMode="External"/><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png"/></Relationships>
</file>

<file path=xl/drawings/_rels/drawing13.xml.rels><?xml version="1.0" encoding="UTF-8" standalone="yes"?>
<Relationships xmlns="http://schemas.openxmlformats.org/package/2006/relationships"><Relationship Id="rId1" Type="http://schemas.openxmlformats.org/officeDocument/2006/relationships/image" Target="../media/image1.png"/></Relationships>
</file>

<file path=xl/drawings/_rels/drawing14.xml.rels><?xml version="1.0" encoding="UTF-8" standalone="yes"?>
<Relationships xmlns="http://schemas.openxmlformats.org/package/2006/relationships"><Relationship Id="rId1" Type="http://schemas.openxmlformats.org/officeDocument/2006/relationships/image" Target="../media/image1.png"/></Relationships>
</file>

<file path=xl/drawings/_rels/drawing15.xml.rels><?xml version="1.0" encoding="UTF-8" standalone="yes"?>
<Relationships xmlns="http://schemas.openxmlformats.org/package/2006/relationships"><Relationship Id="rId1" Type="http://schemas.openxmlformats.org/officeDocument/2006/relationships/image" Target="../media/image1.png"/></Relationships>
</file>

<file path=xl/drawings/_rels/drawing16.xml.rels><?xml version="1.0" encoding="UTF-8" standalone="yes"?>
<Relationships xmlns="http://schemas.openxmlformats.org/package/2006/relationships"><Relationship Id="rId1" Type="http://schemas.openxmlformats.org/officeDocument/2006/relationships/image" Target="../media/image1.png"/></Relationships>
</file>

<file path=xl/drawings/_rels/drawing17.xml.rels><?xml version="1.0" encoding="UTF-8" standalone="yes"?>
<Relationships xmlns="http://schemas.openxmlformats.org/package/2006/relationships"><Relationship Id="rId1" Type="http://schemas.openxmlformats.org/officeDocument/2006/relationships/image" Target="../media/image1.png"/></Relationships>
</file>

<file path=xl/drawings/_rels/drawing18.xml.rels><?xml version="1.0" encoding="UTF-8" standalone="yes"?>
<Relationships xmlns="http://schemas.openxmlformats.org/package/2006/relationships"><Relationship Id="rId1" Type="http://schemas.openxmlformats.org/officeDocument/2006/relationships/image" Target="../media/image1.png"/></Relationships>
</file>

<file path=xl/drawings/_rels/drawing19.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20.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png"/></Relationships>
</file>

<file path=xl/drawings/_rels/drawing22.xml.rels><?xml version="1.0" encoding="UTF-8" standalone="yes"?>
<Relationships xmlns="http://schemas.openxmlformats.org/package/2006/relationships"><Relationship Id="rId1" Type="http://schemas.openxmlformats.org/officeDocument/2006/relationships/image" Target="../media/image1.png"/></Relationships>
</file>

<file path=xl/drawings/_rels/drawing23.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2.xml"/></Relationships>
</file>

<file path=xl/drawings/_rels/drawing25.xml.rels><?xml version="1.0" encoding="UTF-8" standalone="yes"?>
<Relationships xmlns="http://schemas.openxmlformats.org/package/2006/relationships"><Relationship Id="rId1" Type="http://schemas.openxmlformats.org/officeDocument/2006/relationships/image" Target="../media/image1.png"/></Relationships>
</file>

<file path=xl/drawings/_rels/drawing26.xml.rels><?xml version="1.0" encoding="UTF-8" standalone="yes"?>
<Relationships xmlns="http://schemas.openxmlformats.org/package/2006/relationships"><Relationship Id="rId1" Type="http://schemas.openxmlformats.org/officeDocument/2006/relationships/image" Target="../media/image1.png"/></Relationships>
</file>

<file path=xl/drawings/_rels/drawing27.xml.rels><?xml version="1.0" encoding="UTF-8" standalone="yes"?>
<Relationships xmlns="http://schemas.openxmlformats.org/package/2006/relationships"><Relationship Id="rId1" Type="http://schemas.openxmlformats.org/officeDocument/2006/relationships/image" Target="../media/image1.png"/></Relationships>
</file>

<file path=xl/drawings/_rels/drawing28.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29.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30.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image" Target="../media/image1.png"/></Relationships>
</file>

<file path=xl/drawings/_rels/drawing31.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image" Target="../media/image1.png"/></Relationships>
</file>

<file path=xl/drawings/_rels/drawing3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absolute">
    <xdr:from>
      <xdr:col>16</xdr:col>
      <xdr:colOff>401501</xdr:colOff>
      <xdr:row>1</xdr:row>
      <xdr:rowOff>97790</xdr:rowOff>
    </xdr:from>
    <xdr:to>
      <xdr:col>18</xdr:col>
      <xdr:colOff>251624</xdr:colOff>
      <xdr:row>2</xdr:row>
      <xdr:rowOff>142148</xdr:rowOff>
    </xdr:to>
    <xdr:pic>
      <xdr:nvPicPr>
        <xdr:cNvPr id="10249" name="Picture 1">
          <a:extLst>
            <a:ext uri="{FF2B5EF4-FFF2-40B4-BE49-F238E27FC236}">
              <a16:creationId xmlns:a16="http://schemas.microsoft.com/office/drawing/2014/main" id="{00000000-0008-0000-0000-00000928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386991" y="254000"/>
          <a:ext cx="1971023" cy="82477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1361</xdr:colOff>
      <xdr:row>8</xdr:row>
      <xdr:rowOff>71121</xdr:rowOff>
    </xdr:from>
    <xdr:to>
      <xdr:col>19</xdr:col>
      <xdr:colOff>1</xdr:colOff>
      <xdr:row>38</xdr:row>
      <xdr:rowOff>57150</xdr:rowOff>
    </xdr:to>
    <xdr:sp macro="" textlink="">
      <xdr:nvSpPr>
        <xdr:cNvPr id="10242" name="Text Box 2">
          <a:hlinkClick xmlns:r="http://schemas.openxmlformats.org/officeDocument/2006/relationships" r:id="rId2"/>
          <a:extLst>
            <a:ext uri="{FF2B5EF4-FFF2-40B4-BE49-F238E27FC236}">
              <a16:creationId xmlns:a16="http://schemas.microsoft.com/office/drawing/2014/main" id="{00000000-0008-0000-0000-000002280000}"/>
            </a:ext>
          </a:extLst>
        </xdr:cNvPr>
        <xdr:cNvSpPr txBox="1">
          <a:spLocks noChangeArrowheads="1"/>
        </xdr:cNvSpPr>
      </xdr:nvSpPr>
      <xdr:spPr bwMode="auto">
        <a:xfrm>
          <a:off x="2163536" y="2442846"/>
          <a:ext cx="16543565" cy="5129529"/>
        </a:xfrm>
        <a:prstGeom prst="rect">
          <a:avLst/>
        </a:prstGeom>
        <a:solidFill>
          <a:srgbClr val="FFFFFF"/>
        </a:solidFill>
        <a:ln w="9525">
          <a:solidFill>
            <a:srgbClr val="000000"/>
          </a:solidFill>
          <a:miter lim="800000"/>
          <a:headEnd/>
          <a:tailEnd/>
        </a:ln>
      </xdr:spPr>
      <xdr:txBody>
        <a:bodyPr vertOverflow="clip" wrap="square" lIns="36576" tIns="27432" rIns="0" bIns="0" anchor="t" upright="1"/>
        <a:lstStyle/>
        <a:p>
          <a:pPr lvl="1" algn="l" rtl="0">
            <a:defRPr sz="1000"/>
          </a:pPr>
          <a:r>
            <a:rPr lang="en-US" sz="1400" b="0" i="0" u="none" strike="noStrike" baseline="0">
              <a:solidFill>
                <a:srgbClr val="000000"/>
              </a:solidFill>
              <a:latin typeface="Arial"/>
              <a:cs typeface="Arial"/>
            </a:rPr>
            <a:t>This Excel workbook contains validated examples of various P-series Earth-space propagation prediction methods. These computational examples are illustrative and are not representative of any particular programme or system. </a:t>
          </a:r>
        </a:p>
        <a:p>
          <a:pPr lvl="1" algn="l" rtl="0">
            <a:defRPr sz="1000"/>
          </a:pPr>
          <a:endParaRPr lang="en-US" sz="1400" b="0" i="0" u="none" strike="noStrike" baseline="0">
            <a:solidFill>
              <a:srgbClr val="000000"/>
            </a:solidFill>
            <a:latin typeface="Arial"/>
            <a:cs typeface="Arial"/>
          </a:endParaRPr>
        </a:p>
        <a:p>
          <a:pPr lvl="1" algn="l" rtl="0">
            <a:defRPr sz="1000"/>
          </a:pPr>
          <a:r>
            <a:rPr lang="en-US" sz="1400" b="0" i="0" u="none" strike="noStrike" baseline="0">
              <a:solidFill>
                <a:srgbClr val="000000"/>
              </a:solidFill>
              <a:latin typeface="Arial"/>
              <a:cs typeface="Arial"/>
            </a:rPr>
            <a:t>The prediction methods were implemented in MATLAB®, and the double-precision input, intermediate, and output MATLAB® values were imported into Excel and displayed using the English (U.S. format) regional settings. Double-precision values are provided solely to help users validate their implementation and the displayed precision does not represent the accuracy of the prediction methods. Due to differences in software and programming techniques, users may encounter minor numerical differences (e.g. in the least significant digits) between the validation example values and their calculations that are not indicative of implementation errors.</a:t>
          </a:r>
        </a:p>
        <a:p>
          <a:pPr lvl="1" algn="l" rtl="0">
            <a:defRPr sz="1000"/>
          </a:pPr>
          <a:endParaRPr lang="en-US" sz="1400" b="0" i="0" u="none" strike="noStrike" baseline="0">
            <a:solidFill>
              <a:srgbClr val="000000"/>
            </a:solidFill>
            <a:latin typeface="Arial"/>
            <a:cs typeface="Arial"/>
          </a:endParaRPr>
        </a:p>
        <a:p>
          <a:pPr lvl="1" algn="l" rtl="0">
            <a:defRPr sz="1000"/>
          </a:pPr>
          <a:r>
            <a:rPr lang="en-US" sz="1400" b="0" i="0" u="none" strike="noStrike" baseline="0">
              <a:solidFill>
                <a:srgbClr val="000000"/>
              </a:solidFill>
              <a:latin typeface="Arial"/>
              <a:cs typeface="Arial"/>
            </a:rPr>
            <a:t>This Excel workbook was prepared with the following system configuration:</a:t>
          </a:r>
        </a:p>
        <a:p>
          <a:pPr marL="742950" lvl="1" indent="-285750" algn="l" rtl="0">
            <a:buFont typeface="Arial" panose="020B0604020202020204" pitchFamily="34" charset="0"/>
            <a:buChar char="•"/>
            <a:defRPr sz="1000"/>
          </a:pPr>
          <a:r>
            <a:rPr lang="en-US" sz="1400" b="0" i="0" u="none" strike="noStrike" baseline="0">
              <a:solidFill>
                <a:srgbClr val="000000"/>
              </a:solidFill>
              <a:latin typeface="Arial"/>
              <a:cs typeface="Arial"/>
            </a:rPr>
            <a:t>Windows 11, 64-bit OS</a:t>
          </a:r>
        </a:p>
        <a:p>
          <a:pPr marL="742950" lvl="1" indent="-285750" algn="l" rtl="0">
            <a:buFont typeface="Arial" panose="020B0604020202020204" pitchFamily="34" charset="0"/>
            <a:buChar char="•"/>
            <a:defRPr sz="1000"/>
          </a:pPr>
          <a:r>
            <a:rPr lang="en-US" sz="1400" b="0" i="0" u="none" strike="noStrike" baseline="0">
              <a:solidFill>
                <a:srgbClr val="000000"/>
              </a:solidFill>
              <a:latin typeface="Arial"/>
              <a:cs typeface="Arial"/>
            </a:rPr>
            <a:t>MATLAB® 2023b </a:t>
          </a:r>
        </a:p>
        <a:p>
          <a:pPr marL="742950" lvl="1" indent="-285750" algn="l" rtl="0">
            <a:buFont typeface="Arial" panose="020B0604020202020204" pitchFamily="34" charset="0"/>
            <a:buChar char="•"/>
            <a:defRPr sz="1000"/>
          </a:pPr>
          <a:r>
            <a:rPr lang="en-US" sz="1400" b="0" i="0" u="none" strike="noStrike" baseline="0">
              <a:solidFill>
                <a:srgbClr val="000000"/>
              </a:solidFill>
              <a:latin typeface="Arial"/>
              <a:cs typeface="Arial"/>
            </a:rPr>
            <a:t>Microsoft® Excel® for Microsoft 365 MSO (16.0.14326.20900) 64-bit </a:t>
          </a:r>
        </a:p>
        <a:p>
          <a:pPr lvl="1" algn="l" rtl="0">
            <a:defRPr sz="1000"/>
          </a:pPr>
          <a:endParaRPr lang="en-US" sz="1400" b="0" i="0" u="none" strike="noStrike" baseline="0">
            <a:solidFill>
              <a:srgbClr val="000000"/>
            </a:solidFill>
            <a:latin typeface="Arial"/>
            <a:cs typeface="Arial"/>
          </a:endParaRPr>
        </a:p>
        <a:p>
          <a:pPr lvl="1" algn="l" rtl="0">
            <a:defRPr sz="1000"/>
          </a:pPr>
          <a:r>
            <a:rPr lang="en-US" sz="1400" b="0" i="0" u="none" strike="noStrike" baseline="0">
              <a:solidFill>
                <a:srgbClr val="000000"/>
              </a:solidFill>
              <a:latin typeface="Arial"/>
              <a:cs typeface="Arial"/>
            </a:rPr>
            <a:t>User feedback is welcomed. Please email your suggestions and concerns to rsg3@itu.int, and please provide a detailed description of your suggestion or concern, and, if applicable, your full-precision input, intermediate, and output values.</a:t>
          </a:r>
        </a:p>
        <a:p>
          <a:pPr lvl="1" algn="l" rtl="0">
            <a:defRPr sz="1000"/>
          </a:pPr>
          <a:endParaRPr lang="en-US" sz="1400" b="0" i="0" u="none" strike="noStrike" baseline="0">
            <a:solidFill>
              <a:srgbClr val="000000"/>
            </a:solidFill>
            <a:latin typeface="Arial"/>
            <a:cs typeface="Arial"/>
          </a:endParaRPr>
        </a:p>
        <a:p>
          <a:pPr lvl="1" algn="l" rtl="0">
            <a:defRPr sz="1000"/>
          </a:pPr>
          <a:r>
            <a:rPr lang="en-US" sz="1400" b="0" i="0" u="none" strike="noStrike" baseline="0">
              <a:solidFill>
                <a:srgbClr val="000000"/>
              </a:solidFill>
              <a:latin typeface="Arial"/>
              <a:cs typeface="Arial"/>
            </a:rPr>
            <a:t>The free-space elevation angle from an earth station to a geostationary satellite is calculated using the method described in Soler, T, and Eisemann, D. "Determination of look angles to geostationary satellites", Journal of Surveying Engineering, 120(3), 115-127 assuming the following parameters of the WGS 84 ellipsoid:</a:t>
          </a:r>
        </a:p>
        <a:p>
          <a:pPr marL="742950" lvl="1" indent="-285750" algn="l" rtl="0">
            <a:buFont typeface="Arial" panose="020B0604020202020204" pitchFamily="34" charset="0"/>
            <a:buChar char="•"/>
            <a:defRPr sz="1000"/>
          </a:pPr>
          <a:r>
            <a:rPr lang="en-US" sz="1400" b="0" i="0" u="none" strike="noStrike" baseline="0">
              <a:solidFill>
                <a:srgbClr val="000000"/>
              </a:solidFill>
              <a:latin typeface="Arial"/>
              <a:cs typeface="Arial"/>
            </a:rPr>
            <a:t>Semi-major axis (a): 6 378.137 km</a:t>
          </a:r>
        </a:p>
        <a:p>
          <a:pPr marL="742950" lvl="1" indent="-285750" algn="l" rtl="0">
            <a:buFont typeface="Arial" panose="020B0604020202020204" pitchFamily="34" charset="0"/>
            <a:buChar char="•"/>
            <a:defRPr sz="1000"/>
          </a:pPr>
          <a:r>
            <a:rPr lang="en-US" sz="1400" b="0" i="0" u="none" strike="noStrike" baseline="0">
              <a:solidFill>
                <a:srgbClr val="000000"/>
              </a:solidFill>
              <a:latin typeface="Arial"/>
              <a:cs typeface="Arial"/>
            </a:rPr>
            <a:t>Flattening (f): 1/298.257 223 563</a:t>
          </a:r>
        </a:p>
        <a:p>
          <a:pPr marL="742950" lvl="1" indent="-285750" algn="l" rtl="0">
            <a:buFont typeface="Arial" panose="020B0604020202020204" pitchFamily="34" charset="0"/>
            <a:buChar char="•"/>
            <a:defRPr sz="1000"/>
          </a:pPr>
          <a:r>
            <a:rPr lang="en-US" sz="1400" b="0" i="0" u="none" strike="noStrike" baseline="0">
              <a:solidFill>
                <a:srgbClr val="000000"/>
              </a:solidFill>
              <a:latin typeface="Arial"/>
              <a:cs typeface="Arial"/>
            </a:rPr>
            <a:t>Geostationary orbital radius (RG): 42 164.2 km</a:t>
          </a:r>
        </a:p>
        <a:p>
          <a:pPr marL="742950" lvl="1" indent="-285750" algn="l" rtl="0">
            <a:buFont typeface="Arial" panose="020B0604020202020204" pitchFamily="34" charset="0"/>
            <a:buChar char="•"/>
            <a:defRPr sz="1000"/>
          </a:pPr>
          <a:endParaRPr lang="en-US" sz="1400" b="0" i="0" u="none" strike="noStrike" baseline="0">
            <a:solidFill>
              <a:srgbClr val="000000"/>
            </a:solidFill>
            <a:latin typeface="Arial"/>
            <a:cs typeface="Arial"/>
          </a:endParaRPr>
        </a:p>
        <a:p>
          <a:pPr lvl="1" algn="l" rtl="0">
            <a:defRPr sz="1000"/>
          </a:pPr>
          <a:r>
            <a:rPr lang="en-US" sz="1400" b="0" i="0" u="none" strike="noStrike" baseline="0">
              <a:solidFill>
                <a:srgbClr val="000000"/>
              </a:solidFill>
              <a:latin typeface="Arial"/>
              <a:cs typeface="Arial"/>
            </a:rPr>
            <a:t>The WGS 84 ellipsoid is assumed to represent mean sea level.</a:t>
          </a:r>
        </a:p>
        <a:p>
          <a:pPr marL="1200150" lvl="2" indent="-285750" algn="l" rtl="0">
            <a:buFont typeface="Arial" panose="020B0604020202020204" pitchFamily="34" charset="0"/>
            <a:buChar char="•"/>
            <a:defRPr sz="1000"/>
          </a:pPr>
          <a:endParaRPr lang="en-US" sz="1400" b="0" i="0" u="none" strike="noStrike" baseline="0">
            <a:solidFill>
              <a:srgbClr val="000000"/>
            </a:solidFill>
            <a:latin typeface="Arial"/>
            <a:cs typeface="Arial"/>
          </a:endParaRPr>
        </a:p>
      </xdr:txBody>
    </xdr:sp>
    <xdr:clientData/>
  </xdr:twoCellAnchor>
</xdr:wsDr>
</file>

<file path=xl/drawings/drawing10.xml><?xml version="1.0" encoding="utf-8"?>
<xdr:wsDr xmlns:xdr="http://schemas.openxmlformats.org/drawingml/2006/spreadsheetDrawing" xmlns:a="http://schemas.openxmlformats.org/drawingml/2006/main">
  <xdr:twoCellAnchor editAs="absolute">
    <xdr:from>
      <xdr:col>11</xdr:col>
      <xdr:colOff>1089448</xdr:colOff>
      <xdr:row>4</xdr:row>
      <xdr:rowOff>24130</xdr:rowOff>
    </xdr:from>
    <xdr:to>
      <xdr:col>13</xdr:col>
      <xdr:colOff>825744</xdr:colOff>
      <xdr:row>4</xdr:row>
      <xdr:rowOff>873125</xdr:rowOff>
    </xdr:to>
    <xdr:pic>
      <xdr:nvPicPr>
        <xdr:cNvPr id="2" name="Picture 1">
          <a:extLst>
            <a:ext uri="{FF2B5EF4-FFF2-40B4-BE49-F238E27FC236}">
              <a16:creationId xmlns:a16="http://schemas.microsoft.com/office/drawing/2014/main" id="{BD6C4528-144F-4BD8-A4E9-58387B31F3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771668" y="713740"/>
          <a:ext cx="2142946" cy="85280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1.xml><?xml version="1.0" encoding="utf-8"?>
<xdr:wsDr xmlns:xdr="http://schemas.openxmlformats.org/drawingml/2006/spreadsheetDrawing" xmlns:a="http://schemas.openxmlformats.org/drawingml/2006/main">
  <xdr:twoCellAnchor editAs="absolute">
    <xdr:from>
      <xdr:col>10</xdr:col>
      <xdr:colOff>552089</xdr:colOff>
      <xdr:row>4</xdr:row>
      <xdr:rowOff>52524</xdr:rowOff>
    </xdr:from>
    <xdr:to>
      <xdr:col>12</xdr:col>
      <xdr:colOff>376557</xdr:colOff>
      <xdr:row>4</xdr:row>
      <xdr:rowOff>798014</xdr:rowOff>
    </xdr:to>
    <xdr:pic>
      <xdr:nvPicPr>
        <xdr:cNvPr id="4" name="Picture 3">
          <a:extLst>
            <a:ext uri="{FF2B5EF4-FFF2-40B4-BE49-F238E27FC236}">
              <a16:creationId xmlns:a16="http://schemas.microsoft.com/office/drawing/2014/main" id="{00000000-0008-0000-08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674239" y="804999"/>
          <a:ext cx="1782808" cy="7486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2.xml><?xml version="1.0" encoding="utf-8"?>
<xdr:wsDr xmlns:xdr="http://schemas.openxmlformats.org/drawingml/2006/spreadsheetDrawing" xmlns:a="http://schemas.openxmlformats.org/drawingml/2006/main">
  <xdr:twoCellAnchor editAs="absolute">
    <xdr:from>
      <xdr:col>14</xdr:col>
      <xdr:colOff>372838</xdr:colOff>
      <xdr:row>4</xdr:row>
      <xdr:rowOff>24493</xdr:rowOff>
    </xdr:from>
    <xdr:to>
      <xdr:col>15</xdr:col>
      <xdr:colOff>1032784</xdr:colOff>
      <xdr:row>4</xdr:row>
      <xdr:rowOff>767443</xdr:rowOff>
    </xdr:to>
    <xdr:pic>
      <xdr:nvPicPr>
        <xdr:cNvPr id="2" name="Picture 1">
          <a:extLst>
            <a:ext uri="{FF2B5EF4-FFF2-40B4-BE49-F238E27FC236}">
              <a16:creationId xmlns:a16="http://schemas.microsoft.com/office/drawing/2014/main" id="{16935560-F61B-4A43-8A85-8A3B96BFCA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241363" y="700768"/>
          <a:ext cx="1755321"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27214</xdr:colOff>
      <xdr:row>15</xdr:row>
      <xdr:rowOff>149678</xdr:rowOff>
    </xdr:from>
    <xdr:to>
      <xdr:col>16</xdr:col>
      <xdr:colOff>27215</xdr:colOff>
      <xdr:row>21</xdr:row>
      <xdr:rowOff>95250</xdr:rowOff>
    </xdr:to>
    <xdr:sp macro="" textlink="">
      <xdr:nvSpPr>
        <xdr:cNvPr id="3" name="TextBox 2">
          <a:extLst>
            <a:ext uri="{FF2B5EF4-FFF2-40B4-BE49-F238E27FC236}">
              <a16:creationId xmlns:a16="http://schemas.microsoft.com/office/drawing/2014/main" id="{CD306A11-D5D3-4CFA-ABB9-95AE713E4D93}"/>
            </a:ext>
          </a:extLst>
        </xdr:cNvPr>
        <xdr:cNvSpPr txBox="1"/>
      </xdr:nvSpPr>
      <xdr:spPr>
        <a:xfrm>
          <a:off x="898071" y="4422321"/>
          <a:ext cx="16314965" cy="117021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600">
              <a:latin typeface="Times New Roman" panose="02020603050405020304" pitchFamily="18" charset="0"/>
              <a:cs typeface="Times New Roman" panose="02020603050405020304" pitchFamily="18" charset="0"/>
            </a:rPr>
            <a:t>This</a:t>
          </a:r>
          <a:r>
            <a:rPr lang="en-GB" sz="1600" baseline="0">
              <a:latin typeface="Times New Roman" panose="02020603050405020304" pitchFamily="18" charset="0"/>
              <a:cs typeface="Times New Roman" panose="02020603050405020304" pitchFamily="18" charset="0"/>
            </a:rPr>
            <a:t> validation example illustrates a potential use of the method contained in Section 8 of Rec. ITU-R P.618-14.</a:t>
          </a:r>
        </a:p>
        <a:p>
          <a:endParaRPr lang="en-GB" sz="1600" baseline="0">
            <a:latin typeface="Times New Roman" panose="02020603050405020304" pitchFamily="18" charset="0"/>
            <a:cs typeface="Times New Roman" panose="02020603050405020304" pitchFamily="18" charset="0"/>
          </a:endParaRPr>
        </a:p>
        <a:p>
          <a:r>
            <a:rPr lang="en-GB" sz="1600" baseline="0">
              <a:latin typeface="Times New Roman" panose="02020603050405020304" pitchFamily="18" charset="0"/>
              <a:cs typeface="Times New Roman" panose="02020603050405020304" pitchFamily="18" charset="0"/>
            </a:rPr>
            <a:t>The example considers a hypothetical link towards a satellite at 1100 km altitude, with an operating elevation angle range of 5 to 90 degrees,  and evaluates the probability of exceeding the available system margin of the link, when it is used for rain attenuation compensation.</a:t>
          </a:r>
        </a:p>
      </xdr:txBody>
    </xdr:sp>
    <xdr:clientData/>
  </xdr:twoCellAnchor>
</xdr:wsDr>
</file>

<file path=xl/drawings/drawing13.xml><?xml version="1.0" encoding="utf-8"?>
<xdr:wsDr xmlns:xdr="http://schemas.openxmlformats.org/drawingml/2006/spreadsheetDrawing" xmlns:a="http://schemas.openxmlformats.org/drawingml/2006/main">
  <xdr:twoCellAnchor editAs="absolute">
    <xdr:from>
      <xdr:col>15</xdr:col>
      <xdr:colOff>135074</xdr:colOff>
      <xdr:row>4</xdr:row>
      <xdr:rowOff>33746</xdr:rowOff>
    </xdr:from>
    <xdr:to>
      <xdr:col>17</xdr:col>
      <xdr:colOff>785586</xdr:colOff>
      <xdr:row>4</xdr:row>
      <xdr:rowOff>776696</xdr:rowOff>
    </xdr:to>
    <xdr:pic>
      <xdr:nvPicPr>
        <xdr:cNvPr id="2" name="Picture 1">
          <a:extLst>
            <a:ext uri="{FF2B5EF4-FFF2-40B4-BE49-F238E27FC236}">
              <a16:creationId xmlns:a16="http://schemas.microsoft.com/office/drawing/2014/main" id="{76A4BC9D-113B-4913-BF66-CFA230A833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351079" y="718276"/>
          <a:ext cx="1798592"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4.xml><?xml version="1.0" encoding="utf-8"?>
<xdr:wsDr xmlns:xdr="http://schemas.openxmlformats.org/drawingml/2006/spreadsheetDrawing" xmlns:a="http://schemas.openxmlformats.org/drawingml/2006/main">
  <xdr:twoCellAnchor editAs="absolute">
    <xdr:from>
      <xdr:col>12</xdr:col>
      <xdr:colOff>614954</xdr:colOff>
      <xdr:row>4</xdr:row>
      <xdr:rowOff>81550</xdr:rowOff>
    </xdr:from>
    <xdr:to>
      <xdr:col>13</xdr:col>
      <xdr:colOff>1168583</xdr:colOff>
      <xdr:row>4</xdr:row>
      <xdr:rowOff>820690</xdr:rowOff>
    </xdr:to>
    <xdr:pic>
      <xdr:nvPicPr>
        <xdr:cNvPr id="3" name="Picture 2">
          <a:extLst>
            <a:ext uri="{FF2B5EF4-FFF2-40B4-BE49-F238E27FC236}">
              <a16:creationId xmlns:a16="http://schemas.microsoft.com/office/drawing/2014/main" id="{00000000-0008-0000-09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577084" y="727980"/>
          <a:ext cx="1760764"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0</xdr:colOff>
      <xdr:row>85</xdr:row>
      <xdr:rowOff>2</xdr:rowOff>
    </xdr:from>
    <xdr:to>
      <xdr:col>15</xdr:col>
      <xdr:colOff>0</xdr:colOff>
      <xdr:row>95</xdr:row>
      <xdr:rowOff>97973</xdr:rowOff>
    </xdr:to>
    <xdr:sp macro="" textlink="">
      <xdr:nvSpPr>
        <xdr:cNvPr id="5" name="TextBox 4">
          <a:extLst>
            <a:ext uri="{FF2B5EF4-FFF2-40B4-BE49-F238E27FC236}">
              <a16:creationId xmlns:a16="http://schemas.microsoft.com/office/drawing/2014/main" id="{00000000-0008-0000-0900-000005000000}"/>
            </a:ext>
          </a:extLst>
        </xdr:cNvPr>
        <xdr:cNvSpPr txBox="1"/>
      </xdr:nvSpPr>
      <xdr:spPr>
        <a:xfrm>
          <a:off x="892629" y="16143516"/>
          <a:ext cx="14684828" cy="197031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600">
              <a:latin typeface="Times New Roman" panose="02020603050405020304" pitchFamily="18" charset="0"/>
              <a:cs typeface="Times New Roman" panose="02020603050405020304" pitchFamily="18" charset="0"/>
            </a:rPr>
            <a:t>NOTE: the values above were obtained by using the matlab statistics toolbox built-in function mvncdf.  Differences in the values of the PA, PR and Pr (A1 ≥a1, A2 ≥ a2) are to be expected as they originate in the numerical implementation of the bivariate normal integral.</a:t>
          </a:r>
        </a:p>
        <a:p>
          <a:endParaRPr lang="en-GB" sz="1600">
            <a:latin typeface="Times New Roman" panose="02020603050405020304" pitchFamily="18" charset="0"/>
            <a:cs typeface="Times New Roman" panose="02020603050405020304" pitchFamily="18" charset="0"/>
          </a:endParaRPr>
        </a:p>
        <a:p>
          <a:r>
            <a:rPr lang="en-GB" sz="1600">
              <a:latin typeface="Times New Roman" panose="02020603050405020304" pitchFamily="18" charset="0"/>
              <a:cs typeface="Times New Roman" panose="02020603050405020304" pitchFamily="18" charset="0"/>
            </a:rPr>
            <a:t>Other options to this function exist such as integration using python </a:t>
          </a:r>
          <a:r>
            <a:rPr lang="en-GB" sz="1600" i="1">
              <a:latin typeface="Times New Roman" panose="02020603050405020304" pitchFamily="18" charset="0"/>
              <a:cs typeface="Times New Roman" panose="02020603050405020304" pitchFamily="18" charset="0"/>
            </a:rPr>
            <a:t>scipy.integrate </a:t>
          </a:r>
          <a:r>
            <a:rPr lang="en-GB" sz="1600">
              <a:latin typeface="Times New Roman" panose="02020603050405020304" pitchFamily="18" charset="0"/>
              <a:cs typeface="Times New Roman" panose="02020603050405020304" pitchFamily="18" charset="0"/>
            </a:rPr>
            <a:t>(https://docs.scipy.org/doc/scipy/reference/integrate.html?highlight=scipy%20integrate#module-scipy.integrate) or the function </a:t>
          </a:r>
          <a:r>
            <a:rPr lang="en-GB" sz="1600" i="1">
              <a:latin typeface="Times New Roman" panose="02020603050405020304" pitchFamily="18" charset="0"/>
              <a:cs typeface="Times New Roman" panose="02020603050405020304" pitchFamily="18" charset="0"/>
            </a:rPr>
            <a:t>multivariate_normal</a:t>
          </a:r>
          <a:r>
            <a:rPr lang="en-GB" sz="1600">
              <a:latin typeface="Times New Roman" panose="02020603050405020304" pitchFamily="18" charset="0"/>
              <a:cs typeface="Times New Roman" panose="02020603050405020304" pitchFamily="18" charset="0"/>
            </a:rPr>
            <a:t>  part of </a:t>
          </a:r>
          <a:r>
            <a:rPr lang="en-GB" sz="1600" i="1">
              <a:latin typeface="Times New Roman" panose="02020603050405020304" pitchFamily="18" charset="0"/>
              <a:cs typeface="Times New Roman" panose="02020603050405020304" pitchFamily="18" charset="0"/>
            </a:rPr>
            <a:t>scipy.statistics </a:t>
          </a:r>
          <a:r>
            <a:rPr lang="en-GB" sz="1600">
              <a:latin typeface="Times New Roman" panose="02020603050405020304" pitchFamily="18" charset="0"/>
              <a:cs typeface="Times New Roman" panose="02020603050405020304" pitchFamily="18" charset="0"/>
            </a:rPr>
            <a:t>(https://docs.scipy.org/doc/scipy/reference/generated/scipy.stats.multivariate_normal.html), or matlab/octave https://people.sc.fsu.edu/~jburkardt/m_src/toms462/bivnor.m distributed under the GNU LGPL license.</a:t>
          </a:r>
        </a:p>
      </xdr:txBody>
    </xdr:sp>
    <xdr:clientData/>
  </xdr:twoCellAnchor>
</xdr:wsDr>
</file>

<file path=xl/drawings/drawing15.xml><?xml version="1.0" encoding="utf-8"?>
<xdr:wsDr xmlns:xdr="http://schemas.openxmlformats.org/drawingml/2006/spreadsheetDrawing" xmlns:a="http://schemas.openxmlformats.org/drawingml/2006/main">
  <xdr:twoCellAnchor editAs="absolute">
    <xdr:from>
      <xdr:col>15</xdr:col>
      <xdr:colOff>841376</xdr:colOff>
      <xdr:row>4</xdr:row>
      <xdr:rowOff>121105</xdr:rowOff>
    </xdr:from>
    <xdr:to>
      <xdr:col>16</xdr:col>
      <xdr:colOff>752929</xdr:colOff>
      <xdr:row>4</xdr:row>
      <xdr:rowOff>864055</xdr:rowOff>
    </xdr:to>
    <xdr:pic>
      <xdr:nvPicPr>
        <xdr:cNvPr id="2" name="Picture 1">
          <a:extLst>
            <a:ext uri="{FF2B5EF4-FFF2-40B4-BE49-F238E27FC236}">
              <a16:creationId xmlns:a16="http://schemas.microsoft.com/office/drawing/2014/main" id="{E060D9E9-F406-49CE-B4FF-F373FF53438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985876" y="778330"/>
          <a:ext cx="1765753"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353784</xdr:colOff>
      <xdr:row>54</xdr:row>
      <xdr:rowOff>54428</xdr:rowOff>
    </xdr:from>
    <xdr:to>
      <xdr:col>17</xdr:col>
      <xdr:colOff>292100</xdr:colOff>
      <xdr:row>63</xdr:row>
      <xdr:rowOff>152400</xdr:rowOff>
    </xdr:to>
    <xdr:sp macro="" textlink="">
      <xdr:nvSpPr>
        <xdr:cNvPr id="3" name="TextBox 2">
          <a:extLst>
            <a:ext uri="{FF2B5EF4-FFF2-40B4-BE49-F238E27FC236}">
              <a16:creationId xmlns:a16="http://schemas.microsoft.com/office/drawing/2014/main" id="{AF26DE71-15DB-4729-9CFD-5FE5A3B6D8D7}"/>
            </a:ext>
          </a:extLst>
        </xdr:cNvPr>
        <xdr:cNvSpPr txBox="1"/>
      </xdr:nvSpPr>
      <xdr:spPr>
        <a:xfrm>
          <a:off x="760184" y="11890828"/>
          <a:ext cx="15406916" cy="162197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600">
              <a:latin typeface="Times New Roman" panose="02020603050405020304" pitchFamily="18" charset="0"/>
              <a:cs typeface="Times New Roman" panose="02020603050405020304" pitchFamily="18" charset="0"/>
            </a:rPr>
            <a:t>NOTE: the values above were</a:t>
          </a:r>
          <a:r>
            <a:rPr lang="en-GB" sz="1600" baseline="0">
              <a:latin typeface="Times New Roman" panose="02020603050405020304" pitchFamily="18" charset="0"/>
              <a:cs typeface="Times New Roman" panose="02020603050405020304" pitchFamily="18" charset="0"/>
            </a:rPr>
            <a:t> obtained by using the matlab statistics toolbox built-in function </a:t>
          </a:r>
          <a:r>
            <a:rPr lang="en-GB" sz="1600" i="1" baseline="0">
              <a:latin typeface="Times New Roman" panose="02020603050405020304" pitchFamily="18" charset="0"/>
              <a:cs typeface="Times New Roman" panose="02020603050405020304" pitchFamily="18" charset="0"/>
            </a:rPr>
            <a:t>mvncdf</a:t>
          </a:r>
          <a:r>
            <a:rPr lang="en-GB" sz="1600" baseline="0">
              <a:latin typeface="Times New Roman" panose="02020603050405020304" pitchFamily="18" charset="0"/>
              <a:cs typeface="Times New Roman" panose="02020603050405020304" pitchFamily="18" charset="0"/>
            </a:rPr>
            <a:t>.  Differences in the values of the PA, PR and Pr (A1 ≥a1, A2 ≥ a2) are to be expected as they originate in the numerical implementation of the bivariate normal integral.</a:t>
          </a:r>
        </a:p>
        <a:p>
          <a:endParaRPr lang="en-GB" sz="1600" baseline="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600" baseline="0">
              <a:solidFill>
                <a:schemeClr val="dk1"/>
              </a:solidFill>
              <a:effectLst/>
              <a:latin typeface="Times New Roman" panose="02020603050405020304" pitchFamily="18" charset="0"/>
              <a:ea typeface="+mn-ea"/>
              <a:cs typeface="Times New Roman" panose="02020603050405020304" pitchFamily="18" charset="0"/>
            </a:rPr>
            <a:t>Other options to this function exist such as integration using python </a:t>
          </a:r>
          <a:r>
            <a:rPr lang="en-GB" sz="1600" i="1" baseline="0">
              <a:solidFill>
                <a:schemeClr val="dk1"/>
              </a:solidFill>
              <a:effectLst/>
              <a:latin typeface="Times New Roman" panose="02020603050405020304" pitchFamily="18" charset="0"/>
              <a:ea typeface="+mn-ea"/>
              <a:cs typeface="Times New Roman" panose="02020603050405020304" pitchFamily="18" charset="0"/>
            </a:rPr>
            <a:t>scipy.integrate (https://docs.scipy.org/doc/scipy/reference/integrate.html?highlight=scipy%20integrate#module-scipy.integrate)</a:t>
          </a:r>
          <a:r>
            <a:rPr lang="en-GB" sz="1600" baseline="0">
              <a:solidFill>
                <a:schemeClr val="dk1"/>
              </a:solidFill>
              <a:effectLst/>
              <a:latin typeface="Times New Roman" panose="02020603050405020304" pitchFamily="18" charset="0"/>
              <a:ea typeface="+mn-ea"/>
              <a:cs typeface="Times New Roman" panose="02020603050405020304" pitchFamily="18" charset="0"/>
            </a:rPr>
            <a:t> or the function </a:t>
          </a:r>
          <a:r>
            <a:rPr lang="en-GB" sz="1600" i="1" baseline="0">
              <a:solidFill>
                <a:schemeClr val="dk1"/>
              </a:solidFill>
              <a:effectLst/>
              <a:latin typeface="Times New Roman" panose="02020603050405020304" pitchFamily="18" charset="0"/>
              <a:ea typeface="+mn-ea"/>
              <a:cs typeface="Times New Roman" panose="02020603050405020304" pitchFamily="18" charset="0"/>
            </a:rPr>
            <a:t>multivariate_normal  </a:t>
          </a:r>
          <a:r>
            <a:rPr lang="en-GB" sz="1600" baseline="0">
              <a:solidFill>
                <a:schemeClr val="dk1"/>
              </a:solidFill>
              <a:effectLst/>
              <a:latin typeface="Times New Roman" panose="02020603050405020304" pitchFamily="18" charset="0"/>
              <a:ea typeface="+mn-ea"/>
              <a:cs typeface="Times New Roman" panose="02020603050405020304" pitchFamily="18" charset="0"/>
            </a:rPr>
            <a:t>part of </a:t>
          </a:r>
          <a:r>
            <a:rPr lang="en-GB" sz="1600" i="1" baseline="0">
              <a:solidFill>
                <a:schemeClr val="dk1"/>
              </a:solidFill>
              <a:effectLst/>
              <a:latin typeface="Times New Roman" panose="02020603050405020304" pitchFamily="18" charset="0"/>
              <a:ea typeface="+mn-ea"/>
              <a:cs typeface="Times New Roman" panose="02020603050405020304" pitchFamily="18" charset="0"/>
            </a:rPr>
            <a:t>scipy.statistics (https://docs.scipy.org/doc/scipy/reference/generated/scipy.stats.multivariate_normal.html),  </a:t>
          </a:r>
          <a:endParaRPr lang="en-GB" sz="2400">
            <a:effectLst/>
            <a:latin typeface="Times New Roman" panose="02020603050405020304" pitchFamily="18" charset="0"/>
            <a:cs typeface="Times New Roman" panose="02020603050405020304" pitchFamily="18" charset="0"/>
          </a:endParaRPr>
        </a:p>
        <a:p>
          <a:r>
            <a:rPr lang="en-GB" sz="1600" baseline="0">
              <a:latin typeface="Times New Roman" panose="02020603050405020304" pitchFamily="18" charset="0"/>
              <a:cs typeface="Times New Roman" panose="02020603050405020304" pitchFamily="18" charset="0"/>
            </a:rPr>
            <a:t>or matlab/octave </a:t>
          </a:r>
          <a:r>
            <a:rPr lang="en-US" sz="1600" baseline="0">
              <a:solidFill>
                <a:schemeClr val="dk1"/>
              </a:solidFill>
              <a:latin typeface="Times New Roman" panose="02020603050405020304" pitchFamily="18" charset="0"/>
              <a:ea typeface="+mn-ea"/>
              <a:cs typeface="Times New Roman" panose="02020603050405020304" pitchFamily="18" charset="0"/>
              <a:hlinkClick xmlns:r="http://schemas.openxmlformats.org/officeDocument/2006/relationships" r:id=""/>
            </a:rPr>
            <a:t>https://people.sc.fsu.edu/~jburkardt/m_src/toms462/bivnor.m</a:t>
          </a:r>
          <a:r>
            <a:rPr lang="en-US" sz="1600" baseline="0">
              <a:solidFill>
                <a:schemeClr val="dk1"/>
              </a:solidFill>
              <a:latin typeface="Times New Roman" panose="02020603050405020304" pitchFamily="18" charset="0"/>
              <a:ea typeface="+mn-ea"/>
              <a:cs typeface="Times New Roman" panose="02020603050405020304" pitchFamily="18" charset="0"/>
            </a:rPr>
            <a:t> distributed under the GNU LGPL license.</a:t>
          </a:r>
          <a:endParaRPr lang="en-GB" sz="1600" baseline="0">
            <a:solidFill>
              <a:schemeClr val="dk1"/>
            </a:solidFill>
            <a:latin typeface="Times New Roman" panose="02020603050405020304" pitchFamily="18" charset="0"/>
            <a:ea typeface="+mn-ea"/>
            <a:cs typeface="Times New Roman" panose="02020603050405020304" pitchFamily="18" charset="0"/>
          </a:endParaRPr>
        </a:p>
        <a:p>
          <a:endParaRPr lang="en-GB" sz="1600">
            <a:latin typeface="Times New Roman" panose="02020603050405020304" pitchFamily="18" charset="0"/>
            <a:cs typeface="Times New Roman" panose="02020603050405020304" pitchFamily="18" charset="0"/>
          </a:endParaRPr>
        </a:p>
      </xdr:txBody>
    </xdr:sp>
    <xdr:clientData/>
  </xdr:twoCellAnchor>
  <xdr:twoCellAnchor>
    <xdr:from>
      <xdr:col>1</xdr:col>
      <xdr:colOff>355600</xdr:colOff>
      <xdr:row>25</xdr:row>
      <xdr:rowOff>63500</xdr:rowOff>
    </xdr:from>
    <xdr:to>
      <xdr:col>11</xdr:col>
      <xdr:colOff>907</xdr:colOff>
      <xdr:row>34</xdr:row>
      <xdr:rowOff>132443</xdr:rowOff>
    </xdr:to>
    <xdr:sp macro="" textlink="">
      <xdr:nvSpPr>
        <xdr:cNvPr id="5" name="TextBox 4">
          <a:extLst>
            <a:ext uri="{FF2B5EF4-FFF2-40B4-BE49-F238E27FC236}">
              <a16:creationId xmlns:a16="http://schemas.microsoft.com/office/drawing/2014/main" id="{928A0B1D-1EDB-4C36-AA88-B9764DCC301C}"/>
            </a:ext>
          </a:extLst>
        </xdr:cNvPr>
        <xdr:cNvSpPr txBox="1"/>
      </xdr:nvSpPr>
      <xdr:spPr>
        <a:xfrm>
          <a:off x="762000" y="6413500"/>
          <a:ext cx="8319407" cy="160564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600">
              <a:latin typeface="Times New Roman" panose="02020603050405020304" pitchFamily="18" charset="0"/>
              <a:cs typeface="Times New Roman" panose="02020603050405020304" pitchFamily="18" charset="0"/>
            </a:rPr>
            <a:t>NOTE: </a:t>
          </a:r>
        </a:p>
        <a:p>
          <a:r>
            <a:rPr lang="en-GB" sz="1600">
              <a:latin typeface="Times New Roman" panose="02020603050405020304" pitchFamily="18" charset="0"/>
              <a:cs typeface="Times New Roman" panose="02020603050405020304" pitchFamily="18" charset="0"/>
            </a:rPr>
            <a:t>Attenuation</a:t>
          </a:r>
          <a:r>
            <a:rPr lang="en-GB" sz="1600" baseline="0">
              <a:latin typeface="Times New Roman" panose="02020603050405020304" pitchFamily="18" charset="0"/>
              <a:cs typeface="Times New Roman" panose="02020603050405020304" pitchFamily="18" charset="0"/>
            </a:rPr>
            <a:t> distributions are computed using the pre-calculated R</a:t>
          </a:r>
          <a:r>
            <a:rPr lang="en-GB" sz="1600" baseline="-25000">
              <a:latin typeface="Times New Roman" panose="02020603050405020304" pitchFamily="18" charset="0"/>
              <a:cs typeface="Times New Roman" panose="02020603050405020304" pitchFamily="18" charset="0"/>
            </a:rPr>
            <a:t>001% </a:t>
          </a:r>
          <a:r>
            <a:rPr lang="en-GB" sz="1600" baseline="0">
              <a:latin typeface="Times New Roman" panose="02020603050405020304" pitchFamily="18" charset="0"/>
              <a:cs typeface="Times New Roman" panose="02020603050405020304" pitchFamily="18" charset="0"/>
            </a:rPr>
            <a:t>data set in Rec. P.837-7.</a:t>
          </a:r>
        </a:p>
        <a:p>
          <a:r>
            <a:rPr lang="en-GB" sz="1600">
              <a:latin typeface="Times New Roman" panose="02020603050405020304" pitchFamily="18" charset="0"/>
              <a:cs typeface="Times New Roman" panose="02020603050405020304" pitchFamily="18" charset="0"/>
            </a:rPr>
            <a:t>CDF values not used in the regression to </a:t>
          </a:r>
          <a:r>
            <a:rPr lang="en-GB" sz="1600">
              <a:solidFill>
                <a:schemeClr val="dk1"/>
              </a:solidFill>
              <a:latin typeface="Times New Roman" panose="02020603050405020304" pitchFamily="18" charset="0"/>
              <a:ea typeface="+mn-ea"/>
              <a:cs typeface="Times New Roman" panose="02020603050405020304" pitchFamily="18" charset="0"/>
            </a:rPr>
            <a:t>compute </a:t>
          </a:r>
          <a:r>
            <a:rPr lang="el-GR" sz="1600" i="1">
              <a:solidFill>
                <a:schemeClr val="dk1"/>
              </a:solidFill>
              <a:latin typeface="Times New Roman" panose="02020603050405020304" pitchFamily="18" charset="0"/>
              <a:ea typeface="+mn-ea"/>
              <a:cs typeface="Times New Roman" panose="02020603050405020304" pitchFamily="18" charset="0"/>
            </a:rPr>
            <a:t>σ</a:t>
          </a:r>
          <a:r>
            <a:rPr lang="en-GB" sz="1600" i="1" baseline="-25000">
              <a:solidFill>
                <a:schemeClr val="dk1"/>
              </a:solidFill>
              <a:latin typeface="Times New Roman" panose="02020603050405020304" pitchFamily="18" charset="0"/>
              <a:ea typeface="+mn-ea"/>
              <a:cs typeface="Times New Roman" panose="02020603050405020304" pitchFamily="18" charset="0"/>
            </a:rPr>
            <a:t>lnA</a:t>
          </a:r>
          <a:r>
            <a:rPr lang="en-GB" sz="1600" i="1">
              <a:solidFill>
                <a:schemeClr val="dk1"/>
              </a:solidFill>
              <a:latin typeface="Times New Roman" panose="02020603050405020304" pitchFamily="18" charset="0"/>
              <a:ea typeface="+mn-ea"/>
              <a:cs typeface="Times New Roman" panose="02020603050405020304" pitchFamily="18" charset="0"/>
            </a:rPr>
            <a:t> </a:t>
          </a:r>
          <a:r>
            <a:rPr lang="en-GB" sz="1600">
              <a:solidFill>
                <a:schemeClr val="dk1"/>
              </a:solidFill>
              <a:latin typeface="Times New Roman" panose="02020603050405020304" pitchFamily="18" charset="0"/>
              <a:ea typeface="+mn-ea"/>
              <a:cs typeface="Times New Roman" panose="02020603050405020304" pitchFamily="18" charset="0"/>
            </a:rPr>
            <a:t>and </a:t>
          </a:r>
          <a:r>
            <a:rPr lang="en-GB" sz="1600" i="1">
              <a:solidFill>
                <a:schemeClr val="dk1"/>
              </a:solidFill>
              <a:latin typeface="Times New Roman" panose="02020603050405020304" pitchFamily="18" charset="0"/>
              <a:ea typeface="+mn-ea"/>
              <a:cs typeface="Times New Roman" panose="02020603050405020304" pitchFamily="18" charset="0"/>
            </a:rPr>
            <a:t>m</a:t>
          </a:r>
          <a:r>
            <a:rPr lang="en-GB" sz="1600" i="1" baseline="-25000">
              <a:solidFill>
                <a:schemeClr val="dk1"/>
              </a:solidFill>
              <a:latin typeface="Times New Roman" panose="02020603050405020304" pitchFamily="18" charset="0"/>
              <a:ea typeface="+mn-ea"/>
              <a:cs typeface="Times New Roman" panose="02020603050405020304" pitchFamily="18" charset="0"/>
            </a:rPr>
            <a:t>lnA</a:t>
          </a:r>
          <a:r>
            <a:rPr lang="en-GB" sz="1600">
              <a:solidFill>
                <a:schemeClr val="dk1"/>
              </a:solidFill>
              <a:latin typeface="Times New Roman" panose="02020603050405020304" pitchFamily="18" charset="0"/>
              <a:ea typeface="+mn-ea"/>
              <a:cs typeface="Times New Roman" panose="02020603050405020304" pitchFamily="18" charset="0"/>
            </a:rPr>
            <a:t>, are shown in gray. </a:t>
          </a:r>
        </a:p>
      </xdr:txBody>
    </xdr:sp>
    <xdr:clientData/>
  </xdr:twoCellAnchor>
</xdr:wsDr>
</file>

<file path=xl/drawings/drawing16.xml><?xml version="1.0" encoding="utf-8"?>
<xdr:wsDr xmlns:xdr="http://schemas.openxmlformats.org/drawingml/2006/spreadsheetDrawing" xmlns:a="http://schemas.openxmlformats.org/drawingml/2006/main">
  <xdr:twoCellAnchor editAs="absolute">
    <xdr:from>
      <xdr:col>13</xdr:col>
      <xdr:colOff>845004</xdr:colOff>
      <xdr:row>4</xdr:row>
      <xdr:rowOff>68036</xdr:rowOff>
    </xdr:from>
    <xdr:to>
      <xdr:col>16</xdr:col>
      <xdr:colOff>429986</xdr:colOff>
      <xdr:row>4</xdr:row>
      <xdr:rowOff>810986</xdr:rowOff>
    </xdr:to>
    <xdr:pic>
      <xdr:nvPicPr>
        <xdr:cNvPr id="2" name="Picture 1">
          <a:extLst>
            <a:ext uri="{FF2B5EF4-FFF2-40B4-BE49-F238E27FC236}">
              <a16:creationId xmlns:a16="http://schemas.microsoft.com/office/drawing/2014/main" id="{00000000-0008-0000-0B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32129" y="715736"/>
          <a:ext cx="1756682"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7.xml><?xml version="1.0" encoding="utf-8"?>
<xdr:wsDr xmlns:xdr="http://schemas.openxmlformats.org/drawingml/2006/spreadsheetDrawing" xmlns:a="http://schemas.openxmlformats.org/drawingml/2006/main">
  <xdr:twoCellAnchor editAs="absolute">
    <xdr:from>
      <xdr:col>15</xdr:col>
      <xdr:colOff>971551</xdr:colOff>
      <xdr:row>4</xdr:row>
      <xdr:rowOff>24493</xdr:rowOff>
    </xdr:from>
    <xdr:to>
      <xdr:col>17</xdr:col>
      <xdr:colOff>419101</xdr:colOff>
      <xdr:row>4</xdr:row>
      <xdr:rowOff>767443</xdr:rowOff>
    </xdr:to>
    <xdr:pic>
      <xdr:nvPicPr>
        <xdr:cNvPr id="5132" name="Picture 8">
          <a:extLst>
            <a:ext uri="{FF2B5EF4-FFF2-40B4-BE49-F238E27FC236}">
              <a16:creationId xmlns:a16="http://schemas.microsoft.com/office/drawing/2014/main" id="{00000000-0008-0000-0C00-00000C14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611476" y="700768"/>
          <a:ext cx="1762125"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8.xml><?xml version="1.0" encoding="utf-8"?>
<xdr:wsDr xmlns:xdr="http://schemas.openxmlformats.org/drawingml/2006/spreadsheetDrawing" xmlns:a="http://schemas.openxmlformats.org/drawingml/2006/main">
  <xdr:twoCellAnchor>
    <xdr:from>
      <xdr:col>1</xdr:col>
      <xdr:colOff>622300</xdr:colOff>
      <xdr:row>17</xdr:row>
      <xdr:rowOff>38100</xdr:rowOff>
    </xdr:from>
    <xdr:to>
      <xdr:col>15</xdr:col>
      <xdr:colOff>7620</xdr:colOff>
      <xdr:row>17</xdr:row>
      <xdr:rowOff>1257300</xdr:rowOff>
    </xdr:to>
    <xdr:sp macro="" textlink="">
      <xdr:nvSpPr>
        <xdr:cNvPr id="3" name="TextBox 2">
          <a:extLst>
            <a:ext uri="{FF2B5EF4-FFF2-40B4-BE49-F238E27FC236}">
              <a16:creationId xmlns:a16="http://schemas.microsoft.com/office/drawing/2014/main" id="{536E784A-27E8-4E92-BDC2-A1FD0668B50D}"/>
            </a:ext>
          </a:extLst>
        </xdr:cNvPr>
        <xdr:cNvSpPr txBox="1"/>
      </xdr:nvSpPr>
      <xdr:spPr>
        <a:xfrm>
          <a:off x="1262380" y="4564380"/>
          <a:ext cx="13642340" cy="1219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GB" sz="1400">
              <a:latin typeface="Times New Roman" panose="02020603050405020304" pitchFamily="18" charset="0"/>
              <a:cs typeface="Times New Roman" panose="02020603050405020304" pitchFamily="18" charset="0"/>
            </a:rPr>
            <a:t>NOTE: </a:t>
          </a:r>
        </a:p>
        <a:p>
          <a:pPr marL="0" marR="0" lvl="0" indent="0" algn="l" defTabSz="914400" eaLnBrk="1" fontAlgn="auto" latinLnBrk="0" hangingPunct="1">
            <a:lnSpc>
              <a:spcPct val="100000"/>
            </a:lnSpc>
            <a:spcBef>
              <a:spcPts val="0"/>
            </a:spcBef>
            <a:spcAft>
              <a:spcPts val="0"/>
            </a:spcAft>
            <a:buClrTx/>
            <a:buSzTx/>
            <a:buFontTx/>
            <a:buNone/>
            <a:tabLst/>
            <a:defRPr/>
          </a:pPr>
          <a:r>
            <a:rPr lang="en-US" sz="1400">
              <a:solidFill>
                <a:schemeClr val="dk1"/>
              </a:solidFill>
              <a:latin typeface="Times New Roman" panose="02020603050405020304" pitchFamily="18" charset="0"/>
              <a:ea typeface="+mn-ea"/>
              <a:cs typeface="Times New Roman" panose="02020603050405020304" pitchFamily="18" charset="0"/>
            </a:rPr>
            <a:t>Recommendation P.618 specifies that </a:t>
          </a:r>
          <a:r>
            <a:rPr lang="en-US" sz="1400" b="1" i="1">
              <a:solidFill>
                <a:schemeClr val="dk1"/>
              </a:solidFill>
              <a:latin typeface="Times New Roman" panose="02020603050405020304" pitchFamily="18" charset="0"/>
              <a:ea typeface="+mn-ea"/>
              <a:cs typeface="Times New Roman" panose="02020603050405020304" pitchFamily="18" charset="0"/>
            </a:rPr>
            <a:t>p</a:t>
          </a:r>
          <a:r>
            <a:rPr lang="en-US" sz="1400" i="1" baseline="-25000">
              <a:solidFill>
                <a:schemeClr val="dk1"/>
              </a:solidFill>
              <a:latin typeface="Times New Roman" panose="02020603050405020304" pitchFamily="18" charset="0"/>
              <a:ea typeface="+mn-ea"/>
              <a:cs typeface="Times New Roman" panose="02020603050405020304" pitchFamily="18" charset="0"/>
            </a:rPr>
            <a:t>L</a:t>
          </a:r>
          <a:r>
            <a:rPr lang="en-US" sz="1400" i="1">
              <a:solidFill>
                <a:schemeClr val="dk1"/>
              </a:solidFill>
              <a:latin typeface="Times New Roman" panose="02020603050405020304" pitchFamily="18" charset="0"/>
              <a:ea typeface="+mn-ea"/>
              <a:cs typeface="Times New Roman" panose="02020603050405020304" pitchFamily="18" charset="0"/>
            </a:rPr>
            <a:t> </a:t>
          </a:r>
          <a:r>
            <a:rPr lang="en-US" sz="1400">
              <a:solidFill>
                <a:schemeClr val="dk1"/>
              </a:solidFill>
              <a:latin typeface="Times New Roman" panose="02020603050405020304" pitchFamily="18" charset="0"/>
              <a:ea typeface="+mn-ea"/>
              <a:cs typeface="Times New Roman" panose="02020603050405020304" pitchFamily="18" charset="0"/>
            </a:rPr>
            <a:t>should be determined from the month having the highest value of </a:t>
          </a:r>
          <a:r>
            <a:rPr lang="en-US" sz="1400" b="1" i="1">
              <a:solidFill>
                <a:schemeClr val="dk1"/>
              </a:solidFill>
              <a:effectLst/>
              <a:latin typeface="Times New Roman" panose="02020603050405020304" pitchFamily="18" charset="0"/>
              <a:ea typeface="+mn-ea"/>
              <a:cs typeface="Times New Roman" panose="02020603050405020304" pitchFamily="18" charset="0"/>
            </a:rPr>
            <a:t>p</a:t>
          </a:r>
          <a:r>
            <a:rPr lang="en-US" sz="1400" i="1" baseline="-25000">
              <a:solidFill>
                <a:schemeClr val="dk1"/>
              </a:solidFill>
              <a:effectLst/>
              <a:latin typeface="Times New Roman" panose="02020603050405020304" pitchFamily="18" charset="0"/>
              <a:ea typeface="+mn-ea"/>
              <a:cs typeface="Times New Roman" panose="02020603050405020304" pitchFamily="18" charset="0"/>
            </a:rPr>
            <a:t>L</a:t>
          </a:r>
          <a:r>
            <a:rPr lang="en-US" sz="1400" i="1">
              <a:solidFill>
                <a:schemeClr val="dk1"/>
              </a:solidFill>
              <a:effectLst/>
              <a:latin typeface="Times New Roman" panose="02020603050405020304" pitchFamily="18" charset="0"/>
              <a:ea typeface="+mn-ea"/>
              <a:cs typeface="Times New Roman" panose="02020603050405020304" pitchFamily="18" charset="0"/>
            </a:rPr>
            <a:t> </a:t>
          </a:r>
          <a:r>
            <a:rPr lang="en-US" sz="1400">
              <a:solidFill>
                <a:schemeClr val="dk1"/>
              </a:solidFill>
              <a:latin typeface="Times New Roman" panose="02020603050405020304" pitchFamily="18" charset="0"/>
              <a:ea typeface="+mn-ea"/>
              <a:cs typeface="Times New Roman" panose="02020603050405020304" pitchFamily="18" charset="0"/>
            </a:rPr>
            <a:t>in the months of February, May, August, and November from Figures 8 to 11 of Recommendation ITU-R P.453. However, it is difficult to consistently determine values of </a:t>
          </a:r>
          <a:r>
            <a:rPr lang="en-US" sz="1400" b="1" i="1">
              <a:solidFill>
                <a:schemeClr val="dk1"/>
              </a:solidFill>
              <a:effectLst/>
              <a:latin typeface="Times New Roman" panose="02020603050405020304" pitchFamily="18" charset="0"/>
              <a:ea typeface="+mn-ea"/>
              <a:cs typeface="Times New Roman" panose="02020603050405020304" pitchFamily="18" charset="0"/>
            </a:rPr>
            <a:t>p</a:t>
          </a:r>
          <a:r>
            <a:rPr lang="en-US" sz="1400" i="1" baseline="-25000">
              <a:solidFill>
                <a:schemeClr val="dk1"/>
              </a:solidFill>
              <a:effectLst/>
              <a:latin typeface="Times New Roman" panose="02020603050405020304" pitchFamily="18" charset="0"/>
              <a:ea typeface="+mn-ea"/>
              <a:cs typeface="Times New Roman" panose="02020603050405020304" pitchFamily="18" charset="0"/>
            </a:rPr>
            <a:t>L</a:t>
          </a:r>
          <a:r>
            <a:rPr lang="en-US" sz="1400" i="1">
              <a:solidFill>
                <a:schemeClr val="dk1"/>
              </a:solidFill>
              <a:effectLst/>
              <a:latin typeface="Times New Roman" panose="02020603050405020304" pitchFamily="18" charset="0"/>
              <a:ea typeface="+mn-ea"/>
              <a:cs typeface="Times New Roman" panose="02020603050405020304" pitchFamily="18" charset="0"/>
            </a:rPr>
            <a:t> </a:t>
          </a:r>
          <a:r>
            <a:rPr lang="en-US" sz="1400">
              <a:solidFill>
                <a:schemeClr val="dk1"/>
              </a:solidFill>
              <a:latin typeface="Times New Roman" panose="02020603050405020304" pitchFamily="18" charset="0"/>
              <a:ea typeface="+mn-ea"/>
              <a:cs typeface="Times New Roman" panose="02020603050405020304" pitchFamily="18" charset="0"/>
            </a:rPr>
            <a:t>from the figures. For the sole purpose of providing consistent reproducible validation examples, the values of</a:t>
          </a:r>
          <a:r>
            <a:rPr lang="en-US" sz="2000">
              <a:solidFill>
                <a:schemeClr val="dk1"/>
              </a:solidFill>
              <a:latin typeface="Times New Roman" panose="02020603050405020304" pitchFamily="18" charset="0"/>
              <a:ea typeface="+mn-ea"/>
              <a:cs typeface="Times New Roman" panose="02020603050405020304" pitchFamily="18" charset="0"/>
            </a:rPr>
            <a:t> </a:t>
          </a:r>
          <a:r>
            <a:rPr lang="en-US" sz="1400" b="1" i="1">
              <a:solidFill>
                <a:schemeClr val="dk1"/>
              </a:solidFill>
              <a:effectLst/>
              <a:latin typeface="Times New Roman" panose="02020603050405020304" pitchFamily="18" charset="0"/>
              <a:ea typeface="+mn-ea"/>
              <a:cs typeface="Times New Roman" panose="02020603050405020304" pitchFamily="18" charset="0"/>
            </a:rPr>
            <a:t>p</a:t>
          </a:r>
          <a:r>
            <a:rPr lang="en-US" sz="1400" i="1" baseline="-25000">
              <a:solidFill>
                <a:schemeClr val="dk1"/>
              </a:solidFill>
              <a:effectLst/>
              <a:latin typeface="Times New Roman" panose="02020603050405020304" pitchFamily="18" charset="0"/>
              <a:ea typeface="+mn-ea"/>
              <a:cs typeface="Times New Roman" panose="02020603050405020304" pitchFamily="18" charset="0"/>
            </a:rPr>
            <a:t>L </a:t>
          </a:r>
          <a:r>
            <a:rPr lang="en-US" sz="1400">
              <a:solidFill>
                <a:schemeClr val="dk1"/>
              </a:solidFill>
              <a:latin typeface="Times New Roman" panose="02020603050405020304" pitchFamily="18" charset="0"/>
              <a:ea typeface="+mn-ea"/>
              <a:cs typeface="Times New Roman" panose="02020603050405020304" pitchFamily="18" charset="0"/>
            </a:rPr>
            <a:t>at the latitudes and longitudes of interest were determined from the integral digital maps of Beta referenced in § 3.2 of Recommendation ITU-R P.453 from the month having the highest value of </a:t>
          </a:r>
          <a:r>
            <a:rPr lang="en-US" sz="1400" b="1" i="1">
              <a:solidFill>
                <a:schemeClr val="dk1"/>
              </a:solidFill>
              <a:effectLst/>
              <a:latin typeface="Times New Roman" panose="02020603050405020304" pitchFamily="18" charset="0"/>
              <a:ea typeface="+mn-ea"/>
              <a:cs typeface="Times New Roman" panose="02020603050405020304" pitchFamily="18" charset="0"/>
            </a:rPr>
            <a:t>p</a:t>
          </a:r>
          <a:r>
            <a:rPr lang="en-US" sz="1400" i="1" baseline="-25000">
              <a:solidFill>
                <a:schemeClr val="dk1"/>
              </a:solidFill>
              <a:effectLst/>
              <a:latin typeface="Times New Roman" panose="02020603050405020304" pitchFamily="18" charset="0"/>
              <a:ea typeface="+mn-ea"/>
              <a:cs typeface="Times New Roman" panose="02020603050405020304" pitchFamily="18" charset="0"/>
            </a:rPr>
            <a:t>L </a:t>
          </a:r>
          <a:r>
            <a:rPr lang="en-US" sz="1400">
              <a:solidFill>
                <a:schemeClr val="dk1"/>
              </a:solidFill>
              <a:latin typeface="Times New Roman" panose="02020603050405020304" pitchFamily="18" charset="0"/>
              <a:ea typeface="+mn-ea"/>
              <a:cs typeface="Times New Roman" panose="02020603050405020304" pitchFamily="18" charset="0"/>
            </a:rPr>
            <a:t>for all 1</a:t>
          </a:r>
          <a:r>
            <a:rPr lang="en-US" sz="1400" b="0">
              <a:solidFill>
                <a:schemeClr val="dk1"/>
              </a:solidFill>
              <a:latin typeface="Times New Roman" panose="02020603050405020304" pitchFamily="18" charset="0"/>
              <a:ea typeface="+mn-ea"/>
              <a:cs typeface="Times New Roman" panose="02020603050405020304" pitchFamily="18" charset="0"/>
            </a:rPr>
            <a:t>2</a:t>
          </a:r>
          <a:r>
            <a:rPr lang="en-US" sz="1400">
              <a:solidFill>
                <a:schemeClr val="dk1"/>
              </a:solidFill>
              <a:latin typeface="Times New Roman" panose="02020603050405020304" pitchFamily="18" charset="0"/>
              <a:ea typeface="+mn-ea"/>
              <a:cs typeface="Times New Roman" panose="02020603050405020304" pitchFamily="18" charset="0"/>
            </a:rPr>
            <a:t> months of the year.</a:t>
          </a:r>
          <a:endParaRPr lang="en-GB" sz="1400">
            <a:solidFill>
              <a:schemeClr val="dk1"/>
            </a:solidFill>
            <a:latin typeface="Times New Roman" panose="02020603050405020304" pitchFamily="18" charset="0"/>
            <a:ea typeface="+mn-ea"/>
            <a:cs typeface="Times New Roman" panose="02020603050405020304" pitchFamily="18" charset="0"/>
          </a:endParaRPr>
        </a:p>
      </xdr:txBody>
    </xdr:sp>
    <xdr:clientData/>
  </xdr:twoCellAnchor>
  <xdr:twoCellAnchor editAs="absolute">
    <xdr:from>
      <xdr:col>13</xdr:col>
      <xdr:colOff>152400</xdr:colOff>
      <xdr:row>4</xdr:row>
      <xdr:rowOff>50800</xdr:rowOff>
    </xdr:from>
    <xdr:to>
      <xdr:col>14</xdr:col>
      <xdr:colOff>987425</xdr:colOff>
      <xdr:row>4</xdr:row>
      <xdr:rowOff>793750</xdr:rowOff>
    </xdr:to>
    <xdr:pic>
      <xdr:nvPicPr>
        <xdr:cNvPr id="4" name="Picture 8">
          <a:extLst>
            <a:ext uri="{FF2B5EF4-FFF2-40B4-BE49-F238E27FC236}">
              <a16:creationId xmlns:a16="http://schemas.microsoft.com/office/drawing/2014/main" id="{854AA173-289D-4C53-B1B4-864A81840A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611100" y="736600"/>
          <a:ext cx="1762125"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9.xml><?xml version="1.0" encoding="utf-8"?>
<xdr:wsDr xmlns:xdr="http://schemas.openxmlformats.org/drawingml/2006/spreadsheetDrawing" xmlns:a="http://schemas.openxmlformats.org/drawingml/2006/main">
  <xdr:twoCellAnchor editAs="absolute">
    <xdr:from>
      <xdr:col>16</xdr:col>
      <xdr:colOff>764540</xdr:colOff>
      <xdr:row>4</xdr:row>
      <xdr:rowOff>43180</xdr:rowOff>
    </xdr:from>
    <xdr:to>
      <xdr:col>18</xdr:col>
      <xdr:colOff>586105</xdr:colOff>
      <xdr:row>4</xdr:row>
      <xdr:rowOff>786130</xdr:rowOff>
    </xdr:to>
    <xdr:pic>
      <xdr:nvPicPr>
        <xdr:cNvPr id="3" name="Picture 8">
          <a:extLst>
            <a:ext uri="{FF2B5EF4-FFF2-40B4-BE49-F238E27FC236}">
              <a16:creationId xmlns:a16="http://schemas.microsoft.com/office/drawing/2014/main" id="{FB9F46D8-D543-4D89-BEB3-F36884C8AB4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727940" y="736600"/>
          <a:ext cx="1825625"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632460</xdr:colOff>
      <xdr:row>17</xdr:row>
      <xdr:rowOff>22860</xdr:rowOff>
    </xdr:from>
    <xdr:to>
      <xdr:col>18</xdr:col>
      <xdr:colOff>840740</xdr:colOff>
      <xdr:row>23</xdr:row>
      <xdr:rowOff>144780</xdr:rowOff>
    </xdr:to>
    <xdr:sp macro="" textlink="">
      <xdr:nvSpPr>
        <xdr:cNvPr id="2" name="TextBox 1">
          <a:extLst>
            <a:ext uri="{FF2B5EF4-FFF2-40B4-BE49-F238E27FC236}">
              <a16:creationId xmlns:a16="http://schemas.microsoft.com/office/drawing/2014/main" id="{D42C38EC-8A66-429E-9954-7F6B29156CD4}"/>
            </a:ext>
          </a:extLst>
        </xdr:cNvPr>
        <xdr:cNvSpPr txBox="1"/>
      </xdr:nvSpPr>
      <xdr:spPr>
        <a:xfrm>
          <a:off x="1264920" y="4572000"/>
          <a:ext cx="13642340" cy="1219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GB" sz="1400">
              <a:latin typeface="Times New Roman" panose="02020603050405020304" pitchFamily="18" charset="0"/>
              <a:cs typeface="Times New Roman" panose="02020603050405020304" pitchFamily="18" charset="0"/>
            </a:rPr>
            <a:t>NOTE: </a:t>
          </a:r>
        </a:p>
        <a:p>
          <a:pPr marL="0" marR="0" lvl="0" indent="0" algn="l" defTabSz="914400" eaLnBrk="1" fontAlgn="auto" latinLnBrk="0" hangingPunct="1">
            <a:lnSpc>
              <a:spcPct val="100000"/>
            </a:lnSpc>
            <a:spcBef>
              <a:spcPts val="0"/>
            </a:spcBef>
            <a:spcAft>
              <a:spcPts val="0"/>
            </a:spcAft>
            <a:buClrTx/>
            <a:buSzTx/>
            <a:buFontTx/>
            <a:buNone/>
            <a:tabLst/>
            <a:defRPr/>
          </a:pPr>
          <a:r>
            <a:rPr lang="en-US" sz="1400">
              <a:solidFill>
                <a:schemeClr val="dk1"/>
              </a:solidFill>
              <a:latin typeface="Times New Roman" panose="02020603050405020304" pitchFamily="18" charset="0"/>
              <a:ea typeface="+mn-ea"/>
              <a:cs typeface="Times New Roman" panose="02020603050405020304" pitchFamily="18" charset="0"/>
            </a:rPr>
            <a:t>Recommendation P.618 specifies that </a:t>
          </a:r>
          <a:r>
            <a:rPr lang="en-US" sz="1400" b="1" i="1">
              <a:solidFill>
                <a:schemeClr val="dk1"/>
              </a:solidFill>
              <a:latin typeface="Times New Roman" panose="02020603050405020304" pitchFamily="18" charset="0"/>
              <a:ea typeface="+mn-ea"/>
              <a:cs typeface="Times New Roman" panose="02020603050405020304" pitchFamily="18" charset="0"/>
            </a:rPr>
            <a:t>p</a:t>
          </a:r>
          <a:r>
            <a:rPr lang="en-US" sz="1400" i="1" baseline="-25000">
              <a:solidFill>
                <a:schemeClr val="dk1"/>
              </a:solidFill>
              <a:latin typeface="Times New Roman" panose="02020603050405020304" pitchFamily="18" charset="0"/>
              <a:ea typeface="+mn-ea"/>
              <a:cs typeface="Times New Roman" panose="02020603050405020304" pitchFamily="18" charset="0"/>
            </a:rPr>
            <a:t>L</a:t>
          </a:r>
          <a:r>
            <a:rPr lang="en-US" sz="1400" i="1">
              <a:solidFill>
                <a:schemeClr val="dk1"/>
              </a:solidFill>
              <a:latin typeface="Times New Roman" panose="02020603050405020304" pitchFamily="18" charset="0"/>
              <a:ea typeface="+mn-ea"/>
              <a:cs typeface="Times New Roman" panose="02020603050405020304" pitchFamily="18" charset="0"/>
            </a:rPr>
            <a:t> </a:t>
          </a:r>
          <a:r>
            <a:rPr lang="en-US" sz="1400">
              <a:solidFill>
                <a:schemeClr val="dk1"/>
              </a:solidFill>
              <a:latin typeface="Times New Roman" panose="02020603050405020304" pitchFamily="18" charset="0"/>
              <a:ea typeface="+mn-ea"/>
              <a:cs typeface="Times New Roman" panose="02020603050405020304" pitchFamily="18" charset="0"/>
            </a:rPr>
            <a:t>should be determined from the month having the highest value of </a:t>
          </a:r>
          <a:r>
            <a:rPr lang="en-US" sz="1400" b="1" i="1">
              <a:solidFill>
                <a:schemeClr val="dk1"/>
              </a:solidFill>
              <a:effectLst/>
              <a:latin typeface="Times New Roman" panose="02020603050405020304" pitchFamily="18" charset="0"/>
              <a:ea typeface="+mn-ea"/>
              <a:cs typeface="Times New Roman" panose="02020603050405020304" pitchFamily="18" charset="0"/>
            </a:rPr>
            <a:t>p</a:t>
          </a:r>
          <a:r>
            <a:rPr lang="en-US" sz="1400" i="1" baseline="-25000">
              <a:solidFill>
                <a:schemeClr val="dk1"/>
              </a:solidFill>
              <a:effectLst/>
              <a:latin typeface="Times New Roman" panose="02020603050405020304" pitchFamily="18" charset="0"/>
              <a:ea typeface="+mn-ea"/>
              <a:cs typeface="Times New Roman" panose="02020603050405020304" pitchFamily="18" charset="0"/>
            </a:rPr>
            <a:t>L</a:t>
          </a:r>
          <a:r>
            <a:rPr lang="en-US" sz="1400" i="1">
              <a:solidFill>
                <a:schemeClr val="dk1"/>
              </a:solidFill>
              <a:effectLst/>
              <a:latin typeface="Times New Roman" panose="02020603050405020304" pitchFamily="18" charset="0"/>
              <a:ea typeface="+mn-ea"/>
              <a:cs typeface="Times New Roman" panose="02020603050405020304" pitchFamily="18" charset="0"/>
            </a:rPr>
            <a:t> </a:t>
          </a:r>
          <a:r>
            <a:rPr lang="en-US" sz="1400">
              <a:solidFill>
                <a:schemeClr val="dk1"/>
              </a:solidFill>
              <a:latin typeface="Times New Roman" panose="02020603050405020304" pitchFamily="18" charset="0"/>
              <a:ea typeface="+mn-ea"/>
              <a:cs typeface="Times New Roman" panose="02020603050405020304" pitchFamily="18" charset="0"/>
            </a:rPr>
            <a:t>in the months of February, May, August, and November from Figures 8 to 11 of Recommendation ITU-R P.453. However, it is difficult to consistently determine values of </a:t>
          </a:r>
          <a:r>
            <a:rPr lang="en-US" sz="1400" b="1" i="1">
              <a:solidFill>
                <a:schemeClr val="dk1"/>
              </a:solidFill>
              <a:effectLst/>
              <a:latin typeface="Times New Roman" panose="02020603050405020304" pitchFamily="18" charset="0"/>
              <a:ea typeface="+mn-ea"/>
              <a:cs typeface="Times New Roman" panose="02020603050405020304" pitchFamily="18" charset="0"/>
            </a:rPr>
            <a:t>p</a:t>
          </a:r>
          <a:r>
            <a:rPr lang="en-US" sz="1400" i="1" baseline="-25000">
              <a:solidFill>
                <a:schemeClr val="dk1"/>
              </a:solidFill>
              <a:effectLst/>
              <a:latin typeface="Times New Roman" panose="02020603050405020304" pitchFamily="18" charset="0"/>
              <a:ea typeface="+mn-ea"/>
              <a:cs typeface="Times New Roman" panose="02020603050405020304" pitchFamily="18" charset="0"/>
            </a:rPr>
            <a:t>L</a:t>
          </a:r>
          <a:r>
            <a:rPr lang="en-US" sz="1400" i="1">
              <a:solidFill>
                <a:schemeClr val="dk1"/>
              </a:solidFill>
              <a:effectLst/>
              <a:latin typeface="Times New Roman" panose="02020603050405020304" pitchFamily="18" charset="0"/>
              <a:ea typeface="+mn-ea"/>
              <a:cs typeface="Times New Roman" panose="02020603050405020304" pitchFamily="18" charset="0"/>
            </a:rPr>
            <a:t> </a:t>
          </a:r>
          <a:r>
            <a:rPr lang="en-US" sz="1400">
              <a:solidFill>
                <a:schemeClr val="dk1"/>
              </a:solidFill>
              <a:latin typeface="Times New Roman" panose="02020603050405020304" pitchFamily="18" charset="0"/>
              <a:ea typeface="+mn-ea"/>
              <a:cs typeface="Times New Roman" panose="02020603050405020304" pitchFamily="18" charset="0"/>
            </a:rPr>
            <a:t>from the figures. For the sole purpose of providing consistent reproducible validation examples, the values of</a:t>
          </a:r>
          <a:r>
            <a:rPr lang="en-US" sz="2000">
              <a:solidFill>
                <a:schemeClr val="dk1"/>
              </a:solidFill>
              <a:latin typeface="Times New Roman" panose="02020603050405020304" pitchFamily="18" charset="0"/>
              <a:ea typeface="+mn-ea"/>
              <a:cs typeface="Times New Roman" panose="02020603050405020304" pitchFamily="18" charset="0"/>
            </a:rPr>
            <a:t> </a:t>
          </a:r>
          <a:r>
            <a:rPr lang="en-US" sz="1400" b="1" i="1">
              <a:solidFill>
                <a:schemeClr val="dk1"/>
              </a:solidFill>
              <a:effectLst/>
              <a:latin typeface="Times New Roman" panose="02020603050405020304" pitchFamily="18" charset="0"/>
              <a:ea typeface="+mn-ea"/>
              <a:cs typeface="Times New Roman" panose="02020603050405020304" pitchFamily="18" charset="0"/>
            </a:rPr>
            <a:t>p</a:t>
          </a:r>
          <a:r>
            <a:rPr lang="en-US" sz="1400" i="1" baseline="-25000">
              <a:solidFill>
                <a:schemeClr val="dk1"/>
              </a:solidFill>
              <a:effectLst/>
              <a:latin typeface="Times New Roman" panose="02020603050405020304" pitchFamily="18" charset="0"/>
              <a:ea typeface="+mn-ea"/>
              <a:cs typeface="Times New Roman" panose="02020603050405020304" pitchFamily="18" charset="0"/>
            </a:rPr>
            <a:t>L </a:t>
          </a:r>
          <a:r>
            <a:rPr lang="en-US" sz="1400">
              <a:solidFill>
                <a:schemeClr val="dk1"/>
              </a:solidFill>
              <a:latin typeface="Times New Roman" panose="02020603050405020304" pitchFamily="18" charset="0"/>
              <a:ea typeface="+mn-ea"/>
              <a:cs typeface="Times New Roman" panose="02020603050405020304" pitchFamily="18" charset="0"/>
            </a:rPr>
            <a:t>at the latitudes and longitudes of interest were determined from the integral digital maps of Beta referenced in § 3.2 of Recommendation ITU-R P.453 from the month having the highest value of </a:t>
          </a:r>
          <a:r>
            <a:rPr lang="en-US" sz="1400" b="1" i="1">
              <a:solidFill>
                <a:schemeClr val="dk1"/>
              </a:solidFill>
              <a:effectLst/>
              <a:latin typeface="Times New Roman" panose="02020603050405020304" pitchFamily="18" charset="0"/>
              <a:ea typeface="+mn-ea"/>
              <a:cs typeface="Times New Roman" panose="02020603050405020304" pitchFamily="18" charset="0"/>
            </a:rPr>
            <a:t>p</a:t>
          </a:r>
          <a:r>
            <a:rPr lang="en-US" sz="1400" i="1" baseline="-25000">
              <a:solidFill>
                <a:schemeClr val="dk1"/>
              </a:solidFill>
              <a:effectLst/>
              <a:latin typeface="Times New Roman" panose="02020603050405020304" pitchFamily="18" charset="0"/>
              <a:ea typeface="+mn-ea"/>
              <a:cs typeface="Times New Roman" panose="02020603050405020304" pitchFamily="18" charset="0"/>
            </a:rPr>
            <a:t>L </a:t>
          </a:r>
          <a:r>
            <a:rPr lang="en-US" sz="1400">
              <a:solidFill>
                <a:schemeClr val="dk1"/>
              </a:solidFill>
              <a:latin typeface="Times New Roman" panose="02020603050405020304" pitchFamily="18" charset="0"/>
              <a:ea typeface="+mn-ea"/>
              <a:cs typeface="Times New Roman" panose="02020603050405020304" pitchFamily="18" charset="0"/>
            </a:rPr>
            <a:t>for all 1</a:t>
          </a:r>
          <a:r>
            <a:rPr lang="en-US" sz="1400" b="0">
              <a:solidFill>
                <a:schemeClr val="dk1"/>
              </a:solidFill>
              <a:latin typeface="Times New Roman" panose="02020603050405020304" pitchFamily="18" charset="0"/>
              <a:ea typeface="+mn-ea"/>
              <a:cs typeface="Times New Roman" panose="02020603050405020304" pitchFamily="18" charset="0"/>
            </a:rPr>
            <a:t>2</a:t>
          </a:r>
          <a:r>
            <a:rPr lang="en-US" sz="1400">
              <a:solidFill>
                <a:schemeClr val="dk1"/>
              </a:solidFill>
              <a:latin typeface="Times New Roman" panose="02020603050405020304" pitchFamily="18" charset="0"/>
              <a:ea typeface="+mn-ea"/>
              <a:cs typeface="Times New Roman" panose="02020603050405020304" pitchFamily="18" charset="0"/>
            </a:rPr>
            <a:t> months of the year.</a:t>
          </a:r>
          <a:endParaRPr lang="en-GB" sz="1400">
            <a:solidFill>
              <a:schemeClr val="dk1"/>
            </a:solidFill>
            <a:latin typeface="Times New Roman" panose="02020603050405020304" pitchFamily="18" charset="0"/>
            <a:ea typeface="+mn-ea"/>
            <a:cs typeface="Times New Roman" panose="02020603050405020304" pitchFamily="18"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12</xdr:col>
      <xdr:colOff>31752</xdr:colOff>
      <xdr:row>4</xdr:row>
      <xdr:rowOff>92531</xdr:rowOff>
    </xdr:from>
    <xdr:to>
      <xdr:col>13</xdr:col>
      <xdr:colOff>987880</xdr:colOff>
      <xdr:row>4</xdr:row>
      <xdr:rowOff>835481</xdr:rowOff>
    </xdr:to>
    <xdr:pic>
      <xdr:nvPicPr>
        <xdr:cNvPr id="2" name="Picture 1">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61741" y="772888"/>
          <a:ext cx="1762125"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0.xml><?xml version="1.0" encoding="utf-8"?>
<xdr:wsDr xmlns:xdr="http://schemas.openxmlformats.org/drawingml/2006/spreadsheetDrawing" xmlns:a="http://schemas.openxmlformats.org/drawingml/2006/main">
  <xdr:twoCellAnchor editAs="absolute">
    <xdr:from>
      <xdr:col>12</xdr:col>
      <xdr:colOff>1120139</xdr:colOff>
      <xdr:row>4</xdr:row>
      <xdr:rowOff>77560</xdr:rowOff>
    </xdr:from>
    <xdr:to>
      <xdr:col>13</xdr:col>
      <xdr:colOff>1521188</xdr:colOff>
      <xdr:row>4</xdr:row>
      <xdr:rowOff>820510</xdr:rowOff>
    </xdr:to>
    <xdr:pic>
      <xdr:nvPicPr>
        <xdr:cNvPr id="2" name="Picture 8">
          <a:extLst>
            <a:ext uri="{FF2B5EF4-FFF2-40B4-BE49-F238E27FC236}">
              <a16:creationId xmlns:a16="http://schemas.microsoft.com/office/drawing/2014/main" id="{00000000-0008-0000-0D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178404" y="788760"/>
          <a:ext cx="1803129"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54426</xdr:colOff>
      <xdr:row>73</xdr:row>
      <xdr:rowOff>104773</xdr:rowOff>
    </xdr:from>
    <xdr:to>
      <xdr:col>21</xdr:col>
      <xdr:colOff>449035</xdr:colOff>
      <xdr:row>123</xdr:row>
      <xdr:rowOff>68036</xdr:rowOff>
    </xdr:to>
    <xdr:graphicFrame macro="">
      <xdr:nvGraphicFramePr>
        <xdr:cNvPr id="3" name="Chart 2">
          <a:extLst>
            <a:ext uri="{FF2B5EF4-FFF2-40B4-BE49-F238E27FC236}">
              <a16:creationId xmlns:a16="http://schemas.microsoft.com/office/drawing/2014/main" id="{00000000-0008-0000-0D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1.xml><?xml version="1.0" encoding="utf-8"?>
<c:userShapes xmlns:c="http://schemas.openxmlformats.org/drawingml/2006/chart">
  <cdr:relSizeAnchor xmlns:cdr="http://schemas.openxmlformats.org/drawingml/2006/chartDrawing">
    <cdr:from>
      <cdr:x>0.07212</cdr:x>
      <cdr:y>0.00725</cdr:y>
    </cdr:from>
    <cdr:to>
      <cdr:x>0.97661</cdr:x>
      <cdr:y>0.14562</cdr:y>
    </cdr:to>
    <cdr:sp macro="" textlink="">
      <cdr:nvSpPr>
        <cdr:cNvPr id="2" name="TextBox 1"/>
        <cdr:cNvSpPr txBox="1"/>
      </cdr:nvSpPr>
      <cdr:spPr>
        <a:xfrm xmlns:a="http://schemas.openxmlformats.org/drawingml/2006/main">
          <a:off x="503466" y="44905"/>
          <a:ext cx="6313714" cy="85725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GB" sz="1600" b="1">
              <a:latin typeface="Times New Roman" panose="02020603050405020304" pitchFamily="18" charset="0"/>
              <a:cs typeface="Times New Roman" panose="02020603050405020304" pitchFamily="18" charset="0"/>
            </a:rPr>
            <a:t>Complementary</a:t>
          </a:r>
          <a:r>
            <a:rPr lang="en-GB" sz="1600" b="1" baseline="0">
              <a:latin typeface="Times New Roman" panose="02020603050405020304" pitchFamily="18" charset="0"/>
              <a:cs typeface="Times New Roman" panose="02020603050405020304" pitchFamily="18" charset="0"/>
            </a:rPr>
            <a:t> Cumulative Distribution of Total Attenuation</a:t>
          </a:r>
          <a:r>
            <a:rPr lang="en-GB" sz="1400" baseline="0">
              <a:latin typeface="Times New Roman" panose="02020603050405020304" pitchFamily="18" charset="0"/>
              <a:cs typeface="Times New Roman" panose="02020603050405020304" pitchFamily="18" charset="0"/>
            </a:rPr>
            <a:t>. </a:t>
          </a:r>
        </a:p>
        <a:p xmlns:a="http://schemas.openxmlformats.org/drawingml/2006/main">
          <a:pPr algn="ctr"/>
          <a:r>
            <a:rPr lang="en-GB" sz="1400" baseline="0">
              <a:latin typeface="Times New Roman" panose="02020603050405020304" pitchFamily="18" charset="0"/>
              <a:cs typeface="Times New Roman" panose="02020603050405020304" pitchFamily="18" charset="0"/>
            </a:rPr>
            <a:t>Lat: 46.221 deg. N,  Lon 6.137deg. E, F=19.5 GHz, El. Angle: 36.614 deg</a:t>
          </a:r>
        </a:p>
        <a:p xmlns:a="http://schemas.openxmlformats.org/drawingml/2006/main">
          <a:pPr algn="ctr"/>
          <a:r>
            <a:rPr lang="en-GB" sz="1400" baseline="0">
              <a:latin typeface="Times New Roman" panose="02020603050405020304" pitchFamily="18" charset="0"/>
              <a:cs typeface="Times New Roman" panose="02020603050405020304" pitchFamily="18" charset="0"/>
            </a:rPr>
            <a:t> Pol. Angle=0 deg, Ant. diam: 1.2m, Ant. Eff: 0.65 </a:t>
          </a:r>
          <a:endParaRPr lang="en-GB" sz="1400">
            <a:latin typeface="Times New Roman" panose="02020603050405020304" pitchFamily="18" charset="0"/>
            <a:cs typeface="Times New Roman" panose="02020603050405020304" pitchFamily="18" charset="0"/>
          </a:endParaRPr>
        </a:p>
      </cdr:txBody>
    </cdr:sp>
  </cdr:relSizeAnchor>
</c:userShapes>
</file>

<file path=xl/drawings/drawing22.xml><?xml version="1.0" encoding="utf-8"?>
<xdr:wsDr xmlns:xdr="http://schemas.openxmlformats.org/drawingml/2006/spreadsheetDrawing" xmlns:a="http://schemas.openxmlformats.org/drawingml/2006/main">
  <xdr:twoCellAnchor editAs="absolute">
    <xdr:from>
      <xdr:col>12</xdr:col>
      <xdr:colOff>576865</xdr:colOff>
      <xdr:row>4</xdr:row>
      <xdr:rowOff>64931</xdr:rowOff>
    </xdr:from>
    <xdr:to>
      <xdr:col>13</xdr:col>
      <xdr:colOff>1413321</xdr:colOff>
      <xdr:row>4</xdr:row>
      <xdr:rowOff>807881</xdr:rowOff>
    </xdr:to>
    <xdr:pic>
      <xdr:nvPicPr>
        <xdr:cNvPr id="5" name="Picture 4">
          <a:extLst>
            <a:ext uri="{FF2B5EF4-FFF2-40B4-BE49-F238E27FC236}">
              <a16:creationId xmlns:a16="http://schemas.microsoft.com/office/drawing/2014/main" id="{00000000-0008-0000-0E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597147" y="749121"/>
          <a:ext cx="1762125"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twoCellAnchor>
    <xdr:from>
      <xdr:col>6</xdr:col>
      <xdr:colOff>258534</xdr:colOff>
      <xdr:row>30</xdr:row>
      <xdr:rowOff>70757</xdr:rowOff>
    </xdr:from>
    <xdr:to>
      <xdr:col>19</xdr:col>
      <xdr:colOff>762000</xdr:colOff>
      <xdr:row>86</xdr:row>
      <xdr:rowOff>40822</xdr:rowOff>
    </xdr:to>
    <xdr:graphicFrame macro="">
      <xdr:nvGraphicFramePr>
        <xdr:cNvPr id="3" name="Chart 2">
          <a:extLst>
            <a:ext uri="{FF2B5EF4-FFF2-40B4-BE49-F238E27FC236}">
              <a16:creationId xmlns:a16="http://schemas.microsoft.com/office/drawing/2014/main" id="{00000000-0008-0000-0F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16</xdr:col>
      <xdr:colOff>36741</xdr:colOff>
      <xdr:row>4</xdr:row>
      <xdr:rowOff>66676</xdr:rowOff>
    </xdr:from>
    <xdr:to>
      <xdr:col>17</xdr:col>
      <xdr:colOff>859973</xdr:colOff>
      <xdr:row>4</xdr:row>
      <xdr:rowOff>809626</xdr:rowOff>
    </xdr:to>
    <xdr:pic>
      <xdr:nvPicPr>
        <xdr:cNvPr id="4" name="Picture 3">
          <a:extLst>
            <a:ext uri="{FF2B5EF4-FFF2-40B4-BE49-F238E27FC236}">
              <a16:creationId xmlns:a16="http://schemas.microsoft.com/office/drawing/2014/main" id="{00000000-0008-0000-0F00-000004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3480598" y="718458"/>
          <a:ext cx="1762125"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c:userShapes xmlns:c="http://schemas.openxmlformats.org/drawingml/2006/chart">
  <cdr:relSizeAnchor xmlns:cdr="http://schemas.openxmlformats.org/drawingml/2006/chartDrawing">
    <cdr:from>
      <cdr:x>0.0698</cdr:x>
      <cdr:y>0.01021</cdr:y>
    </cdr:from>
    <cdr:to>
      <cdr:x>0.95584</cdr:x>
      <cdr:y>0.07175</cdr:y>
    </cdr:to>
    <cdr:sp macro="" textlink="">
      <cdr:nvSpPr>
        <cdr:cNvPr id="3" name="TextBox 2"/>
        <cdr:cNvSpPr txBox="1"/>
      </cdr:nvSpPr>
      <cdr:spPr>
        <a:xfrm xmlns:a="http://schemas.openxmlformats.org/drawingml/2006/main">
          <a:off x="666751" y="106137"/>
          <a:ext cx="8463643" cy="63953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GB" sz="1800" b="1">
              <a:latin typeface="Times New Roman" panose="02020603050405020304" pitchFamily="18" charset="0"/>
              <a:cs typeface="Times New Roman" panose="02020603050405020304" pitchFamily="18" charset="0"/>
            </a:rPr>
            <a:t>Specific attenuation due to atmospheric gases. Eq. 1</a:t>
          </a:r>
          <a:r>
            <a:rPr lang="en-GB" sz="1800" b="1" baseline="0">
              <a:latin typeface="Times New Roman" panose="02020603050405020304" pitchFamily="18" charset="0"/>
              <a:cs typeface="Times New Roman" panose="02020603050405020304" pitchFamily="18" charset="0"/>
            </a:rPr>
            <a:t> - 9</a:t>
          </a:r>
          <a:r>
            <a:rPr lang="en-GB" sz="1800" b="1">
              <a:latin typeface="Times New Roman" panose="02020603050405020304" pitchFamily="18" charset="0"/>
              <a:cs typeface="Times New Roman" panose="02020603050405020304" pitchFamily="18" charset="0"/>
            </a:rPr>
            <a:t> of Annex 1</a:t>
          </a:r>
          <a:r>
            <a:rPr lang="en-GB" sz="1800" b="1" baseline="0">
              <a:latin typeface="Times New Roman" panose="02020603050405020304" pitchFamily="18" charset="0"/>
              <a:cs typeface="Times New Roman" panose="02020603050405020304" pitchFamily="18" charset="0"/>
            </a:rPr>
            <a:t> in Rec. P.676-13</a:t>
          </a:r>
          <a:r>
            <a:rPr lang="en-GB" sz="1800" b="1">
              <a:latin typeface="Times New Roman" panose="02020603050405020304" pitchFamily="18" charset="0"/>
              <a:cs typeface="Times New Roman" panose="02020603050405020304" pitchFamily="18" charset="0"/>
            </a:rPr>
            <a:t>.</a:t>
          </a:r>
        </a:p>
        <a:p xmlns:a="http://schemas.openxmlformats.org/drawingml/2006/main">
          <a:pPr algn="ctr"/>
          <a:r>
            <a:rPr lang="en-GB" sz="1400">
              <a:latin typeface="Times New Roman" panose="02020603050405020304" pitchFamily="18" charset="0"/>
              <a:cs typeface="Times New Roman" panose="02020603050405020304" pitchFamily="18" charset="0"/>
            </a:rPr>
            <a:t>Dry</a:t>
          </a:r>
          <a:r>
            <a:rPr lang="en-GB" sz="1400" baseline="0">
              <a:latin typeface="Times New Roman" panose="02020603050405020304" pitchFamily="18" charset="0"/>
              <a:cs typeface="Times New Roman" panose="02020603050405020304" pitchFamily="18" charset="0"/>
            </a:rPr>
            <a:t> air p</a:t>
          </a:r>
          <a:r>
            <a:rPr lang="en-GB" sz="1400">
              <a:latin typeface="Times New Roman" panose="02020603050405020304" pitchFamily="18" charset="0"/>
              <a:cs typeface="Times New Roman" panose="02020603050405020304" pitchFamily="18" charset="0"/>
            </a:rPr>
            <a:t>ressure: 1013.25 hPa. Temperature: 15C. Water vapour density: 7.5 gm/m</a:t>
          </a:r>
          <a:r>
            <a:rPr lang="en-GB" sz="1400" baseline="30000">
              <a:latin typeface="Times New Roman" panose="02020603050405020304" pitchFamily="18" charset="0"/>
              <a:cs typeface="Times New Roman" panose="02020603050405020304" pitchFamily="18" charset="0"/>
            </a:rPr>
            <a:t>3</a:t>
          </a:r>
        </a:p>
      </cdr:txBody>
    </cdr:sp>
  </cdr:relSizeAnchor>
</c:userShapes>
</file>

<file path=xl/drawings/drawing25.xml><?xml version="1.0" encoding="utf-8"?>
<xdr:wsDr xmlns:xdr="http://schemas.openxmlformats.org/drawingml/2006/spreadsheetDrawing" xmlns:a="http://schemas.openxmlformats.org/drawingml/2006/main">
  <xdr:twoCellAnchor editAs="absolute">
    <xdr:from>
      <xdr:col>17</xdr:col>
      <xdr:colOff>576580</xdr:colOff>
      <xdr:row>4</xdr:row>
      <xdr:rowOff>15240</xdr:rowOff>
    </xdr:from>
    <xdr:to>
      <xdr:col>19</xdr:col>
      <xdr:colOff>571500</xdr:colOff>
      <xdr:row>4</xdr:row>
      <xdr:rowOff>758190</xdr:rowOff>
    </xdr:to>
    <xdr:pic>
      <xdr:nvPicPr>
        <xdr:cNvPr id="2" name="Picture 1">
          <a:extLst>
            <a:ext uri="{FF2B5EF4-FFF2-40B4-BE49-F238E27FC236}">
              <a16:creationId xmlns:a16="http://schemas.microsoft.com/office/drawing/2014/main" id="{699F1FC5-D944-4B1A-94D2-7EB9DA6214A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719800" y="706120"/>
          <a:ext cx="208788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6.xml><?xml version="1.0" encoding="utf-8"?>
<xdr:wsDr xmlns:xdr="http://schemas.openxmlformats.org/drawingml/2006/spreadsheetDrawing" xmlns:a="http://schemas.openxmlformats.org/drawingml/2006/main">
  <xdr:twoCellAnchor editAs="absolute">
    <xdr:from>
      <xdr:col>21</xdr:col>
      <xdr:colOff>667385</xdr:colOff>
      <xdr:row>4</xdr:row>
      <xdr:rowOff>67310</xdr:rowOff>
    </xdr:from>
    <xdr:to>
      <xdr:col>23</xdr:col>
      <xdr:colOff>712470</xdr:colOff>
      <xdr:row>4</xdr:row>
      <xdr:rowOff>807085</xdr:rowOff>
    </xdr:to>
    <xdr:pic>
      <xdr:nvPicPr>
        <xdr:cNvPr id="2" name="Picture 1">
          <a:extLst>
            <a:ext uri="{FF2B5EF4-FFF2-40B4-BE49-F238E27FC236}">
              <a16:creationId xmlns:a16="http://schemas.microsoft.com/office/drawing/2014/main" id="{7DAC3719-F6BF-4550-9C5C-4A14F7E571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367625" y="778510"/>
          <a:ext cx="1812925" cy="739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7.xml><?xml version="1.0" encoding="utf-8"?>
<xdr:wsDr xmlns:xdr="http://schemas.openxmlformats.org/drawingml/2006/spreadsheetDrawing" xmlns:a="http://schemas.openxmlformats.org/drawingml/2006/main">
  <xdr:twoCellAnchor editAs="absolute">
    <xdr:from>
      <xdr:col>15</xdr:col>
      <xdr:colOff>1270635</xdr:colOff>
      <xdr:row>4</xdr:row>
      <xdr:rowOff>88265</xdr:rowOff>
    </xdr:from>
    <xdr:to>
      <xdr:col>17</xdr:col>
      <xdr:colOff>783590</xdr:colOff>
      <xdr:row>4</xdr:row>
      <xdr:rowOff>831215</xdr:rowOff>
    </xdr:to>
    <xdr:pic>
      <xdr:nvPicPr>
        <xdr:cNvPr id="2" name="Picture 1">
          <a:extLst>
            <a:ext uri="{FF2B5EF4-FFF2-40B4-BE49-F238E27FC236}">
              <a16:creationId xmlns:a16="http://schemas.microsoft.com/office/drawing/2014/main" id="{F4FC044E-527B-4885-97A5-44BDB98935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239615" y="883285"/>
          <a:ext cx="1819275"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8.xml><?xml version="1.0" encoding="utf-8"?>
<xdr:wsDr xmlns:xdr="http://schemas.openxmlformats.org/drawingml/2006/spreadsheetDrawing" xmlns:a="http://schemas.openxmlformats.org/drawingml/2006/main">
  <xdr:twoCellAnchor editAs="absolute">
    <xdr:from>
      <xdr:col>23</xdr:col>
      <xdr:colOff>1349375</xdr:colOff>
      <xdr:row>4</xdr:row>
      <xdr:rowOff>85725</xdr:rowOff>
    </xdr:from>
    <xdr:to>
      <xdr:col>24</xdr:col>
      <xdr:colOff>1517650</xdr:colOff>
      <xdr:row>4</xdr:row>
      <xdr:rowOff>828675</xdr:rowOff>
    </xdr:to>
    <xdr:pic>
      <xdr:nvPicPr>
        <xdr:cNvPr id="2" name="Picture 1">
          <a:extLst>
            <a:ext uri="{FF2B5EF4-FFF2-40B4-BE49-F238E27FC236}">
              <a16:creationId xmlns:a16="http://schemas.microsoft.com/office/drawing/2014/main" id="{B3536890-DAAA-4C30-B46E-5321A4D5465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971875" y="885825"/>
          <a:ext cx="1768475"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12</xdr:col>
      <xdr:colOff>393700</xdr:colOff>
      <xdr:row>20</xdr:row>
      <xdr:rowOff>228600</xdr:rowOff>
    </xdr:from>
    <xdr:to>
      <xdr:col>12</xdr:col>
      <xdr:colOff>660400</xdr:colOff>
      <xdr:row>21</xdr:row>
      <xdr:rowOff>454660</xdr:rowOff>
    </xdr:to>
    <xdr:pic>
      <xdr:nvPicPr>
        <xdr:cNvPr id="8" name="Picture 7">
          <a:extLst>
            <a:ext uri="{FF2B5EF4-FFF2-40B4-BE49-F238E27FC236}">
              <a16:creationId xmlns:a16="http://schemas.microsoft.com/office/drawing/2014/main" id="{CC2D6555-708E-4D08-A107-87A449E7B338}"/>
            </a:ext>
          </a:extLst>
        </xdr:cNvPr>
        <xdr:cNvPicPr>
          <a:picLocks noChangeAspect="1" noChangeArrowheads="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13804900" y="5308600"/>
          <a:ext cx="266700" cy="480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11</xdr:col>
      <xdr:colOff>330200</xdr:colOff>
      <xdr:row>20</xdr:row>
      <xdr:rowOff>241300</xdr:rowOff>
    </xdr:from>
    <xdr:to>
      <xdr:col>11</xdr:col>
      <xdr:colOff>571500</xdr:colOff>
      <xdr:row>21</xdr:row>
      <xdr:rowOff>452664</xdr:rowOff>
    </xdr:to>
    <xdr:pic>
      <xdr:nvPicPr>
        <xdr:cNvPr id="9" name="Picture 8">
          <a:extLst>
            <a:ext uri="{FF2B5EF4-FFF2-40B4-BE49-F238E27FC236}">
              <a16:creationId xmlns:a16="http://schemas.microsoft.com/office/drawing/2014/main" id="{0EE46B83-FD3F-467D-94D2-06C9B40BEFC0}"/>
            </a:ext>
          </a:extLst>
        </xdr:cNvPr>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12776200" y="5321300"/>
          <a:ext cx="241300" cy="46536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27</xdr:col>
      <xdr:colOff>482600</xdr:colOff>
      <xdr:row>20</xdr:row>
      <xdr:rowOff>241300</xdr:rowOff>
    </xdr:from>
    <xdr:to>
      <xdr:col>27</xdr:col>
      <xdr:colOff>698500</xdr:colOff>
      <xdr:row>21</xdr:row>
      <xdr:rowOff>435708</xdr:rowOff>
    </xdr:to>
    <xdr:pic>
      <xdr:nvPicPr>
        <xdr:cNvPr id="10" name="Picture 9">
          <a:extLst>
            <a:ext uri="{FF2B5EF4-FFF2-40B4-BE49-F238E27FC236}">
              <a16:creationId xmlns:a16="http://schemas.microsoft.com/office/drawing/2014/main" id="{093D19F9-1762-45DE-A5E3-36374FFAAA62}"/>
            </a:ext>
          </a:extLst>
        </xdr:cNvPr>
        <xdr:cNvPicPr>
          <a:picLocks noChangeAspect="1" noChangeArrowheads="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6350000" y="5321300"/>
          <a:ext cx="215900" cy="44840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28</xdr:col>
      <xdr:colOff>457200</xdr:colOff>
      <xdr:row>21</xdr:row>
      <xdr:rowOff>25400</xdr:rowOff>
    </xdr:from>
    <xdr:to>
      <xdr:col>28</xdr:col>
      <xdr:colOff>673100</xdr:colOff>
      <xdr:row>21</xdr:row>
      <xdr:rowOff>441779</xdr:rowOff>
    </xdr:to>
    <xdr:pic>
      <xdr:nvPicPr>
        <xdr:cNvPr id="11" name="Picture 10">
          <a:extLst>
            <a:ext uri="{FF2B5EF4-FFF2-40B4-BE49-F238E27FC236}">
              <a16:creationId xmlns:a16="http://schemas.microsoft.com/office/drawing/2014/main" id="{FDBD5A02-06FA-4E28-93DC-1D857794EBB1}"/>
            </a:ext>
          </a:extLst>
        </xdr:cNvPr>
        <xdr:cNvPicPr>
          <a:picLocks noChangeAspect="1" noChangeArrowheads="1"/>
        </xdr:cNvPicPr>
      </xdr:nvPicPr>
      <xdr:blipFill>
        <a:blip xmlns:r="http://schemas.openxmlformats.org/officeDocument/2006/relationships" r:embed="rId5">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9601200" y="5359400"/>
          <a:ext cx="215900" cy="4163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29</xdr:col>
      <xdr:colOff>330200</xdr:colOff>
      <xdr:row>20</xdr:row>
      <xdr:rowOff>190500</xdr:rowOff>
    </xdr:from>
    <xdr:to>
      <xdr:col>29</xdr:col>
      <xdr:colOff>711200</xdr:colOff>
      <xdr:row>21</xdr:row>
      <xdr:rowOff>416891</xdr:rowOff>
    </xdr:to>
    <xdr:pic>
      <xdr:nvPicPr>
        <xdr:cNvPr id="12" name="Picture 11">
          <a:extLst>
            <a:ext uri="{FF2B5EF4-FFF2-40B4-BE49-F238E27FC236}">
              <a16:creationId xmlns:a16="http://schemas.microsoft.com/office/drawing/2014/main" id="{DD0A4329-E67E-4D97-9B5E-59915CC124F2}"/>
            </a:ext>
          </a:extLst>
        </xdr:cNvPr>
        <xdr:cNvPicPr>
          <a:picLocks noChangeAspect="1" noChangeArrowheads="1"/>
        </xdr:cNvPicPr>
      </xdr:nvPicPr>
      <xdr:blipFill>
        <a:blip xmlns:r="http://schemas.openxmlformats.org/officeDocument/2006/relationships" r:embed="rId6">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8343900" y="5270500"/>
          <a:ext cx="381000" cy="48039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8</xdr:col>
      <xdr:colOff>876300</xdr:colOff>
      <xdr:row>107</xdr:row>
      <xdr:rowOff>228600</xdr:rowOff>
    </xdr:from>
    <xdr:to>
      <xdr:col>8</xdr:col>
      <xdr:colOff>1092200</xdr:colOff>
      <xdr:row>108</xdr:row>
      <xdr:rowOff>410308</xdr:rowOff>
    </xdr:to>
    <xdr:pic>
      <xdr:nvPicPr>
        <xdr:cNvPr id="13" name="Picture 12">
          <a:extLst>
            <a:ext uri="{FF2B5EF4-FFF2-40B4-BE49-F238E27FC236}">
              <a16:creationId xmlns:a16="http://schemas.microsoft.com/office/drawing/2014/main" id="{DA2FE216-DEE0-40E2-AF45-C4B33E615556}"/>
            </a:ext>
          </a:extLst>
        </xdr:cNvPr>
        <xdr:cNvPicPr>
          <a:picLocks noChangeAspect="1" noChangeArrowheads="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12217400" y="20383500"/>
          <a:ext cx="215900" cy="44840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11</xdr:col>
      <xdr:colOff>457200</xdr:colOff>
      <xdr:row>108</xdr:row>
      <xdr:rowOff>25400</xdr:rowOff>
    </xdr:from>
    <xdr:to>
      <xdr:col>11</xdr:col>
      <xdr:colOff>673100</xdr:colOff>
      <xdr:row>108</xdr:row>
      <xdr:rowOff>441779</xdr:rowOff>
    </xdr:to>
    <xdr:pic>
      <xdr:nvPicPr>
        <xdr:cNvPr id="14" name="Picture 13">
          <a:extLst>
            <a:ext uri="{FF2B5EF4-FFF2-40B4-BE49-F238E27FC236}">
              <a16:creationId xmlns:a16="http://schemas.microsoft.com/office/drawing/2014/main" id="{29F8C108-CC77-4718-82AD-2E87F76EF4D3}"/>
            </a:ext>
          </a:extLst>
        </xdr:cNvPr>
        <xdr:cNvPicPr>
          <a:picLocks noChangeAspect="1" noChangeArrowheads="1"/>
        </xdr:cNvPicPr>
      </xdr:nvPicPr>
      <xdr:blipFill>
        <a:blip xmlns:r="http://schemas.openxmlformats.org/officeDocument/2006/relationships" r:embed="rId5">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9956800" y="5359400"/>
          <a:ext cx="215900" cy="4163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10</xdr:col>
      <xdr:colOff>330200</xdr:colOff>
      <xdr:row>107</xdr:row>
      <xdr:rowOff>177801</xdr:rowOff>
    </xdr:from>
    <xdr:to>
      <xdr:col>10</xdr:col>
      <xdr:colOff>762000</xdr:colOff>
      <xdr:row>108</xdr:row>
      <xdr:rowOff>466889</xdr:rowOff>
    </xdr:to>
    <xdr:pic>
      <xdr:nvPicPr>
        <xdr:cNvPr id="15" name="Picture 14">
          <a:extLst>
            <a:ext uri="{FF2B5EF4-FFF2-40B4-BE49-F238E27FC236}">
              <a16:creationId xmlns:a16="http://schemas.microsoft.com/office/drawing/2014/main" id="{3AD5468D-1958-4778-9E8B-5754F57F194A}"/>
            </a:ext>
          </a:extLst>
        </xdr:cNvPr>
        <xdr:cNvPicPr>
          <a:picLocks noChangeAspect="1" noChangeArrowheads="1"/>
        </xdr:cNvPicPr>
      </xdr:nvPicPr>
      <xdr:blipFill>
        <a:blip xmlns:r="http://schemas.openxmlformats.org/officeDocument/2006/relationships" r:embed="rId6">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10833100" y="20332701"/>
          <a:ext cx="431800" cy="5557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13</xdr:col>
      <xdr:colOff>393700</xdr:colOff>
      <xdr:row>107</xdr:row>
      <xdr:rowOff>228600</xdr:rowOff>
    </xdr:from>
    <xdr:to>
      <xdr:col>13</xdr:col>
      <xdr:colOff>660400</xdr:colOff>
      <xdr:row>108</xdr:row>
      <xdr:rowOff>454660</xdr:rowOff>
    </xdr:to>
    <xdr:pic>
      <xdr:nvPicPr>
        <xdr:cNvPr id="16" name="Picture 15">
          <a:extLst>
            <a:ext uri="{FF2B5EF4-FFF2-40B4-BE49-F238E27FC236}">
              <a16:creationId xmlns:a16="http://schemas.microsoft.com/office/drawing/2014/main" id="{D5873EC3-4B9B-4108-BF5F-21F97043AFAD}"/>
            </a:ext>
          </a:extLst>
        </xdr:cNvPr>
        <xdr:cNvPicPr>
          <a:picLocks noChangeAspect="1" noChangeArrowheads="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11963400" y="5308600"/>
          <a:ext cx="266700" cy="480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12</xdr:col>
      <xdr:colOff>330200</xdr:colOff>
      <xdr:row>107</xdr:row>
      <xdr:rowOff>241300</xdr:rowOff>
    </xdr:from>
    <xdr:to>
      <xdr:col>12</xdr:col>
      <xdr:colOff>571500</xdr:colOff>
      <xdr:row>108</xdr:row>
      <xdr:rowOff>452664</xdr:rowOff>
    </xdr:to>
    <xdr:pic>
      <xdr:nvPicPr>
        <xdr:cNvPr id="17" name="Picture 16">
          <a:extLst>
            <a:ext uri="{FF2B5EF4-FFF2-40B4-BE49-F238E27FC236}">
              <a16:creationId xmlns:a16="http://schemas.microsoft.com/office/drawing/2014/main" id="{7688DE57-A57E-436A-85F9-57014F62DE70}"/>
            </a:ext>
          </a:extLst>
        </xdr:cNvPr>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10934700" y="5321300"/>
          <a:ext cx="241300" cy="46536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28</xdr:col>
      <xdr:colOff>482600</xdr:colOff>
      <xdr:row>107</xdr:row>
      <xdr:rowOff>241300</xdr:rowOff>
    </xdr:from>
    <xdr:to>
      <xdr:col>28</xdr:col>
      <xdr:colOff>698500</xdr:colOff>
      <xdr:row>108</xdr:row>
      <xdr:rowOff>435708</xdr:rowOff>
    </xdr:to>
    <xdr:pic>
      <xdr:nvPicPr>
        <xdr:cNvPr id="18" name="Picture 17">
          <a:extLst>
            <a:ext uri="{FF2B5EF4-FFF2-40B4-BE49-F238E27FC236}">
              <a16:creationId xmlns:a16="http://schemas.microsoft.com/office/drawing/2014/main" id="{75ACCB8A-22FF-4B1D-9CF5-F2681DCA0209}"/>
            </a:ext>
          </a:extLst>
        </xdr:cNvPr>
        <xdr:cNvPicPr>
          <a:picLocks noChangeAspect="1" noChangeArrowheads="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7889200" y="5321300"/>
          <a:ext cx="215900" cy="44840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29</xdr:col>
      <xdr:colOff>457200</xdr:colOff>
      <xdr:row>108</xdr:row>
      <xdr:rowOff>25400</xdr:rowOff>
    </xdr:from>
    <xdr:to>
      <xdr:col>29</xdr:col>
      <xdr:colOff>673100</xdr:colOff>
      <xdr:row>108</xdr:row>
      <xdr:rowOff>441779</xdr:rowOff>
    </xdr:to>
    <xdr:pic>
      <xdr:nvPicPr>
        <xdr:cNvPr id="19" name="Picture 18">
          <a:extLst>
            <a:ext uri="{FF2B5EF4-FFF2-40B4-BE49-F238E27FC236}">
              <a16:creationId xmlns:a16="http://schemas.microsoft.com/office/drawing/2014/main" id="{1DAFB4E8-4E56-45AF-8FA4-B60014D71F7A}"/>
            </a:ext>
          </a:extLst>
        </xdr:cNvPr>
        <xdr:cNvPicPr>
          <a:picLocks noChangeAspect="1" noChangeArrowheads="1"/>
        </xdr:cNvPicPr>
      </xdr:nvPicPr>
      <xdr:blipFill>
        <a:blip xmlns:r="http://schemas.openxmlformats.org/officeDocument/2006/relationships" r:embed="rId5">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8994100" y="5359400"/>
          <a:ext cx="215900" cy="4163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30</xdr:col>
      <xdr:colOff>330200</xdr:colOff>
      <xdr:row>107</xdr:row>
      <xdr:rowOff>190500</xdr:rowOff>
    </xdr:from>
    <xdr:to>
      <xdr:col>30</xdr:col>
      <xdr:colOff>711200</xdr:colOff>
      <xdr:row>108</xdr:row>
      <xdr:rowOff>416891</xdr:rowOff>
    </xdr:to>
    <xdr:pic>
      <xdr:nvPicPr>
        <xdr:cNvPr id="20" name="Picture 19">
          <a:extLst>
            <a:ext uri="{FF2B5EF4-FFF2-40B4-BE49-F238E27FC236}">
              <a16:creationId xmlns:a16="http://schemas.microsoft.com/office/drawing/2014/main" id="{6C7C71BA-A61D-4EFB-A595-9CE00D0D3786}"/>
            </a:ext>
          </a:extLst>
        </xdr:cNvPr>
        <xdr:cNvPicPr>
          <a:picLocks noChangeAspect="1" noChangeArrowheads="1"/>
        </xdr:cNvPicPr>
      </xdr:nvPicPr>
      <xdr:blipFill>
        <a:blip xmlns:r="http://schemas.openxmlformats.org/officeDocument/2006/relationships" r:embed="rId6">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30035500" y="5270500"/>
          <a:ext cx="381000" cy="48039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9</xdr:col>
      <xdr:colOff>558800</xdr:colOff>
      <xdr:row>21</xdr:row>
      <xdr:rowOff>95250</xdr:rowOff>
    </xdr:from>
    <xdr:ext cx="596900" cy="346762"/>
    <mc:AlternateContent xmlns:mc="http://schemas.openxmlformats.org/markup-compatibility/2006" xmlns:a14="http://schemas.microsoft.com/office/drawing/2010/main">
      <mc:Choice Requires="a14">
        <xdr:sp macro="" textlink="">
          <xdr:nvSpPr>
            <xdr:cNvPr id="21" name="TextBox 20">
              <a:extLst>
                <a:ext uri="{FF2B5EF4-FFF2-40B4-BE49-F238E27FC236}">
                  <a16:creationId xmlns:a16="http://schemas.microsoft.com/office/drawing/2014/main" id="{D41B293E-6E4C-4935-9B86-4208248B3EC3}"/>
                </a:ext>
              </a:extLst>
            </xdr:cNvPr>
            <xdr:cNvSpPr txBox="1"/>
          </xdr:nvSpPr>
          <xdr:spPr>
            <a:xfrm>
              <a:off x="11303000" y="5600700"/>
              <a:ext cx="596900" cy="3467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acc>
                      <m:accPr>
                        <m:chr m:val="̅"/>
                        <m:ctrlPr>
                          <a:rPr lang="en-GB" sz="2000" i="1">
                            <a:latin typeface="Cambria Math" panose="02040503050406030204" pitchFamily="18" charset="0"/>
                          </a:rPr>
                        </m:ctrlPr>
                      </m:accPr>
                      <m:e>
                        <m:sSub>
                          <m:sSubPr>
                            <m:ctrlPr>
                              <a:rPr lang="en-GB" sz="2000" i="1">
                                <a:latin typeface="Cambria Math" panose="02040503050406030204" pitchFamily="18" charset="0"/>
                              </a:rPr>
                            </m:ctrlPr>
                          </m:sSubPr>
                          <m:e>
                            <m:r>
                              <a:rPr lang="en-GB" sz="2000" i="1">
                                <a:latin typeface="Cambria Math" panose="02040503050406030204" pitchFamily="18" charset="0"/>
                                <a:ea typeface="Cambria Math" panose="02040503050406030204" pitchFamily="18" charset="0"/>
                              </a:rPr>
                              <m:t>𝜌</m:t>
                            </m:r>
                          </m:e>
                          <m:sub>
                            <m:sSub>
                              <m:sSubPr>
                                <m:ctrlPr>
                                  <a:rPr lang="en-GB" sz="2000" i="1">
                                    <a:latin typeface="Cambria Math" panose="02040503050406030204" pitchFamily="18" charset="0"/>
                                  </a:rPr>
                                </m:ctrlPr>
                              </m:sSubPr>
                              <m:e>
                                <m:r>
                                  <a:rPr lang="en-US" sz="2000" b="0" i="1">
                                    <a:latin typeface="Cambria Math" panose="02040503050406030204" pitchFamily="18" charset="0"/>
                                  </a:rPr>
                                  <m:t>𝑤</m:t>
                                </m:r>
                              </m:e>
                              <m:sub>
                                <m:r>
                                  <a:rPr lang="en-US" sz="2000" b="0" i="1">
                                    <a:latin typeface="Cambria Math" panose="02040503050406030204" pitchFamily="18" charset="0"/>
                                  </a:rPr>
                                  <m:t>𝑆</m:t>
                                </m:r>
                              </m:sub>
                            </m:sSub>
                          </m:sub>
                        </m:sSub>
                      </m:e>
                    </m:acc>
                  </m:oMath>
                </m:oMathPara>
              </a14:m>
              <a:endParaRPr lang="en-GB" sz="1100"/>
            </a:p>
          </xdr:txBody>
        </xdr:sp>
      </mc:Choice>
      <mc:Fallback xmlns:r="http://schemas.openxmlformats.org/officeDocument/2006/relationships" xmlns="">
        <xdr:sp macro="" textlink="">
          <xdr:nvSpPr>
            <xdr:cNvPr id="21" name="TextBox 20">
              <a:extLst>
                <a:ext uri="{FF2B5EF4-FFF2-40B4-BE49-F238E27FC236}">
                  <a16:creationId xmlns:a16="http://schemas.microsoft.com/office/drawing/2014/main" id="{D41B293E-6E4C-4935-9B86-4208248B3EC3}"/>
                </a:ext>
              </a:extLst>
            </xdr:cNvPr>
            <xdr:cNvSpPr txBox="1"/>
          </xdr:nvSpPr>
          <xdr:spPr>
            <a:xfrm>
              <a:off x="11303000" y="5600700"/>
              <a:ext cx="596900" cy="3467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n-GB" sz="2000" i="0">
                  <a:latin typeface="Cambria Math" panose="02040503050406030204" pitchFamily="18" charset="0"/>
                </a:rPr>
                <a:t>(</a:t>
              </a:r>
              <a:r>
                <a:rPr lang="en-GB" sz="2000" i="0">
                  <a:latin typeface="Cambria Math" panose="02040503050406030204" pitchFamily="18" charset="0"/>
                  <a:ea typeface="Cambria Math" panose="02040503050406030204" pitchFamily="18" charset="0"/>
                </a:rPr>
                <a:t>𝜌_(</a:t>
              </a:r>
              <a:r>
                <a:rPr lang="en-US" sz="2000" b="0" i="0">
                  <a:latin typeface="Cambria Math" panose="02040503050406030204" pitchFamily="18" charset="0"/>
                </a:rPr>
                <a:t>𝑤</a:t>
              </a:r>
              <a:r>
                <a:rPr lang="en-GB" sz="2000" b="0" i="0">
                  <a:latin typeface="Cambria Math" panose="02040503050406030204" pitchFamily="18" charset="0"/>
                </a:rPr>
                <a:t>_</a:t>
              </a:r>
              <a:r>
                <a:rPr lang="en-US" sz="2000" b="0" i="0">
                  <a:latin typeface="Cambria Math" panose="02040503050406030204" pitchFamily="18" charset="0"/>
                </a:rPr>
                <a:t>𝑆</a:t>
              </a:r>
              <a:r>
                <a:rPr lang="en-GB" sz="2000" b="0" i="0">
                  <a:latin typeface="Cambria Math" panose="02040503050406030204" pitchFamily="18" charset="0"/>
                </a:rPr>
                <a:t> ) ) ̅</a:t>
              </a:r>
              <a:endParaRPr lang="en-GB" sz="1100"/>
            </a:p>
          </xdr:txBody>
        </xdr:sp>
      </mc:Fallback>
    </mc:AlternateContent>
    <xdr:clientData/>
  </xdr:oneCellAnchor>
  <xdr:oneCellAnchor>
    <xdr:from>
      <xdr:col>10</xdr:col>
      <xdr:colOff>450850</xdr:colOff>
      <xdr:row>21</xdr:row>
      <xdr:rowOff>165100</xdr:rowOff>
    </xdr:from>
    <xdr:ext cx="457200" cy="318357"/>
    <mc:AlternateContent xmlns:mc="http://schemas.openxmlformats.org/markup-compatibility/2006" xmlns:a14="http://schemas.microsoft.com/office/drawing/2010/main">
      <mc:Choice Requires="a14">
        <xdr:sp macro="" textlink="">
          <xdr:nvSpPr>
            <xdr:cNvPr id="22" name="TextBox 21">
              <a:extLst>
                <a:ext uri="{FF2B5EF4-FFF2-40B4-BE49-F238E27FC236}">
                  <a16:creationId xmlns:a16="http://schemas.microsoft.com/office/drawing/2014/main" id="{C6298BF8-48CC-4A08-AD2C-DC3723F4E55B}"/>
                </a:ext>
              </a:extLst>
            </xdr:cNvPr>
            <xdr:cNvSpPr txBox="1"/>
          </xdr:nvSpPr>
          <xdr:spPr>
            <a:xfrm>
              <a:off x="12966700" y="5670550"/>
              <a:ext cx="457200" cy="3183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acc>
                      <m:accPr>
                        <m:chr m:val="̅"/>
                        <m:ctrlPr>
                          <a:rPr lang="en-GB" sz="2000" i="1">
                            <a:latin typeface="Cambria Math" panose="02040503050406030204" pitchFamily="18" charset="0"/>
                          </a:rPr>
                        </m:ctrlPr>
                      </m:accPr>
                      <m:e>
                        <m:sSub>
                          <m:sSubPr>
                            <m:ctrlPr>
                              <a:rPr lang="en-GB" sz="2000" i="1">
                                <a:latin typeface="Cambria Math" panose="02040503050406030204" pitchFamily="18" charset="0"/>
                              </a:rPr>
                            </m:ctrlPr>
                          </m:sSubPr>
                          <m:e>
                            <m:r>
                              <a:rPr lang="en-US" sz="2000" b="0" i="1">
                                <a:latin typeface="Cambria Math" panose="02040503050406030204" pitchFamily="18" charset="0"/>
                              </a:rPr>
                              <m:t>𝑇</m:t>
                            </m:r>
                          </m:e>
                          <m:sub>
                            <m:r>
                              <a:rPr lang="en-US" sz="2000" b="0" i="1">
                                <a:latin typeface="Cambria Math" panose="02040503050406030204" pitchFamily="18" charset="0"/>
                              </a:rPr>
                              <m:t>𝑆</m:t>
                            </m:r>
                          </m:sub>
                        </m:sSub>
                      </m:e>
                    </m:acc>
                  </m:oMath>
                </m:oMathPara>
              </a14:m>
              <a:endParaRPr lang="en-GB" sz="1100"/>
            </a:p>
          </xdr:txBody>
        </xdr:sp>
      </mc:Choice>
      <mc:Fallback xmlns:r="http://schemas.openxmlformats.org/officeDocument/2006/relationships" xmlns="">
        <xdr:sp macro="" textlink="">
          <xdr:nvSpPr>
            <xdr:cNvPr id="22" name="TextBox 21">
              <a:extLst>
                <a:ext uri="{FF2B5EF4-FFF2-40B4-BE49-F238E27FC236}">
                  <a16:creationId xmlns:a16="http://schemas.microsoft.com/office/drawing/2014/main" id="{C6298BF8-48CC-4A08-AD2C-DC3723F4E55B}"/>
                </a:ext>
              </a:extLst>
            </xdr:cNvPr>
            <xdr:cNvSpPr txBox="1"/>
          </xdr:nvSpPr>
          <xdr:spPr>
            <a:xfrm>
              <a:off x="12966700" y="5670550"/>
              <a:ext cx="457200" cy="3183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n-GB" sz="2000" i="0">
                  <a:latin typeface="Cambria Math" panose="02040503050406030204" pitchFamily="18" charset="0"/>
                </a:rPr>
                <a:t>(</a:t>
              </a:r>
              <a:r>
                <a:rPr lang="en-US" sz="2000" b="0" i="0">
                  <a:latin typeface="Cambria Math" panose="02040503050406030204" pitchFamily="18" charset="0"/>
                </a:rPr>
                <a:t>𝑇</a:t>
              </a:r>
              <a:r>
                <a:rPr lang="en-GB" sz="2000" b="0" i="0">
                  <a:latin typeface="Cambria Math" panose="02040503050406030204" pitchFamily="18" charset="0"/>
                </a:rPr>
                <a:t>_</a:t>
              </a:r>
              <a:r>
                <a:rPr lang="en-US" sz="2000" b="0" i="0">
                  <a:latin typeface="Cambria Math" panose="02040503050406030204" pitchFamily="18" charset="0"/>
                </a:rPr>
                <a:t>𝑆</a:t>
              </a:r>
              <a:r>
                <a:rPr lang="en-GB" sz="2000" b="0" i="0">
                  <a:latin typeface="Cambria Math" panose="02040503050406030204" pitchFamily="18" charset="0"/>
                </a:rPr>
                <a:t> ) ̅</a:t>
              </a:r>
              <a:endParaRPr lang="en-GB" sz="1100"/>
            </a:p>
          </xdr:txBody>
        </xdr:sp>
      </mc:Fallback>
    </mc:AlternateContent>
    <xdr:clientData/>
  </xdr:oneCellAnchor>
  <xdr:oneCellAnchor>
    <xdr:from>
      <xdr:col>7</xdr:col>
      <xdr:colOff>438150</xdr:colOff>
      <xdr:row>21</xdr:row>
      <xdr:rowOff>139700</xdr:rowOff>
    </xdr:from>
    <xdr:ext cx="457200" cy="318357"/>
    <mc:AlternateContent xmlns:mc="http://schemas.openxmlformats.org/markup-compatibility/2006" xmlns:a14="http://schemas.microsoft.com/office/drawing/2010/main">
      <mc:Choice Requires="a14">
        <xdr:sp macro="" textlink="">
          <xdr:nvSpPr>
            <xdr:cNvPr id="23" name="TextBox 22">
              <a:extLst>
                <a:ext uri="{FF2B5EF4-FFF2-40B4-BE49-F238E27FC236}">
                  <a16:creationId xmlns:a16="http://schemas.microsoft.com/office/drawing/2014/main" id="{A35494A1-E436-4394-864E-6994A136C177}"/>
                </a:ext>
              </a:extLst>
            </xdr:cNvPr>
            <xdr:cNvSpPr txBox="1"/>
          </xdr:nvSpPr>
          <xdr:spPr>
            <a:xfrm>
              <a:off x="7924800" y="5645150"/>
              <a:ext cx="457200" cy="3183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acc>
                      <m:accPr>
                        <m:chr m:val="̅"/>
                        <m:ctrlPr>
                          <a:rPr lang="en-GB" sz="2000" i="1">
                            <a:latin typeface="Cambria Math" panose="02040503050406030204" pitchFamily="18" charset="0"/>
                          </a:rPr>
                        </m:ctrlPr>
                      </m:accPr>
                      <m:e>
                        <m:sSub>
                          <m:sSubPr>
                            <m:ctrlPr>
                              <a:rPr lang="en-GB" sz="2000" i="1">
                                <a:latin typeface="Cambria Math" panose="02040503050406030204" pitchFamily="18" charset="0"/>
                              </a:rPr>
                            </m:ctrlPr>
                          </m:sSubPr>
                          <m:e>
                            <m:r>
                              <a:rPr lang="en-US" sz="2000" b="0" i="1">
                                <a:latin typeface="Cambria Math" panose="02040503050406030204" pitchFamily="18" charset="0"/>
                              </a:rPr>
                              <m:t>𝑃</m:t>
                            </m:r>
                          </m:e>
                          <m:sub>
                            <m:r>
                              <a:rPr lang="en-US" sz="2000" b="0" i="1">
                                <a:latin typeface="Cambria Math" panose="02040503050406030204" pitchFamily="18" charset="0"/>
                              </a:rPr>
                              <m:t>𝑆</m:t>
                            </m:r>
                          </m:sub>
                        </m:sSub>
                      </m:e>
                    </m:acc>
                  </m:oMath>
                </m:oMathPara>
              </a14:m>
              <a:endParaRPr lang="en-GB" sz="1100"/>
            </a:p>
          </xdr:txBody>
        </xdr:sp>
      </mc:Choice>
      <mc:Fallback xmlns:r="http://schemas.openxmlformats.org/officeDocument/2006/relationships" xmlns="">
        <xdr:sp macro="" textlink="">
          <xdr:nvSpPr>
            <xdr:cNvPr id="23" name="TextBox 22">
              <a:extLst>
                <a:ext uri="{FF2B5EF4-FFF2-40B4-BE49-F238E27FC236}">
                  <a16:creationId xmlns:a16="http://schemas.microsoft.com/office/drawing/2014/main" id="{A35494A1-E436-4394-864E-6994A136C177}"/>
                </a:ext>
              </a:extLst>
            </xdr:cNvPr>
            <xdr:cNvSpPr txBox="1"/>
          </xdr:nvSpPr>
          <xdr:spPr>
            <a:xfrm>
              <a:off x="7924800" y="5645150"/>
              <a:ext cx="457200" cy="3183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n-GB" sz="2000" i="0">
                  <a:latin typeface="Cambria Math" panose="02040503050406030204" pitchFamily="18" charset="0"/>
                </a:rPr>
                <a:t>(</a:t>
              </a:r>
              <a:r>
                <a:rPr lang="en-US" sz="2000" b="0" i="0">
                  <a:latin typeface="Cambria Math" panose="02040503050406030204" pitchFamily="18" charset="0"/>
                </a:rPr>
                <a:t>𝑃</a:t>
              </a:r>
              <a:r>
                <a:rPr lang="en-GB" sz="2000" b="0" i="0">
                  <a:latin typeface="Cambria Math" panose="02040503050406030204" pitchFamily="18" charset="0"/>
                </a:rPr>
                <a:t>_</a:t>
              </a:r>
              <a:r>
                <a:rPr lang="en-US" sz="2000" b="0" i="0">
                  <a:latin typeface="Cambria Math" panose="02040503050406030204" pitchFamily="18" charset="0"/>
                </a:rPr>
                <a:t>𝑆</a:t>
              </a:r>
              <a:r>
                <a:rPr lang="en-GB" sz="2000" b="0" i="0">
                  <a:latin typeface="Cambria Math" panose="02040503050406030204" pitchFamily="18" charset="0"/>
                </a:rPr>
                <a:t> ) ̅</a:t>
              </a:r>
              <a:endParaRPr lang="en-GB" sz="1100"/>
            </a:p>
          </xdr:txBody>
        </xdr:sp>
      </mc:Fallback>
    </mc:AlternateContent>
    <xdr:clientData/>
  </xdr:oneCellAnchor>
</xdr:wsDr>
</file>

<file path=xl/drawings/drawing29.xml><?xml version="1.0" encoding="utf-8"?>
<xdr:wsDr xmlns:xdr="http://schemas.openxmlformats.org/drawingml/2006/spreadsheetDrawing" xmlns:a="http://schemas.openxmlformats.org/drawingml/2006/main">
  <xdr:twoCellAnchor editAs="absolute">
    <xdr:from>
      <xdr:col>15</xdr:col>
      <xdr:colOff>915035</xdr:colOff>
      <xdr:row>4</xdr:row>
      <xdr:rowOff>106045</xdr:rowOff>
    </xdr:from>
    <xdr:to>
      <xdr:col>17</xdr:col>
      <xdr:colOff>807720</xdr:colOff>
      <xdr:row>4</xdr:row>
      <xdr:rowOff>848995</xdr:rowOff>
    </xdr:to>
    <xdr:pic>
      <xdr:nvPicPr>
        <xdr:cNvPr id="2" name="Picture 1">
          <a:extLst>
            <a:ext uri="{FF2B5EF4-FFF2-40B4-BE49-F238E27FC236}">
              <a16:creationId xmlns:a16="http://schemas.microsoft.com/office/drawing/2014/main" id="{E34A26E2-7414-4A4B-9F10-B12C60DD1A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870045" y="901065"/>
          <a:ext cx="1925955"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11</xdr:col>
      <xdr:colOff>143932</xdr:colOff>
      <xdr:row>18</xdr:row>
      <xdr:rowOff>67520</xdr:rowOff>
    </xdr:from>
    <xdr:ext cx="491068" cy="351580"/>
    <mc:AlternateContent xmlns:mc="http://schemas.openxmlformats.org/markup-compatibility/2006" xmlns:a14="http://schemas.microsoft.com/office/drawing/2010/main">
      <mc:Choice Requires="a14">
        <xdr:sp macro="" textlink="">
          <xdr:nvSpPr>
            <xdr:cNvPr id="5" name="TextBox 4">
              <a:extLst>
                <a:ext uri="{FF2B5EF4-FFF2-40B4-BE49-F238E27FC236}">
                  <a16:creationId xmlns:a16="http://schemas.microsoft.com/office/drawing/2014/main" id="{5C75EEBF-7697-4B56-A82A-AB54261F5FFD}"/>
                </a:ext>
              </a:extLst>
            </xdr:cNvPr>
            <xdr:cNvSpPr txBox="1"/>
          </xdr:nvSpPr>
          <xdr:spPr>
            <a:xfrm>
              <a:off x="12094632" y="4817320"/>
              <a:ext cx="491068" cy="3515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sSub>
                      <m:sSubPr>
                        <m:ctrlPr>
                          <a:rPr lang="en-GB" sz="2000" i="1">
                            <a:solidFill>
                              <a:schemeClr val="tx1"/>
                            </a:solidFill>
                            <a:effectLst/>
                            <a:latin typeface="Cambria Math" panose="02040503050406030204" pitchFamily="18" charset="0"/>
                            <a:ea typeface="+mn-ea"/>
                            <a:cs typeface="+mn-cs"/>
                          </a:rPr>
                        </m:ctrlPr>
                      </m:sSubPr>
                      <m:e>
                        <m:r>
                          <a:rPr lang="en-GB" sz="2000" i="1">
                            <a:solidFill>
                              <a:schemeClr val="tx1"/>
                            </a:solidFill>
                            <a:effectLst/>
                            <a:latin typeface="Cambria Math" panose="02040503050406030204" pitchFamily="18" charset="0"/>
                            <a:ea typeface="+mn-ea"/>
                            <a:cs typeface="+mn-cs"/>
                          </a:rPr>
                          <m:t>𝜆</m:t>
                        </m:r>
                      </m:e>
                      <m:sub>
                        <m:sSub>
                          <m:sSubPr>
                            <m:ctrlPr>
                              <a:rPr lang="en-GB" sz="2000" i="1">
                                <a:solidFill>
                                  <a:schemeClr val="tx1"/>
                                </a:solidFill>
                                <a:effectLst/>
                                <a:latin typeface="Cambria Math" panose="02040503050406030204" pitchFamily="18" charset="0"/>
                                <a:ea typeface="+mn-ea"/>
                                <a:cs typeface="+mn-cs"/>
                              </a:rPr>
                            </m:ctrlPr>
                          </m:sSubPr>
                          <m:e>
                            <m:r>
                              <a:rPr lang="en-US" sz="2000" b="0" i="1">
                                <a:solidFill>
                                  <a:schemeClr val="tx1"/>
                                </a:solidFill>
                                <a:effectLst/>
                                <a:latin typeface="Cambria Math" panose="02040503050406030204" pitchFamily="18" charset="0"/>
                                <a:ea typeface="+mn-ea"/>
                                <a:cs typeface="+mn-cs"/>
                              </a:rPr>
                              <m:t>𝑉</m:t>
                            </m:r>
                          </m:e>
                          <m:sub>
                            <m:r>
                              <a:rPr lang="en-US" sz="2000" b="0" i="1">
                                <a:solidFill>
                                  <a:schemeClr val="tx1"/>
                                </a:solidFill>
                                <a:effectLst/>
                                <a:latin typeface="Cambria Math" panose="02040503050406030204" pitchFamily="18" charset="0"/>
                                <a:ea typeface="+mn-ea"/>
                                <a:cs typeface="+mn-cs"/>
                              </a:rPr>
                              <m:t>𝑆</m:t>
                            </m:r>
                          </m:sub>
                        </m:sSub>
                      </m:sub>
                    </m:sSub>
                  </m:oMath>
                </m:oMathPara>
              </a14:m>
              <a:endParaRPr lang="en-GB" sz="4000"/>
            </a:p>
          </xdr:txBody>
        </xdr:sp>
      </mc:Choice>
      <mc:Fallback xmlns:r="http://schemas.openxmlformats.org/officeDocument/2006/relationships" xmlns="">
        <xdr:sp macro="" textlink="">
          <xdr:nvSpPr>
            <xdr:cNvPr id="5" name="TextBox 4">
              <a:extLst>
                <a:ext uri="{FF2B5EF4-FFF2-40B4-BE49-F238E27FC236}">
                  <a16:creationId xmlns:a16="http://schemas.microsoft.com/office/drawing/2014/main" id="{5C75EEBF-7697-4B56-A82A-AB54261F5FFD}"/>
                </a:ext>
              </a:extLst>
            </xdr:cNvPr>
            <xdr:cNvSpPr txBox="1"/>
          </xdr:nvSpPr>
          <xdr:spPr>
            <a:xfrm>
              <a:off x="12094632" y="4817320"/>
              <a:ext cx="491068" cy="3515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n-GB" sz="2000" i="0">
                  <a:solidFill>
                    <a:schemeClr val="tx1"/>
                  </a:solidFill>
                  <a:effectLst/>
                  <a:latin typeface="Cambria Math" panose="02040503050406030204" pitchFamily="18" charset="0"/>
                  <a:ea typeface="+mn-ea"/>
                  <a:cs typeface="+mn-cs"/>
                </a:rPr>
                <a:t>𝜆_(</a:t>
              </a:r>
              <a:r>
                <a:rPr lang="en-US" sz="2000" b="0" i="0">
                  <a:solidFill>
                    <a:schemeClr val="tx1"/>
                  </a:solidFill>
                  <a:effectLst/>
                  <a:latin typeface="Cambria Math" panose="02040503050406030204" pitchFamily="18" charset="0"/>
                  <a:ea typeface="+mn-ea"/>
                  <a:cs typeface="+mn-cs"/>
                </a:rPr>
                <a:t>𝑉</a:t>
              </a:r>
              <a:r>
                <a:rPr lang="en-GB" sz="2000" b="0" i="0">
                  <a:solidFill>
                    <a:schemeClr val="tx1"/>
                  </a:solidFill>
                  <a:effectLst/>
                  <a:latin typeface="Cambria Math" panose="02040503050406030204" pitchFamily="18" charset="0"/>
                  <a:ea typeface="+mn-ea"/>
                  <a:cs typeface="+mn-cs"/>
                </a:rPr>
                <a:t>_</a:t>
              </a:r>
              <a:r>
                <a:rPr lang="en-US" sz="2000" b="0" i="0">
                  <a:solidFill>
                    <a:schemeClr val="tx1"/>
                  </a:solidFill>
                  <a:effectLst/>
                  <a:latin typeface="Cambria Math" panose="02040503050406030204" pitchFamily="18" charset="0"/>
                  <a:ea typeface="+mn-ea"/>
                  <a:cs typeface="+mn-cs"/>
                </a:rPr>
                <a:t>𝑆 </a:t>
              </a:r>
              <a:r>
                <a:rPr lang="en-GB" sz="2000" b="0" i="0">
                  <a:solidFill>
                    <a:schemeClr val="tx1"/>
                  </a:solidFill>
                  <a:effectLst/>
                  <a:latin typeface="Cambria Math" panose="02040503050406030204" pitchFamily="18" charset="0"/>
                  <a:ea typeface="+mn-ea"/>
                  <a:cs typeface="+mn-cs"/>
                </a:rPr>
                <a:t>)</a:t>
              </a:r>
              <a:endParaRPr lang="en-GB" sz="4000"/>
            </a:p>
          </xdr:txBody>
        </xdr:sp>
      </mc:Fallback>
    </mc:AlternateContent>
    <xdr:clientData/>
  </xdr:oneCellAnchor>
  <xdr:oneCellAnchor>
    <xdr:from>
      <xdr:col>12</xdr:col>
      <xdr:colOff>177800</xdr:colOff>
      <xdr:row>18</xdr:row>
      <xdr:rowOff>114300</xdr:rowOff>
    </xdr:from>
    <xdr:ext cx="685800" cy="381000"/>
    <mc:AlternateContent xmlns:mc="http://schemas.openxmlformats.org/markup-compatibility/2006" xmlns:a14="http://schemas.microsoft.com/office/drawing/2010/main">
      <mc:Choice Requires="a14">
        <xdr:sp macro="" textlink="">
          <xdr:nvSpPr>
            <xdr:cNvPr id="6" name="TextBox 5">
              <a:extLst>
                <a:ext uri="{FF2B5EF4-FFF2-40B4-BE49-F238E27FC236}">
                  <a16:creationId xmlns:a16="http://schemas.microsoft.com/office/drawing/2014/main" id="{58583D4C-EAB6-4281-A5F0-6F221210A226}"/>
                </a:ext>
              </a:extLst>
            </xdr:cNvPr>
            <xdr:cNvSpPr txBox="1"/>
          </xdr:nvSpPr>
          <xdr:spPr>
            <a:xfrm>
              <a:off x="12839700" y="4864100"/>
              <a:ext cx="685800" cy="3810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sSub>
                      <m:sSubPr>
                        <m:ctrlPr>
                          <a:rPr lang="en-GB" sz="2000" i="1">
                            <a:solidFill>
                              <a:schemeClr val="tx1"/>
                            </a:solidFill>
                            <a:effectLst/>
                            <a:latin typeface="Cambria Math" panose="02040503050406030204" pitchFamily="18" charset="0"/>
                            <a:ea typeface="+mn-ea"/>
                            <a:cs typeface="+mn-cs"/>
                          </a:rPr>
                        </m:ctrlPr>
                      </m:sSubPr>
                      <m:e>
                        <m:r>
                          <a:rPr lang="en-US" sz="2000" b="0" i="1">
                            <a:solidFill>
                              <a:schemeClr val="tx1"/>
                            </a:solidFill>
                            <a:effectLst/>
                            <a:latin typeface="Cambria Math" panose="02040503050406030204" pitchFamily="18" charset="0"/>
                            <a:ea typeface="+mn-ea"/>
                            <a:cs typeface="+mn-cs"/>
                          </a:rPr>
                          <m:t>𝐾</m:t>
                        </m:r>
                      </m:e>
                      <m:sub>
                        <m:sSub>
                          <m:sSubPr>
                            <m:ctrlPr>
                              <a:rPr lang="en-GB" sz="2000" i="1">
                                <a:solidFill>
                                  <a:schemeClr val="tx1"/>
                                </a:solidFill>
                                <a:effectLst/>
                                <a:latin typeface="Cambria Math" panose="02040503050406030204" pitchFamily="18" charset="0"/>
                                <a:ea typeface="+mn-ea"/>
                                <a:cs typeface="+mn-cs"/>
                              </a:rPr>
                            </m:ctrlPr>
                          </m:sSubPr>
                          <m:e>
                            <m:r>
                              <a:rPr lang="en-US" sz="2000" b="0" i="1">
                                <a:solidFill>
                                  <a:schemeClr val="tx1"/>
                                </a:solidFill>
                                <a:effectLst/>
                                <a:latin typeface="Cambria Math" panose="02040503050406030204" pitchFamily="18" charset="0"/>
                                <a:ea typeface="+mn-ea"/>
                                <a:cs typeface="+mn-cs"/>
                              </a:rPr>
                              <m:t>𝑉</m:t>
                            </m:r>
                          </m:e>
                          <m:sub>
                            <m:r>
                              <a:rPr lang="en-US" sz="2000" b="0" i="1">
                                <a:solidFill>
                                  <a:schemeClr val="tx1"/>
                                </a:solidFill>
                                <a:effectLst/>
                                <a:latin typeface="Cambria Math" panose="02040503050406030204" pitchFamily="18" charset="0"/>
                                <a:ea typeface="+mn-ea"/>
                                <a:cs typeface="+mn-cs"/>
                              </a:rPr>
                              <m:t>𝑆</m:t>
                            </m:r>
                          </m:sub>
                        </m:sSub>
                      </m:sub>
                    </m:sSub>
                  </m:oMath>
                </m:oMathPara>
              </a14:m>
              <a:endParaRPr lang="en-GB" sz="4000"/>
            </a:p>
          </xdr:txBody>
        </xdr:sp>
      </mc:Choice>
      <mc:Fallback xmlns:r="http://schemas.openxmlformats.org/officeDocument/2006/relationships" xmlns="">
        <xdr:sp macro="" textlink="">
          <xdr:nvSpPr>
            <xdr:cNvPr id="6" name="TextBox 5">
              <a:extLst>
                <a:ext uri="{FF2B5EF4-FFF2-40B4-BE49-F238E27FC236}">
                  <a16:creationId xmlns:a16="http://schemas.microsoft.com/office/drawing/2014/main" id="{58583D4C-EAB6-4281-A5F0-6F221210A226}"/>
                </a:ext>
              </a:extLst>
            </xdr:cNvPr>
            <xdr:cNvSpPr txBox="1"/>
          </xdr:nvSpPr>
          <xdr:spPr>
            <a:xfrm>
              <a:off x="12839700" y="4864100"/>
              <a:ext cx="685800" cy="3810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n-US" sz="2000" b="0" i="0">
                  <a:solidFill>
                    <a:schemeClr val="tx1"/>
                  </a:solidFill>
                  <a:effectLst/>
                  <a:latin typeface="Cambria Math" panose="02040503050406030204" pitchFamily="18" charset="0"/>
                  <a:ea typeface="+mn-ea"/>
                  <a:cs typeface="+mn-cs"/>
                </a:rPr>
                <a:t>𝐾</a:t>
              </a:r>
              <a:r>
                <a:rPr lang="en-GB" sz="2000" b="0" i="0">
                  <a:solidFill>
                    <a:schemeClr val="tx1"/>
                  </a:solidFill>
                  <a:effectLst/>
                  <a:latin typeface="Cambria Math" panose="02040503050406030204" pitchFamily="18" charset="0"/>
                  <a:ea typeface="+mn-ea"/>
                  <a:cs typeface="+mn-cs"/>
                </a:rPr>
                <a:t>_(</a:t>
              </a:r>
              <a:r>
                <a:rPr lang="en-US" sz="2000" b="0" i="0">
                  <a:solidFill>
                    <a:schemeClr val="tx1"/>
                  </a:solidFill>
                  <a:effectLst/>
                  <a:latin typeface="Cambria Math" panose="02040503050406030204" pitchFamily="18" charset="0"/>
                  <a:ea typeface="+mn-ea"/>
                  <a:cs typeface="+mn-cs"/>
                </a:rPr>
                <a:t>𝑉</a:t>
              </a:r>
              <a:r>
                <a:rPr lang="en-GB" sz="2000" b="0" i="0">
                  <a:solidFill>
                    <a:schemeClr val="tx1"/>
                  </a:solidFill>
                  <a:effectLst/>
                  <a:latin typeface="Cambria Math" panose="02040503050406030204" pitchFamily="18" charset="0"/>
                  <a:ea typeface="+mn-ea"/>
                  <a:cs typeface="+mn-cs"/>
                </a:rPr>
                <a:t>_</a:t>
              </a:r>
              <a:r>
                <a:rPr lang="en-US" sz="2000" b="0" i="0">
                  <a:solidFill>
                    <a:schemeClr val="tx1"/>
                  </a:solidFill>
                  <a:effectLst/>
                  <a:latin typeface="Cambria Math" panose="02040503050406030204" pitchFamily="18" charset="0"/>
                  <a:ea typeface="+mn-ea"/>
                  <a:cs typeface="+mn-cs"/>
                </a:rPr>
                <a:t>𝑆 </a:t>
              </a:r>
              <a:r>
                <a:rPr lang="en-GB" sz="2000" b="0" i="0">
                  <a:solidFill>
                    <a:schemeClr val="tx1"/>
                  </a:solidFill>
                  <a:effectLst/>
                  <a:latin typeface="Cambria Math" panose="02040503050406030204" pitchFamily="18" charset="0"/>
                  <a:ea typeface="+mn-ea"/>
                  <a:cs typeface="+mn-cs"/>
                </a:rPr>
                <a:t>)</a:t>
              </a:r>
              <a:endParaRPr lang="en-GB" sz="4000"/>
            </a:p>
          </xdr:txBody>
        </xdr:sp>
      </mc:Fallback>
    </mc:AlternateContent>
    <xdr:clientData/>
  </xdr:oneCellAnchor>
  <xdr:oneCellAnchor>
    <xdr:from>
      <xdr:col>10</xdr:col>
      <xdr:colOff>203200</xdr:colOff>
      <xdr:row>18</xdr:row>
      <xdr:rowOff>63500</xdr:rowOff>
    </xdr:from>
    <xdr:ext cx="596900" cy="346762"/>
    <mc:AlternateContent xmlns:mc="http://schemas.openxmlformats.org/markup-compatibility/2006" xmlns:a14="http://schemas.microsoft.com/office/drawing/2010/main">
      <mc:Choice Requires="a14">
        <xdr:sp macro="" textlink="">
          <xdr:nvSpPr>
            <xdr:cNvPr id="4" name="TextBox 3">
              <a:extLst>
                <a:ext uri="{FF2B5EF4-FFF2-40B4-BE49-F238E27FC236}">
                  <a16:creationId xmlns:a16="http://schemas.microsoft.com/office/drawing/2014/main" id="{8410637C-6FC2-44B4-A4FA-15633DCAFDFF}"/>
                </a:ext>
              </a:extLst>
            </xdr:cNvPr>
            <xdr:cNvSpPr txBox="1"/>
          </xdr:nvSpPr>
          <xdr:spPr>
            <a:xfrm>
              <a:off x="11099800" y="4813300"/>
              <a:ext cx="596900" cy="3467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acc>
                      <m:accPr>
                        <m:chr m:val="̅"/>
                        <m:ctrlPr>
                          <a:rPr lang="en-GB" sz="2000" i="1">
                            <a:latin typeface="Cambria Math" panose="02040503050406030204" pitchFamily="18" charset="0"/>
                          </a:rPr>
                        </m:ctrlPr>
                      </m:accPr>
                      <m:e>
                        <m:sSub>
                          <m:sSubPr>
                            <m:ctrlPr>
                              <a:rPr lang="en-GB" sz="2000" i="1">
                                <a:latin typeface="Cambria Math" panose="02040503050406030204" pitchFamily="18" charset="0"/>
                              </a:rPr>
                            </m:ctrlPr>
                          </m:sSubPr>
                          <m:e>
                            <m:r>
                              <a:rPr lang="en-GB" sz="2000" i="1">
                                <a:latin typeface="Cambria Math" panose="02040503050406030204" pitchFamily="18" charset="0"/>
                                <a:ea typeface="Cambria Math" panose="02040503050406030204" pitchFamily="18" charset="0"/>
                              </a:rPr>
                              <m:t>𝜌</m:t>
                            </m:r>
                          </m:e>
                          <m:sub>
                            <m:sSub>
                              <m:sSubPr>
                                <m:ctrlPr>
                                  <a:rPr lang="en-GB" sz="2000" i="1">
                                    <a:latin typeface="Cambria Math" panose="02040503050406030204" pitchFamily="18" charset="0"/>
                                  </a:rPr>
                                </m:ctrlPr>
                              </m:sSubPr>
                              <m:e>
                                <m:r>
                                  <a:rPr lang="en-US" sz="2000" b="0" i="1">
                                    <a:latin typeface="Cambria Math" panose="02040503050406030204" pitchFamily="18" charset="0"/>
                                  </a:rPr>
                                  <m:t>𝑤</m:t>
                                </m:r>
                              </m:e>
                              <m:sub>
                                <m:r>
                                  <a:rPr lang="en-US" sz="2000" b="0" i="1">
                                    <a:latin typeface="Cambria Math" panose="02040503050406030204" pitchFamily="18" charset="0"/>
                                  </a:rPr>
                                  <m:t>𝑆</m:t>
                                </m:r>
                              </m:sub>
                            </m:sSub>
                          </m:sub>
                        </m:sSub>
                      </m:e>
                    </m:acc>
                  </m:oMath>
                </m:oMathPara>
              </a14:m>
              <a:endParaRPr lang="en-GB" sz="1100"/>
            </a:p>
          </xdr:txBody>
        </xdr:sp>
      </mc:Choice>
      <mc:Fallback xmlns:r="http://schemas.openxmlformats.org/officeDocument/2006/relationships" xmlns="">
        <xdr:sp macro="" textlink="">
          <xdr:nvSpPr>
            <xdr:cNvPr id="4" name="TextBox 3">
              <a:extLst>
                <a:ext uri="{FF2B5EF4-FFF2-40B4-BE49-F238E27FC236}">
                  <a16:creationId xmlns:a16="http://schemas.microsoft.com/office/drawing/2014/main" id="{8410637C-6FC2-44B4-A4FA-15633DCAFDFF}"/>
                </a:ext>
              </a:extLst>
            </xdr:cNvPr>
            <xdr:cNvSpPr txBox="1"/>
          </xdr:nvSpPr>
          <xdr:spPr>
            <a:xfrm>
              <a:off x="11099800" y="4813300"/>
              <a:ext cx="596900" cy="3467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n-GB" sz="2000" i="0">
                  <a:latin typeface="Cambria Math" panose="02040503050406030204" pitchFamily="18" charset="0"/>
                </a:rPr>
                <a:t>(</a:t>
              </a:r>
              <a:r>
                <a:rPr lang="en-GB" sz="2000" i="0">
                  <a:latin typeface="Cambria Math" panose="02040503050406030204" pitchFamily="18" charset="0"/>
                  <a:ea typeface="Cambria Math" panose="02040503050406030204" pitchFamily="18" charset="0"/>
                </a:rPr>
                <a:t>𝜌_(</a:t>
              </a:r>
              <a:r>
                <a:rPr lang="en-US" sz="2000" b="0" i="0">
                  <a:latin typeface="Cambria Math" panose="02040503050406030204" pitchFamily="18" charset="0"/>
                </a:rPr>
                <a:t>𝑤</a:t>
              </a:r>
              <a:r>
                <a:rPr lang="en-GB" sz="2000" b="0" i="0">
                  <a:latin typeface="Cambria Math" panose="02040503050406030204" pitchFamily="18" charset="0"/>
                </a:rPr>
                <a:t>_</a:t>
              </a:r>
              <a:r>
                <a:rPr lang="en-US" sz="2000" b="0" i="0">
                  <a:latin typeface="Cambria Math" panose="02040503050406030204" pitchFamily="18" charset="0"/>
                </a:rPr>
                <a:t>𝑆</a:t>
              </a:r>
              <a:r>
                <a:rPr lang="en-GB" sz="2000" b="0" i="0">
                  <a:latin typeface="Cambria Math" panose="02040503050406030204" pitchFamily="18" charset="0"/>
                </a:rPr>
                <a:t> ) ) ̅</a:t>
              </a:r>
              <a:endParaRPr lang="en-GB" sz="1100"/>
            </a:p>
          </xdr:txBody>
        </xdr:sp>
      </mc:Fallback>
    </mc:AlternateContent>
    <xdr:clientData/>
  </xdr:oneCellAnchor>
  <xdr:oneCellAnchor>
    <xdr:from>
      <xdr:col>9</xdr:col>
      <xdr:colOff>261620</xdr:colOff>
      <xdr:row>18</xdr:row>
      <xdr:rowOff>106680</xdr:rowOff>
    </xdr:from>
    <xdr:ext cx="457200" cy="318357"/>
    <mc:AlternateContent xmlns:mc="http://schemas.openxmlformats.org/markup-compatibility/2006" xmlns:a14="http://schemas.microsoft.com/office/drawing/2010/main">
      <mc:Choice Requires="a14">
        <xdr:sp macro="" textlink="">
          <xdr:nvSpPr>
            <xdr:cNvPr id="10" name="TextBox 9">
              <a:extLst>
                <a:ext uri="{FF2B5EF4-FFF2-40B4-BE49-F238E27FC236}">
                  <a16:creationId xmlns:a16="http://schemas.microsoft.com/office/drawing/2014/main" id="{4A876493-77A8-41A9-8389-96DD6979B43D}"/>
                </a:ext>
              </a:extLst>
            </xdr:cNvPr>
            <xdr:cNvSpPr txBox="1"/>
          </xdr:nvSpPr>
          <xdr:spPr>
            <a:xfrm>
              <a:off x="10025380" y="4820920"/>
              <a:ext cx="457200" cy="3183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acc>
                      <m:accPr>
                        <m:chr m:val="̅"/>
                        <m:ctrlPr>
                          <a:rPr lang="en-GB" sz="2000" i="1">
                            <a:latin typeface="Cambria Math" panose="02040503050406030204" pitchFamily="18" charset="0"/>
                          </a:rPr>
                        </m:ctrlPr>
                      </m:accPr>
                      <m:e>
                        <m:sSub>
                          <m:sSubPr>
                            <m:ctrlPr>
                              <a:rPr lang="en-GB" sz="2000" i="1">
                                <a:latin typeface="Cambria Math" panose="02040503050406030204" pitchFamily="18" charset="0"/>
                              </a:rPr>
                            </m:ctrlPr>
                          </m:sSubPr>
                          <m:e>
                            <m:r>
                              <a:rPr lang="en-US" sz="2000" b="0" i="1">
                                <a:latin typeface="Cambria Math" panose="02040503050406030204" pitchFamily="18" charset="0"/>
                              </a:rPr>
                              <m:t>𝑇</m:t>
                            </m:r>
                          </m:e>
                          <m:sub>
                            <m:r>
                              <a:rPr lang="en-US" sz="2000" b="0" i="1">
                                <a:latin typeface="Cambria Math" panose="02040503050406030204" pitchFamily="18" charset="0"/>
                              </a:rPr>
                              <m:t>𝑆</m:t>
                            </m:r>
                          </m:sub>
                        </m:sSub>
                      </m:e>
                    </m:acc>
                  </m:oMath>
                </m:oMathPara>
              </a14:m>
              <a:endParaRPr lang="en-GB" sz="1100"/>
            </a:p>
          </xdr:txBody>
        </xdr:sp>
      </mc:Choice>
      <mc:Fallback xmlns="">
        <xdr:sp macro="" textlink="">
          <xdr:nvSpPr>
            <xdr:cNvPr id="10" name="TextBox 9">
              <a:extLst>
                <a:ext uri="{FF2B5EF4-FFF2-40B4-BE49-F238E27FC236}">
                  <a16:creationId xmlns:a16="http://schemas.microsoft.com/office/drawing/2014/main" id="{4A876493-77A8-41A9-8389-96DD6979B43D}"/>
                </a:ext>
              </a:extLst>
            </xdr:cNvPr>
            <xdr:cNvSpPr txBox="1"/>
          </xdr:nvSpPr>
          <xdr:spPr>
            <a:xfrm>
              <a:off x="10025380" y="4820920"/>
              <a:ext cx="457200" cy="3183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n-GB" sz="2000" i="0">
                  <a:latin typeface="Cambria Math" panose="02040503050406030204" pitchFamily="18" charset="0"/>
                </a:rPr>
                <a:t>(</a:t>
              </a:r>
              <a:r>
                <a:rPr lang="en-US" sz="2000" b="0" i="0">
                  <a:latin typeface="Cambria Math" panose="02040503050406030204" pitchFamily="18" charset="0"/>
                </a:rPr>
                <a:t>𝑇</a:t>
              </a:r>
              <a:r>
                <a:rPr lang="en-GB" sz="2000" b="0" i="0">
                  <a:latin typeface="Cambria Math" panose="02040503050406030204" pitchFamily="18" charset="0"/>
                </a:rPr>
                <a:t>_</a:t>
              </a:r>
              <a:r>
                <a:rPr lang="en-US" sz="2000" b="0" i="0">
                  <a:latin typeface="Cambria Math" panose="02040503050406030204" pitchFamily="18" charset="0"/>
                </a:rPr>
                <a:t>𝑆 </a:t>
              </a:r>
              <a:r>
                <a:rPr lang="en-GB" sz="2000" b="0" i="0">
                  <a:latin typeface="Cambria Math" panose="02040503050406030204" pitchFamily="18" charset="0"/>
                </a:rPr>
                <a:t>) ̅</a:t>
              </a:r>
              <a:endParaRPr lang="en-GB" sz="1100"/>
            </a:p>
          </xdr:txBody>
        </xdr:sp>
      </mc:Fallback>
    </mc:AlternateContent>
    <xdr:clientData/>
  </xdr:oneCellAnchor>
  <xdr:oneCellAnchor>
    <xdr:from>
      <xdr:col>8</xdr:col>
      <xdr:colOff>304800</xdr:colOff>
      <xdr:row>18</xdr:row>
      <xdr:rowOff>127000</xdr:rowOff>
    </xdr:from>
    <xdr:ext cx="457200" cy="318357"/>
    <mc:AlternateContent xmlns:mc="http://schemas.openxmlformats.org/markup-compatibility/2006" xmlns:a14="http://schemas.microsoft.com/office/drawing/2010/main">
      <mc:Choice Requires="a14">
        <xdr:sp macro="" textlink="">
          <xdr:nvSpPr>
            <xdr:cNvPr id="11" name="TextBox 10">
              <a:extLst>
                <a:ext uri="{FF2B5EF4-FFF2-40B4-BE49-F238E27FC236}">
                  <a16:creationId xmlns:a16="http://schemas.microsoft.com/office/drawing/2014/main" id="{0BD3FBED-2BEE-4DE5-B394-294E1D465138}"/>
                </a:ext>
              </a:extLst>
            </xdr:cNvPr>
            <xdr:cNvSpPr txBox="1"/>
          </xdr:nvSpPr>
          <xdr:spPr>
            <a:xfrm>
              <a:off x="8915400" y="4876800"/>
              <a:ext cx="457200" cy="3183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acc>
                      <m:accPr>
                        <m:chr m:val="̅"/>
                        <m:ctrlPr>
                          <a:rPr lang="en-GB" sz="2000" i="1">
                            <a:latin typeface="Cambria Math" panose="02040503050406030204" pitchFamily="18" charset="0"/>
                          </a:rPr>
                        </m:ctrlPr>
                      </m:accPr>
                      <m:e>
                        <m:sSub>
                          <m:sSubPr>
                            <m:ctrlPr>
                              <a:rPr lang="en-GB" sz="2000" i="1">
                                <a:latin typeface="Cambria Math" panose="02040503050406030204" pitchFamily="18" charset="0"/>
                              </a:rPr>
                            </m:ctrlPr>
                          </m:sSubPr>
                          <m:e>
                            <m:r>
                              <a:rPr lang="en-US" sz="2000" b="0" i="1">
                                <a:latin typeface="Cambria Math" panose="02040503050406030204" pitchFamily="18" charset="0"/>
                              </a:rPr>
                              <m:t>𝑃</m:t>
                            </m:r>
                          </m:e>
                          <m:sub>
                            <m:r>
                              <a:rPr lang="en-US" sz="2000" b="0" i="1">
                                <a:latin typeface="Cambria Math" panose="02040503050406030204" pitchFamily="18" charset="0"/>
                              </a:rPr>
                              <m:t>𝑆</m:t>
                            </m:r>
                          </m:sub>
                        </m:sSub>
                      </m:e>
                    </m:acc>
                  </m:oMath>
                </m:oMathPara>
              </a14:m>
              <a:endParaRPr lang="en-GB" sz="1100"/>
            </a:p>
          </xdr:txBody>
        </xdr:sp>
      </mc:Choice>
      <mc:Fallback xmlns:r="http://schemas.openxmlformats.org/officeDocument/2006/relationships" xmlns="">
        <xdr:sp macro="" textlink="">
          <xdr:nvSpPr>
            <xdr:cNvPr id="11" name="TextBox 10">
              <a:extLst>
                <a:ext uri="{FF2B5EF4-FFF2-40B4-BE49-F238E27FC236}">
                  <a16:creationId xmlns:a16="http://schemas.microsoft.com/office/drawing/2014/main" id="{0BD3FBED-2BEE-4DE5-B394-294E1D465138}"/>
                </a:ext>
              </a:extLst>
            </xdr:cNvPr>
            <xdr:cNvSpPr txBox="1"/>
          </xdr:nvSpPr>
          <xdr:spPr>
            <a:xfrm>
              <a:off x="8915400" y="4876800"/>
              <a:ext cx="457200" cy="3183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n-GB" sz="2000" i="0">
                  <a:latin typeface="Cambria Math" panose="02040503050406030204" pitchFamily="18" charset="0"/>
                </a:rPr>
                <a:t>(</a:t>
              </a:r>
              <a:r>
                <a:rPr lang="en-US" sz="2000" b="0" i="0">
                  <a:latin typeface="Cambria Math" panose="02040503050406030204" pitchFamily="18" charset="0"/>
                </a:rPr>
                <a:t>𝑃</a:t>
              </a:r>
              <a:r>
                <a:rPr lang="en-GB" sz="2000" b="0" i="0">
                  <a:latin typeface="Cambria Math" panose="02040503050406030204" pitchFamily="18" charset="0"/>
                </a:rPr>
                <a:t>_</a:t>
              </a:r>
              <a:r>
                <a:rPr lang="en-US" sz="2000" b="0" i="0">
                  <a:latin typeface="Cambria Math" panose="02040503050406030204" pitchFamily="18" charset="0"/>
                </a:rPr>
                <a:t>𝑆</a:t>
              </a:r>
              <a:r>
                <a:rPr lang="en-GB" sz="2000" b="0" i="0">
                  <a:latin typeface="Cambria Math" panose="02040503050406030204" pitchFamily="18" charset="0"/>
                </a:rPr>
                <a:t> ) ̅</a:t>
              </a:r>
              <a:endParaRPr lang="en-GB" sz="1100"/>
            </a:p>
          </xdr:txBody>
        </xdr:sp>
      </mc:Fallback>
    </mc:AlternateContent>
    <xdr:clientData/>
  </xdr:oneCellAnchor>
</xdr:wsDr>
</file>

<file path=xl/drawings/drawing3.xml><?xml version="1.0" encoding="utf-8"?>
<xdr:wsDr xmlns:xdr="http://schemas.openxmlformats.org/drawingml/2006/spreadsheetDrawing" xmlns:a="http://schemas.openxmlformats.org/drawingml/2006/main">
  <xdr:twoCellAnchor editAs="absolute">
    <xdr:from>
      <xdr:col>12</xdr:col>
      <xdr:colOff>285753</xdr:colOff>
      <xdr:row>4</xdr:row>
      <xdr:rowOff>92531</xdr:rowOff>
    </xdr:from>
    <xdr:to>
      <xdr:col>13</xdr:col>
      <xdr:colOff>1013735</xdr:colOff>
      <xdr:row>4</xdr:row>
      <xdr:rowOff>835481</xdr:rowOff>
    </xdr:to>
    <xdr:pic>
      <xdr:nvPicPr>
        <xdr:cNvPr id="2" name="Picture 1">
          <a:extLst>
            <a:ext uri="{FF2B5EF4-FFF2-40B4-BE49-F238E27FC236}">
              <a16:creationId xmlns:a16="http://schemas.microsoft.com/office/drawing/2014/main" id="{00000000-0008-0000-02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062860" y="772888"/>
          <a:ext cx="1762125"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0.xml><?xml version="1.0" encoding="utf-8"?>
<xdr:wsDr xmlns:xdr="http://schemas.openxmlformats.org/drawingml/2006/spreadsheetDrawing" xmlns:a="http://schemas.openxmlformats.org/drawingml/2006/main">
  <xdr:twoCellAnchor editAs="absolute">
    <xdr:from>
      <xdr:col>11</xdr:col>
      <xdr:colOff>768805</xdr:colOff>
      <xdr:row>4</xdr:row>
      <xdr:rowOff>51708</xdr:rowOff>
    </xdr:from>
    <xdr:to>
      <xdr:col>14</xdr:col>
      <xdr:colOff>6533</xdr:colOff>
      <xdr:row>4</xdr:row>
      <xdr:rowOff>794658</xdr:rowOff>
    </xdr:to>
    <xdr:pic>
      <xdr:nvPicPr>
        <xdr:cNvPr id="2" name="Picture 1">
          <a:extLst>
            <a:ext uri="{FF2B5EF4-FFF2-40B4-BE49-F238E27FC236}">
              <a16:creationId xmlns:a16="http://schemas.microsoft.com/office/drawing/2014/main" id="{00000000-0008-0000-1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389305" y="794658"/>
          <a:ext cx="1767568"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9</xdr:col>
      <xdr:colOff>209549</xdr:colOff>
      <xdr:row>39</xdr:row>
      <xdr:rowOff>95249</xdr:rowOff>
    </xdr:from>
    <xdr:to>
      <xdr:col>18</xdr:col>
      <xdr:colOff>887184</xdr:colOff>
      <xdr:row>80</xdr:row>
      <xdr:rowOff>27215</xdr:rowOff>
    </xdr:to>
    <xdr:graphicFrame macro="">
      <xdr:nvGraphicFramePr>
        <xdr:cNvPr id="3" name="Chart 2">
          <a:extLst>
            <a:ext uri="{FF2B5EF4-FFF2-40B4-BE49-F238E27FC236}">
              <a16:creationId xmlns:a16="http://schemas.microsoft.com/office/drawing/2014/main" id="{00000000-0008-0000-11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1.xml><?xml version="1.0" encoding="utf-8"?>
<xdr:wsDr xmlns:xdr="http://schemas.openxmlformats.org/drawingml/2006/spreadsheetDrawing" xmlns:a="http://schemas.openxmlformats.org/drawingml/2006/main">
  <xdr:twoCellAnchor editAs="absolute">
    <xdr:from>
      <xdr:col>11</xdr:col>
      <xdr:colOff>689884</xdr:colOff>
      <xdr:row>4</xdr:row>
      <xdr:rowOff>24493</xdr:rowOff>
    </xdr:from>
    <xdr:to>
      <xdr:col>13</xdr:col>
      <xdr:colOff>397330</xdr:colOff>
      <xdr:row>4</xdr:row>
      <xdr:rowOff>767443</xdr:rowOff>
    </xdr:to>
    <xdr:pic>
      <xdr:nvPicPr>
        <xdr:cNvPr id="2" name="Picture 1">
          <a:extLst>
            <a:ext uri="{FF2B5EF4-FFF2-40B4-BE49-F238E27FC236}">
              <a16:creationId xmlns:a16="http://schemas.microsoft.com/office/drawing/2014/main" id="{67CF0686-403E-40A2-9CCF-899D8E376F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895491" y="704850"/>
          <a:ext cx="1762125"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204106</xdr:colOff>
      <xdr:row>16</xdr:row>
      <xdr:rowOff>186418</xdr:rowOff>
    </xdr:from>
    <xdr:to>
      <xdr:col>20</xdr:col>
      <xdr:colOff>367392</xdr:colOff>
      <xdr:row>56</xdr:row>
      <xdr:rowOff>81643</xdr:rowOff>
    </xdr:to>
    <xdr:graphicFrame macro="">
      <xdr:nvGraphicFramePr>
        <xdr:cNvPr id="4" name="Chart 3">
          <a:extLst>
            <a:ext uri="{FF2B5EF4-FFF2-40B4-BE49-F238E27FC236}">
              <a16:creationId xmlns:a16="http://schemas.microsoft.com/office/drawing/2014/main" id="{6B37DEEB-5B64-44AE-97B9-AE13AFAC22A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217715</xdr:colOff>
      <xdr:row>57</xdr:row>
      <xdr:rowOff>27215</xdr:rowOff>
    </xdr:from>
    <xdr:to>
      <xdr:col>20</xdr:col>
      <xdr:colOff>381001</xdr:colOff>
      <xdr:row>105</xdr:row>
      <xdr:rowOff>4083</xdr:rowOff>
    </xdr:to>
    <xdr:graphicFrame macro="">
      <xdr:nvGraphicFramePr>
        <xdr:cNvPr id="5" name="Chart 4">
          <a:extLst>
            <a:ext uri="{FF2B5EF4-FFF2-40B4-BE49-F238E27FC236}">
              <a16:creationId xmlns:a16="http://schemas.microsoft.com/office/drawing/2014/main" id="{123466B5-56D7-4FEE-B3BE-7F8DF93A54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2.xml><?xml version="1.0" encoding="utf-8"?>
<xdr:wsDr xmlns:xdr="http://schemas.openxmlformats.org/drawingml/2006/spreadsheetDrawing" xmlns:a="http://schemas.openxmlformats.org/drawingml/2006/main">
  <xdr:twoCellAnchor editAs="absolute">
    <xdr:from>
      <xdr:col>13</xdr:col>
      <xdr:colOff>257176</xdr:colOff>
      <xdr:row>4</xdr:row>
      <xdr:rowOff>41730</xdr:rowOff>
    </xdr:from>
    <xdr:to>
      <xdr:col>14</xdr:col>
      <xdr:colOff>803729</xdr:colOff>
      <xdr:row>4</xdr:row>
      <xdr:rowOff>784680</xdr:rowOff>
    </xdr:to>
    <xdr:pic>
      <xdr:nvPicPr>
        <xdr:cNvPr id="2" name="Picture 1">
          <a:extLst>
            <a:ext uri="{FF2B5EF4-FFF2-40B4-BE49-F238E27FC236}">
              <a16:creationId xmlns:a16="http://schemas.microsoft.com/office/drawing/2014/main" id="{37DA557B-2359-4F45-A8F5-C4CDA15EE61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039476" y="765630"/>
          <a:ext cx="1765753"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341084</xdr:colOff>
      <xdr:row>45</xdr:row>
      <xdr:rowOff>70303</xdr:rowOff>
    </xdr:from>
    <xdr:to>
      <xdr:col>17</xdr:col>
      <xdr:colOff>1384300</xdr:colOff>
      <xdr:row>53</xdr:row>
      <xdr:rowOff>127000</xdr:rowOff>
    </xdr:to>
    <xdr:sp macro="" textlink="">
      <xdr:nvSpPr>
        <xdr:cNvPr id="3" name="TextBox 2">
          <a:extLst>
            <a:ext uri="{FF2B5EF4-FFF2-40B4-BE49-F238E27FC236}">
              <a16:creationId xmlns:a16="http://schemas.microsoft.com/office/drawing/2014/main" id="{70C728C8-E646-425F-84DA-38CE97448E44}"/>
            </a:ext>
          </a:extLst>
        </xdr:cNvPr>
        <xdr:cNvSpPr txBox="1"/>
      </xdr:nvSpPr>
      <xdr:spPr>
        <a:xfrm>
          <a:off x="747484" y="10255703"/>
          <a:ext cx="15457716" cy="141559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600">
              <a:latin typeface="Times New Roman" panose="02020603050405020304" pitchFamily="18" charset="0"/>
              <a:cs typeface="Times New Roman" panose="02020603050405020304" pitchFamily="18" charset="0"/>
            </a:rPr>
            <a:t>NOTE: Differences in the values of the PA, PR and Pr (A1 ≥a1, A2 ≥ a2) are to be expected as they originate in the numerical implementation of the bivariate normal integral.</a:t>
          </a:r>
        </a:p>
        <a:p>
          <a:r>
            <a:rPr lang="en-GB" sz="1600">
              <a:latin typeface="Times New Roman" panose="02020603050405020304" pitchFamily="18" charset="0"/>
              <a:cs typeface="Times New Roman" panose="02020603050405020304" pitchFamily="18" charset="0"/>
            </a:rPr>
            <a:t>The values above were</a:t>
          </a:r>
          <a:r>
            <a:rPr lang="en-GB" sz="1600" baseline="0">
              <a:latin typeface="Times New Roman" panose="02020603050405020304" pitchFamily="18" charset="0"/>
              <a:cs typeface="Times New Roman" panose="02020603050405020304" pitchFamily="18" charset="0"/>
            </a:rPr>
            <a:t> obtained by using </a:t>
          </a:r>
          <a:r>
            <a:rPr lang="en-US" sz="1600" baseline="0">
              <a:solidFill>
                <a:schemeClr val="dk1"/>
              </a:solidFill>
              <a:latin typeface="Times New Roman" panose="02020603050405020304" pitchFamily="18" charset="0"/>
              <a:ea typeface="+mn-ea"/>
              <a:cs typeface="Times New Roman" panose="02020603050405020304" pitchFamily="18" charset="0"/>
              <a:hlinkClick xmlns:r="http://schemas.openxmlformats.org/officeDocument/2006/relationships" r:id=""/>
            </a:rPr>
            <a:t>https://people.sc.fsu.edu/~jburkardt/m_src/toms462/bivnor.m</a:t>
          </a:r>
          <a:r>
            <a:rPr lang="en-US" sz="1600" baseline="0">
              <a:solidFill>
                <a:schemeClr val="dk1"/>
              </a:solidFill>
              <a:latin typeface="Times New Roman" panose="02020603050405020304" pitchFamily="18" charset="0"/>
              <a:ea typeface="+mn-ea"/>
              <a:cs typeface="Times New Roman" panose="02020603050405020304" pitchFamily="18" charset="0"/>
            </a:rPr>
            <a:t> distributed under the GNU LGPL license.</a:t>
          </a:r>
        </a:p>
        <a:p>
          <a:endParaRPr lang="en-US" sz="1600" baseline="0">
            <a:solidFill>
              <a:schemeClr val="dk1"/>
            </a:solidFill>
            <a:latin typeface="Times New Roman" panose="02020603050405020304" pitchFamily="18" charset="0"/>
            <a:ea typeface="+mn-ea"/>
            <a:cs typeface="Times New Roman" panose="02020603050405020304" pitchFamily="18" charset="0"/>
          </a:endParaRPr>
        </a:p>
        <a:p>
          <a:r>
            <a:rPr lang="en-GB" sz="1600" baseline="0">
              <a:solidFill>
                <a:schemeClr val="dk1"/>
              </a:solidFill>
              <a:latin typeface="Times New Roman" panose="02020603050405020304" pitchFamily="18" charset="0"/>
              <a:ea typeface="+mn-ea"/>
              <a:cs typeface="Times New Roman" panose="02020603050405020304" pitchFamily="18" charset="0"/>
            </a:rPr>
            <a:t>Other options to this function exist such as integration using python </a:t>
          </a:r>
          <a:r>
            <a:rPr lang="en-GB" sz="1600" i="1" baseline="0">
              <a:solidFill>
                <a:schemeClr val="dk1"/>
              </a:solidFill>
              <a:latin typeface="Times New Roman" panose="02020603050405020304" pitchFamily="18" charset="0"/>
              <a:ea typeface="+mn-ea"/>
              <a:cs typeface="Times New Roman" panose="02020603050405020304" pitchFamily="18" charset="0"/>
            </a:rPr>
            <a:t>scipy.integrate (https://docs.scipy.org/doc/scipy/reference/integrate.html?highlight=scipy%20integrate#module-scipy.integrate)</a:t>
          </a:r>
          <a:r>
            <a:rPr lang="en-GB" sz="1600" baseline="0">
              <a:solidFill>
                <a:schemeClr val="dk1"/>
              </a:solidFill>
              <a:latin typeface="Times New Roman" panose="02020603050405020304" pitchFamily="18" charset="0"/>
              <a:ea typeface="+mn-ea"/>
              <a:cs typeface="Times New Roman" panose="02020603050405020304" pitchFamily="18" charset="0"/>
            </a:rPr>
            <a:t>,  or the function </a:t>
          </a:r>
          <a:r>
            <a:rPr lang="en-GB" sz="1600" i="1" baseline="0">
              <a:solidFill>
                <a:schemeClr val="dk1"/>
              </a:solidFill>
              <a:latin typeface="Times New Roman" panose="02020603050405020304" pitchFamily="18" charset="0"/>
              <a:ea typeface="+mn-ea"/>
              <a:cs typeface="Times New Roman" panose="02020603050405020304" pitchFamily="18" charset="0"/>
            </a:rPr>
            <a:t>multivariate_normal  </a:t>
          </a:r>
          <a:r>
            <a:rPr lang="en-GB" sz="1600" baseline="0">
              <a:solidFill>
                <a:schemeClr val="dk1"/>
              </a:solidFill>
              <a:latin typeface="Times New Roman" panose="02020603050405020304" pitchFamily="18" charset="0"/>
              <a:ea typeface="+mn-ea"/>
              <a:cs typeface="Times New Roman" panose="02020603050405020304" pitchFamily="18" charset="0"/>
            </a:rPr>
            <a:t>part of </a:t>
          </a:r>
          <a:r>
            <a:rPr lang="en-GB" sz="1600" i="1" baseline="0">
              <a:solidFill>
                <a:schemeClr val="dk1"/>
              </a:solidFill>
              <a:latin typeface="Times New Roman" panose="02020603050405020304" pitchFamily="18" charset="0"/>
              <a:ea typeface="+mn-ea"/>
              <a:cs typeface="Times New Roman" panose="02020603050405020304" pitchFamily="18" charset="0"/>
            </a:rPr>
            <a:t>scipy.statistics (https://docs.scipy.org/doc/scipy/reference/generated/scipy.stats.multivariate_normal.html)</a:t>
          </a:r>
        </a:p>
      </xdr:txBody>
    </xdr:sp>
    <xdr:clientData/>
  </xdr:twoCellAnchor>
  <xdr:twoCellAnchor>
    <xdr:from>
      <xdr:col>1</xdr:col>
      <xdr:colOff>355600</xdr:colOff>
      <xdr:row>23</xdr:row>
      <xdr:rowOff>127001</xdr:rowOff>
    </xdr:from>
    <xdr:to>
      <xdr:col>11</xdr:col>
      <xdr:colOff>907</xdr:colOff>
      <xdr:row>29</xdr:row>
      <xdr:rowOff>1</xdr:rowOff>
    </xdr:to>
    <xdr:sp macro="" textlink="">
      <xdr:nvSpPr>
        <xdr:cNvPr id="4" name="TextBox 3">
          <a:extLst>
            <a:ext uri="{FF2B5EF4-FFF2-40B4-BE49-F238E27FC236}">
              <a16:creationId xmlns:a16="http://schemas.microsoft.com/office/drawing/2014/main" id="{F75E4C86-154F-4863-B570-B54E3F7EDC20}"/>
            </a:ext>
          </a:extLst>
        </xdr:cNvPr>
        <xdr:cNvSpPr txBox="1"/>
      </xdr:nvSpPr>
      <xdr:spPr>
        <a:xfrm>
          <a:off x="762000" y="6121401"/>
          <a:ext cx="8319407" cy="939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600">
              <a:latin typeface="Times New Roman" panose="02020603050405020304" pitchFamily="18" charset="0"/>
              <a:cs typeface="Times New Roman" panose="02020603050405020304" pitchFamily="18" charset="0"/>
            </a:rPr>
            <a:t>NOTE: </a:t>
          </a:r>
        </a:p>
        <a:p>
          <a:r>
            <a:rPr lang="en-GB" sz="1600">
              <a:latin typeface="Times New Roman" panose="02020603050405020304" pitchFamily="18" charset="0"/>
              <a:cs typeface="Times New Roman" panose="02020603050405020304" pitchFamily="18" charset="0"/>
            </a:rPr>
            <a:t>Attenuation</a:t>
          </a:r>
          <a:r>
            <a:rPr lang="en-GB" sz="1600" baseline="0">
              <a:latin typeface="Times New Roman" panose="02020603050405020304" pitchFamily="18" charset="0"/>
              <a:cs typeface="Times New Roman" panose="02020603050405020304" pitchFamily="18" charset="0"/>
            </a:rPr>
            <a:t> distributions are computed using the pre-calculated R</a:t>
          </a:r>
          <a:r>
            <a:rPr lang="en-GB" sz="1600" baseline="-25000">
              <a:latin typeface="Times New Roman" panose="02020603050405020304" pitchFamily="18" charset="0"/>
              <a:cs typeface="Times New Roman" panose="02020603050405020304" pitchFamily="18" charset="0"/>
            </a:rPr>
            <a:t>001% </a:t>
          </a:r>
          <a:r>
            <a:rPr lang="en-GB" sz="1600" baseline="0">
              <a:latin typeface="Times New Roman" panose="02020603050405020304" pitchFamily="18" charset="0"/>
              <a:cs typeface="Times New Roman" panose="02020603050405020304" pitchFamily="18" charset="0"/>
            </a:rPr>
            <a:t>data set in Rec. ITU-R P.837-7. </a:t>
          </a:r>
          <a:r>
            <a:rPr lang="en-GB" sz="1600">
              <a:latin typeface="Times New Roman" panose="02020603050405020304" pitchFamily="18" charset="0"/>
              <a:cs typeface="Times New Roman" panose="02020603050405020304" pitchFamily="18" charset="0"/>
            </a:rPr>
            <a:t>CDF values not used in the regression to </a:t>
          </a:r>
          <a:r>
            <a:rPr lang="en-GB" sz="1600">
              <a:solidFill>
                <a:schemeClr val="dk1"/>
              </a:solidFill>
              <a:latin typeface="Times New Roman" panose="02020603050405020304" pitchFamily="18" charset="0"/>
              <a:ea typeface="+mn-ea"/>
              <a:cs typeface="Times New Roman" panose="02020603050405020304" pitchFamily="18" charset="0"/>
            </a:rPr>
            <a:t>compute </a:t>
          </a:r>
          <a:r>
            <a:rPr lang="el-GR" sz="1600" i="1">
              <a:solidFill>
                <a:schemeClr val="dk1"/>
              </a:solidFill>
              <a:latin typeface="Times New Roman" panose="02020603050405020304" pitchFamily="18" charset="0"/>
              <a:ea typeface="+mn-ea"/>
              <a:cs typeface="Times New Roman" panose="02020603050405020304" pitchFamily="18" charset="0"/>
            </a:rPr>
            <a:t>σ</a:t>
          </a:r>
          <a:r>
            <a:rPr lang="en-GB" sz="1600" i="1" baseline="-25000">
              <a:solidFill>
                <a:schemeClr val="dk1"/>
              </a:solidFill>
              <a:latin typeface="Times New Roman" panose="02020603050405020304" pitchFamily="18" charset="0"/>
              <a:ea typeface="+mn-ea"/>
              <a:cs typeface="Times New Roman" panose="02020603050405020304" pitchFamily="18" charset="0"/>
            </a:rPr>
            <a:t>lnA</a:t>
          </a:r>
          <a:r>
            <a:rPr lang="en-GB" sz="1600" i="1">
              <a:solidFill>
                <a:schemeClr val="dk1"/>
              </a:solidFill>
              <a:latin typeface="Times New Roman" panose="02020603050405020304" pitchFamily="18" charset="0"/>
              <a:ea typeface="+mn-ea"/>
              <a:cs typeface="Times New Roman" panose="02020603050405020304" pitchFamily="18" charset="0"/>
            </a:rPr>
            <a:t> </a:t>
          </a:r>
          <a:r>
            <a:rPr lang="en-GB" sz="1600">
              <a:solidFill>
                <a:schemeClr val="dk1"/>
              </a:solidFill>
              <a:latin typeface="Times New Roman" panose="02020603050405020304" pitchFamily="18" charset="0"/>
              <a:ea typeface="+mn-ea"/>
              <a:cs typeface="Times New Roman" panose="02020603050405020304" pitchFamily="18" charset="0"/>
            </a:rPr>
            <a:t>and </a:t>
          </a:r>
          <a:r>
            <a:rPr lang="en-GB" sz="1600" i="1">
              <a:solidFill>
                <a:schemeClr val="dk1"/>
              </a:solidFill>
              <a:latin typeface="Times New Roman" panose="02020603050405020304" pitchFamily="18" charset="0"/>
              <a:ea typeface="+mn-ea"/>
              <a:cs typeface="Times New Roman" panose="02020603050405020304" pitchFamily="18" charset="0"/>
            </a:rPr>
            <a:t>m</a:t>
          </a:r>
          <a:r>
            <a:rPr lang="en-GB" sz="1600" i="1" baseline="-25000">
              <a:solidFill>
                <a:schemeClr val="dk1"/>
              </a:solidFill>
              <a:latin typeface="Times New Roman" panose="02020603050405020304" pitchFamily="18" charset="0"/>
              <a:ea typeface="+mn-ea"/>
              <a:cs typeface="Times New Roman" panose="02020603050405020304" pitchFamily="18" charset="0"/>
            </a:rPr>
            <a:t>lnA</a:t>
          </a:r>
          <a:r>
            <a:rPr lang="en-GB" sz="1600">
              <a:solidFill>
                <a:schemeClr val="dk1"/>
              </a:solidFill>
              <a:latin typeface="Times New Roman" panose="02020603050405020304" pitchFamily="18" charset="0"/>
              <a:ea typeface="+mn-ea"/>
              <a:cs typeface="Times New Roman" panose="02020603050405020304" pitchFamily="18" charset="0"/>
            </a:rPr>
            <a:t>, are shown in gray. </a:t>
          </a:r>
        </a:p>
      </xdr:txBody>
    </xdr:sp>
    <xdr:clientData/>
  </xdr:twoCellAnchor>
</xdr:wsDr>
</file>

<file path=xl/drawings/drawing33.xml><?xml version="1.0" encoding="utf-8"?>
<xdr:wsDr xmlns:xdr="http://schemas.openxmlformats.org/drawingml/2006/spreadsheetDrawing" xmlns:a="http://schemas.openxmlformats.org/drawingml/2006/main">
  <xdr:twoCellAnchor editAs="absolute">
    <xdr:from>
      <xdr:col>11</xdr:col>
      <xdr:colOff>1091988</xdr:colOff>
      <xdr:row>4</xdr:row>
      <xdr:rowOff>20320</xdr:rowOff>
    </xdr:from>
    <xdr:to>
      <xdr:col>13</xdr:col>
      <xdr:colOff>834634</xdr:colOff>
      <xdr:row>4</xdr:row>
      <xdr:rowOff>873125</xdr:rowOff>
    </xdr:to>
    <xdr:pic>
      <xdr:nvPicPr>
        <xdr:cNvPr id="2" name="Picture 1">
          <a:extLst>
            <a:ext uri="{FF2B5EF4-FFF2-40B4-BE49-F238E27FC236}">
              <a16:creationId xmlns:a16="http://schemas.microsoft.com/office/drawing/2014/main" id="{2081B949-EF80-43C3-B9DE-F80C3FAE4C9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848080" y="731520"/>
          <a:ext cx="2109714" cy="8496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9</xdr:col>
      <xdr:colOff>269240</xdr:colOff>
      <xdr:row>20</xdr:row>
      <xdr:rowOff>126153</xdr:rowOff>
    </xdr:from>
    <xdr:ext cx="548428" cy="320887"/>
    <mc:AlternateContent xmlns:mc="http://schemas.openxmlformats.org/markup-compatibility/2006" xmlns:a14="http://schemas.microsoft.com/office/drawing/2010/main">
      <mc:Choice Requires="a14">
        <xdr:sp macro="" textlink="">
          <xdr:nvSpPr>
            <xdr:cNvPr id="6" name="TextBox 5">
              <a:extLst>
                <a:ext uri="{FF2B5EF4-FFF2-40B4-BE49-F238E27FC236}">
                  <a16:creationId xmlns:a16="http://schemas.microsoft.com/office/drawing/2014/main" id="{15DD4F65-292C-4EF1-A2AE-AA01B1DE8A26}"/>
                </a:ext>
              </a:extLst>
            </xdr:cNvPr>
            <xdr:cNvSpPr txBox="1"/>
          </xdr:nvSpPr>
          <xdr:spPr>
            <a:xfrm>
              <a:off x="9845040" y="5155353"/>
              <a:ext cx="548428" cy="3208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acc>
                      <m:accPr>
                        <m:chr m:val="̅"/>
                        <m:ctrlPr>
                          <a:rPr lang="en-GB" sz="2000" i="1">
                            <a:latin typeface="Cambria Math" panose="02040503050406030204" pitchFamily="18" charset="0"/>
                          </a:rPr>
                        </m:ctrlPr>
                      </m:accPr>
                      <m:e>
                        <m:sSub>
                          <m:sSubPr>
                            <m:ctrlPr>
                              <a:rPr lang="en-GB" sz="2000" i="1">
                                <a:latin typeface="Cambria Math" panose="02040503050406030204" pitchFamily="18" charset="0"/>
                              </a:rPr>
                            </m:ctrlPr>
                          </m:sSubPr>
                          <m:e>
                            <m:r>
                              <a:rPr lang="en-US" sz="2000" b="0" i="1">
                                <a:latin typeface="Cambria Math" panose="02040503050406030204" pitchFamily="18" charset="0"/>
                              </a:rPr>
                              <m:t>𝑉</m:t>
                            </m:r>
                          </m:e>
                          <m:sub>
                            <m:r>
                              <a:rPr lang="en-US" sz="2000" b="0" i="1">
                                <a:latin typeface="Cambria Math" panose="02040503050406030204" pitchFamily="18" charset="0"/>
                              </a:rPr>
                              <m:t>𝑆</m:t>
                            </m:r>
                          </m:sub>
                        </m:sSub>
                      </m:e>
                    </m:acc>
                  </m:oMath>
                </m:oMathPara>
              </a14:m>
              <a:endParaRPr lang="en-GB" sz="2000"/>
            </a:p>
          </xdr:txBody>
        </xdr:sp>
      </mc:Choice>
      <mc:Fallback xmlns:r="http://schemas.openxmlformats.org/officeDocument/2006/relationships" xmlns="">
        <xdr:sp macro="" textlink="">
          <xdr:nvSpPr>
            <xdr:cNvPr id="6" name="TextBox 5">
              <a:extLst>
                <a:ext uri="{FF2B5EF4-FFF2-40B4-BE49-F238E27FC236}">
                  <a16:creationId xmlns:a16="http://schemas.microsoft.com/office/drawing/2014/main" id="{15DD4F65-292C-4EF1-A2AE-AA01B1DE8A26}"/>
                </a:ext>
              </a:extLst>
            </xdr:cNvPr>
            <xdr:cNvSpPr txBox="1"/>
          </xdr:nvSpPr>
          <xdr:spPr>
            <a:xfrm>
              <a:off x="9845040" y="5155353"/>
              <a:ext cx="548428" cy="3208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n-GB" sz="2000" i="0">
                  <a:latin typeface="Cambria Math" panose="02040503050406030204" pitchFamily="18" charset="0"/>
                </a:rPr>
                <a:t>(</a:t>
              </a:r>
              <a:r>
                <a:rPr lang="en-US" sz="2000" b="0" i="0">
                  <a:latin typeface="Cambria Math" panose="02040503050406030204" pitchFamily="18" charset="0"/>
                </a:rPr>
                <a:t>𝑉</a:t>
              </a:r>
              <a:r>
                <a:rPr lang="en-GB" sz="2000" b="0" i="0">
                  <a:latin typeface="Cambria Math" panose="02040503050406030204" pitchFamily="18" charset="0"/>
                </a:rPr>
                <a:t>_</a:t>
              </a:r>
              <a:r>
                <a:rPr lang="en-US" sz="2000" b="0" i="0">
                  <a:latin typeface="Cambria Math" panose="02040503050406030204" pitchFamily="18" charset="0"/>
                </a:rPr>
                <a:t>𝑆 </a:t>
              </a:r>
              <a:r>
                <a:rPr lang="en-GB" sz="2000" b="0" i="0">
                  <a:latin typeface="Cambria Math" panose="02040503050406030204" pitchFamily="18" charset="0"/>
                </a:rPr>
                <a:t>) ̅</a:t>
              </a:r>
              <a:endParaRPr lang="en-GB" sz="2000"/>
            </a:p>
          </xdr:txBody>
        </xdr:sp>
      </mc:Fallback>
    </mc:AlternateContent>
    <xdr:clientData/>
  </xdr:oneCellAnchor>
  <xdr:oneCellAnchor>
    <xdr:from>
      <xdr:col>7</xdr:col>
      <xdr:colOff>355599</xdr:colOff>
      <xdr:row>20</xdr:row>
      <xdr:rowOff>91017</xdr:rowOff>
    </xdr:from>
    <xdr:ext cx="467361" cy="318357"/>
    <mc:AlternateContent xmlns:mc="http://schemas.openxmlformats.org/markup-compatibility/2006" xmlns:a14="http://schemas.microsoft.com/office/drawing/2010/main">
      <mc:Choice Requires="a14">
        <xdr:sp macro="" textlink="">
          <xdr:nvSpPr>
            <xdr:cNvPr id="7" name="TextBox 6">
              <a:extLst>
                <a:ext uri="{FF2B5EF4-FFF2-40B4-BE49-F238E27FC236}">
                  <a16:creationId xmlns:a16="http://schemas.microsoft.com/office/drawing/2014/main" id="{0BBCC0BC-3529-42BF-8F98-0143B7B3C65F}"/>
                </a:ext>
              </a:extLst>
            </xdr:cNvPr>
            <xdr:cNvSpPr txBox="1"/>
          </xdr:nvSpPr>
          <xdr:spPr>
            <a:xfrm>
              <a:off x="6695439" y="4845897"/>
              <a:ext cx="467361" cy="3183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acc>
                      <m:accPr>
                        <m:chr m:val="̅"/>
                        <m:ctrlPr>
                          <a:rPr lang="en-GB" sz="2000" i="1">
                            <a:latin typeface="Cambria Math" panose="02040503050406030204" pitchFamily="18" charset="0"/>
                          </a:rPr>
                        </m:ctrlPr>
                      </m:accPr>
                      <m:e>
                        <m:sSub>
                          <m:sSubPr>
                            <m:ctrlPr>
                              <a:rPr lang="en-GB" sz="2000" i="1">
                                <a:latin typeface="Cambria Math" panose="02040503050406030204" pitchFamily="18" charset="0"/>
                              </a:rPr>
                            </m:ctrlPr>
                          </m:sSubPr>
                          <m:e>
                            <m:r>
                              <a:rPr lang="en-US" sz="2000" b="0" i="1">
                                <a:latin typeface="Cambria Math" panose="02040503050406030204" pitchFamily="18" charset="0"/>
                              </a:rPr>
                              <m:t>𝑃</m:t>
                            </m:r>
                          </m:e>
                          <m:sub>
                            <m:r>
                              <a:rPr lang="en-US" sz="2000" b="0" i="1">
                                <a:latin typeface="Cambria Math" panose="02040503050406030204" pitchFamily="18" charset="0"/>
                              </a:rPr>
                              <m:t>𝑆</m:t>
                            </m:r>
                          </m:sub>
                        </m:sSub>
                      </m:e>
                    </m:acc>
                  </m:oMath>
                </m:oMathPara>
              </a14:m>
              <a:endParaRPr lang="en-GB" sz="2000"/>
            </a:p>
          </xdr:txBody>
        </xdr:sp>
      </mc:Choice>
      <mc:Fallback xmlns:r="http://schemas.openxmlformats.org/officeDocument/2006/relationships" xmlns="">
        <xdr:sp macro="" textlink="">
          <xdr:nvSpPr>
            <xdr:cNvPr id="7" name="TextBox 6">
              <a:extLst>
                <a:ext uri="{FF2B5EF4-FFF2-40B4-BE49-F238E27FC236}">
                  <a16:creationId xmlns:a16="http://schemas.microsoft.com/office/drawing/2014/main" id="{0BBCC0BC-3529-42BF-8F98-0143B7B3C65F}"/>
                </a:ext>
              </a:extLst>
            </xdr:cNvPr>
            <xdr:cNvSpPr txBox="1"/>
          </xdr:nvSpPr>
          <xdr:spPr>
            <a:xfrm>
              <a:off x="6695439" y="4845897"/>
              <a:ext cx="467361" cy="3183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n-GB" sz="2000" i="0">
                  <a:latin typeface="Cambria Math" panose="02040503050406030204" pitchFamily="18" charset="0"/>
                </a:rPr>
                <a:t>(</a:t>
              </a:r>
              <a:r>
                <a:rPr lang="en-US" sz="2000" b="0" i="0">
                  <a:latin typeface="Cambria Math" panose="02040503050406030204" pitchFamily="18" charset="0"/>
                </a:rPr>
                <a:t>𝑃</a:t>
              </a:r>
              <a:r>
                <a:rPr lang="en-GB" sz="2000" b="0" i="0">
                  <a:latin typeface="Cambria Math" panose="02040503050406030204" pitchFamily="18" charset="0"/>
                </a:rPr>
                <a:t>_</a:t>
              </a:r>
              <a:r>
                <a:rPr lang="en-US" sz="2000" b="0" i="0">
                  <a:latin typeface="Cambria Math" panose="02040503050406030204" pitchFamily="18" charset="0"/>
                </a:rPr>
                <a:t>𝑆 </a:t>
              </a:r>
              <a:r>
                <a:rPr lang="en-GB" sz="2000" b="0" i="0">
                  <a:latin typeface="Cambria Math" panose="02040503050406030204" pitchFamily="18" charset="0"/>
                </a:rPr>
                <a:t>) ̅</a:t>
              </a:r>
              <a:endParaRPr lang="en-GB" sz="2000"/>
            </a:p>
          </xdr:txBody>
        </xdr:sp>
      </mc:Fallback>
    </mc:AlternateContent>
    <xdr:clientData/>
  </xdr:oneCellAnchor>
  <xdr:oneCellAnchor>
    <xdr:from>
      <xdr:col>8</xdr:col>
      <xdr:colOff>487679</xdr:colOff>
      <xdr:row>20</xdr:row>
      <xdr:rowOff>93135</xdr:rowOff>
    </xdr:from>
    <xdr:ext cx="396241" cy="318357"/>
    <mc:AlternateContent xmlns:mc="http://schemas.openxmlformats.org/markup-compatibility/2006" xmlns:a14="http://schemas.microsoft.com/office/drawing/2010/main">
      <mc:Choice Requires="a14">
        <xdr:sp macro="" textlink="">
          <xdr:nvSpPr>
            <xdr:cNvPr id="8" name="TextBox 7">
              <a:extLst>
                <a:ext uri="{FF2B5EF4-FFF2-40B4-BE49-F238E27FC236}">
                  <a16:creationId xmlns:a16="http://schemas.microsoft.com/office/drawing/2014/main" id="{949FDA42-AF06-4540-9320-1202AE54FD02}"/>
                </a:ext>
              </a:extLst>
            </xdr:cNvPr>
            <xdr:cNvSpPr txBox="1"/>
          </xdr:nvSpPr>
          <xdr:spPr>
            <a:xfrm>
              <a:off x="7965439" y="4848015"/>
              <a:ext cx="396241" cy="3183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acc>
                      <m:accPr>
                        <m:chr m:val="̅"/>
                        <m:ctrlPr>
                          <a:rPr lang="en-GB" sz="2000" i="1">
                            <a:latin typeface="Cambria Math" panose="02040503050406030204" pitchFamily="18" charset="0"/>
                          </a:rPr>
                        </m:ctrlPr>
                      </m:accPr>
                      <m:e>
                        <m:sSub>
                          <m:sSubPr>
                            <m:ctrlPr>
                              <a:rPr lang="en-GB" sz="2000" i="1">
                                <a:latin typeface="Cambria Math" panose="02040503050406030204" pitchFamily="18" charset="0"/>
                              </a:rPr>
                            </m:ctrlPr>
                          </m:sSubPr>
                          <m:e>
                            <m:r>
                              <a:rPr lang="en-US" sz="2000" b="0" i="1">
                                <a:latin typeface="Cambria Math" panose="02040503050406030204" pitchFamily="18" charset="0"/>
                              </a:rPr>
                              <m:t>𝑇</m:t>
                            </m:r>
                          </m:e>
                          <m:sub>
                            <m:r>
                              <a:rPr lang="en-US" sz="2000" b="0" i="1">
                                <a:latin typeface="Cambria Math" panose="02040503050406030204" pitchFamily="18" charset="0"/>
                              </a:rPr>
                              <m:t>𝑆</m:t>
                            </m:r>
                          </m:sub>
                        </m:sSub>
                      </m:e>
                    </m:acc>
                  </m:oMath>
                </m:oMathPara>
              </a14:m>
              <a:endParaRPr lang="en-GB" sz="2000"/>
            </a:p>
          </xdr:txBody>
        </xdr:sp>
      </mc:Choice>
      <mc:Fallback xmlns:r="http://schemas.openxmlformats.org/officeDocument/2006/relationships" xmlns="">
        <xdr:sp macro="" textlink="">
          <xdr:nvSpPr>
            <xdr:cNvPr id="8" name="TextBox 7">
              <a:extLst>
                <a:ext uri="{FF2B5EF4-FFF2-40B4-BE49-F238E27FC236}">
                  <a16:creationId xmlns:a16="http://schemas.microsoft.com/office/drawing/2014/main" id="{949FDA42-AF06-4540-9320-1202AE54FD02}"/>
                </a:ext>
              </a:extLst>
            </xdr:cNvPr>
            <xdr:cNvSpPr txBox="1"/>
          </xdr:nvSpPr>
          <xdr:spPr>
            <a:xfrm>
              <a:off x="7965439" y="4848015"/>
              <a:ext cx="396241" cy="3183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n-GB" sz="2000" i="0">
                  <a:latin typeface="Cambria Math" panose="02040503050406030204" pitchFamily="18" charset="0"/>
                </a:rPr>
                <a:t>(</a:t>
              </a:r>
              <a:r>
                <a:rPr lang="en-US" sz="2000" b="0" i="0">
                  <a:latin typeface="Cambria Math" panose="02040503050406030204" pitchFamily="18" charset="0"/>
                </a:rPr>
                <a:t>𝑇</a:t>
              </a:r>
              <a:r>
                <a:rPr lang="en-GB" sz="2000" b="0" i="0">
                  <a:latin typeface="Cambria Math" panose="02040503050406030204" pitchFamily="18" charset="0"/>
                </a:rPr>
                <a:t>_</a:t>
              </a:r>
              <a:r>
                <a:rPr lang="en-US" sz="2000" b="0" i="0">
                  <a:latin typeface="Cambria Math" panose="02040503050406030204" pitchFamily="18" charset="0"/>
                </a:rPr>
                <a:t>𝑆 </a:t>
              </a:r>
              <a:r>
                <a:rPr lang="en-GB" sz="2000" b="0" i="0">
                  <a:latin typeface="Cambria Math" panose="02040503050406030204" pitchFamily="18" charset="0"/>
                </a:rPr>
                <a:t>) ̅</a:t>
              </a:r>
              <a:endParaRPr lang="en-GB" sz="2000"/>
            </a:p>
          </xdr:txBody>
        </xdr:sp>
      </mc:Fallback>
    </mc:AlternateContent>
    <xdr:clientData/>
  </xdr:oneCellAnchor>
  <xdr:oneCellAnchor>
    <xdr:from>
      <xdr:col>6</xdr:col>
      <xdr:colOff>270932</xdr:colOff>
      <xdr:row>20</xdr:row>
      <xdr:rowOff>54821</xdr:rowOff>
    </xdr:from>
    <xdr:ext cx="499535" cy="336311"/>
    <mc:AlternateContent xmlns:mc="http://schemas.openxmlformats.org/markup-compatibility/2006" xmlns:a14="http://schemas.microsoft.com/office/drawing/2010/main">
      <mc:Choice Requires="a14">
        <xdr:sp macro="" textlink="">
          <xdr:nvSpPr>
            <xdr:cNvPr id="9" name="TextBox 8">
              <a:extLst>
                <a:ext uri="{FF2B5EF4-FFF2-40B4-BE49-F238E27FC236}">
                  <a16:creationId xmlns:a16="http://schemas.microsoft.com/office/drawing/2014/main" id="{D3D8359B-3114-4C80-9453-22D203879465}"/>
                </a:ext>
              </a:extLst>
            </xdr:cNvPr>
            <xdr:cNvSpPr txBox="1"/>
          </xdr:nvSpPr>
          <xdr:spPr>
            <a:xfrm>
              <a:off x="6443132" y="4813088"/>
              <a:ext cx="499535" cy="3363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acc>
                      <m:accPr>
                        <m:chr m:val="̅"/>
                        <m:ctrlPr>
                          <a:rPr lang="en-GB" sz="2000" i="1">
                            <a:latin typeface="Cambria Math" panose="02040503050406030204" pitchFamily="18" charset="0"/>
                          </a:rPr>
                        </m:ctrlPr>
                      </m:accPr>
                      <m:e>
                        <m:sSub>
                          <m:sSubPr>
                            <m:ctrlPr>
                              <a:rPr lang="en-GB" sz="2000" i="1">
                                <a:latin typeface="Cambria Math" panose="02040503050406030204" pitchFamily="18" charset="0"/>
                              </a:rPr>
                            </m:ctrlPr>
                          </m:sSubPr>
                          <m:e>
                            <m:r>
                              <a:rPr lang="en-GB" sz="2000" i="1">
                                <a:latin typeface="Cambria Math" panose="02040503050406030204" pitchFamily="18" charset="0"/>
                                <a:ea typeface="Cambria Math" panose="02040503050406030204" pitchFamily="18" charset="0"/>
                              </a:rPr>
                              <m:t>𝜌</m:t>
                            </m:r>
                          </m:e>
                          <m:sub>
                            <m:sSub>
                              <m:sSubPr>
                                <m:ctrlPr>
                                  <a:rPr lang="en-GB" sz="2000" i="1">
                                    <a:latin typeface="Cambria Math" panose="02040503050406030204" pitchFamily="18" charset="0"/>
                                  </a:rPr>
                                </m:ctrlPr>
                              </m:sSubPr>
                              <m:e>
                                <m:r>
                                  <a:rPr lang="en-US" sz="2000" b="0" i="1">
                                    <a:latin typeface="Cambria Math" panose="02040503050406030204" pitchFamily="18" charset="0"/>
                                  </a:rPr>
                                  <m:t>𝑤</m:t>
                                </m:r>
                              </m:e>
                              <m:sub>
                                <m:r>
                                  <a:rPr lang="en-US" sz="2000" b="0" i="1">
                                    <a:latin typeface="Cambria Math" panose="02040503050406030204" pitchFamily="18" charset="0"/>
                                  </a:rPr>
                                  <m:t>𝑠</m:t>
                                </m:r>
                              </m:sub>
                            </m:sSub>
                          </m:sub>
                        </m:sSub>
                      </m:e>
                    </m:acc>
                  </m:oMath>
                </m:oMathPara>
              </a14:m>
              <a:endParaRPr lang="en-GB" sz="2000"/>
            </a:p>
          </xdr:txBody>
        </xdr:sp>
      </mc:Choice>
      <mc:Fallback xmlns:r="http://schemas.openxmlformats.org/officeDocument/2006/relationships" xmlns="">
        <xdr:sp macro="" textlink="">
          <xdr:nvSpPr>
            <xdr:cNvPr id="9" name="TextBox 8">
              <a:extLst>
                <a:ext uri="{FF2B5EF4-FFF2-40B4-BE49-F238E27FC236}">
                  <a16:creationId xmlns:a16="http://schemas.microsoft.com/office/drawing/2014/main" id="{D3D8359B-3114-4C80-9453-22D203879465}"/>
                </a:ext>
              </a:extLst>
            </xdr:cNvPr>
            <xdr:cNvSpPr txBox="1"/>
          </xdr:nvSpPr>
          <xdr:spPr>
            <a:xfrm>
              <a:off x="6443132" y="4813088"/>
              <a:ext cx="499535" cy="3363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n-GB" sz="2000" i="0">
                  <a:latin typeface="Cambria Math" panose="02040503050406030204" pitchFamily="18" charset="0"/>
                </a:rPr>
                <a:t>(</a:t>
              </a:r>
              <a:r>
                <a:rPr lang="en-GB" sz="2000" i="0">
                  <a:latin typeface="Cambria Math" panose="02040503050406030204" pitchFamily="18" charset="0"/>
                  <a:ea typeface="Cambria Math" panose="02040503050406030204" pitchFamily="18" charset="0"/>
                </a:rPr>
                <a:t>𝜌_(</a:t>
              </a:r>
              <a:r>
                <a:rPr lang="en-US" sz="2000" b="0" i="0">
                  <a:latin typeface="Cambria Math" panose="02040503050406030204" pitchFamily="18" charset="0"/>
                </a:rPr>
                <a:t>𝑤</a:t>
              </a:r>
              <a:r>
                <a:rPr lang="en-GB" sz="2000" b="0" i="0">
                  <a:latin typeface="Cambria Math" panose="02040503050406030204" pitchFamily="18" charset="0"/>
                </a:rPr>
                <a:t>_</a:t>
              </a:r>
              <a:r>
                <a:rPr lang="en-US" sz="2000" b="0" i="0">
                  <a:latin typeface="Cambria Math" panose="02040503050406030204" pitchFamily="18" charset="0"/>
                </a:rPr>
                <a:t>𝑠</a:t>
              </a:r>
              <a:r>
                <a:rPr lang="en-GB" sz="2000" b="0" i="0">
                  <a:latin typeface="Cambria Math" panose="02040503050406030204" pitchFamily="18" charset="0"/>
                </a:rPr>
                <a:t> ) ) ̅</a:t>
              </a:r>
              <a:endParaRPr lang="en-GB" sz="2000"/>
            </a:p>
          </xdr:txBody>
        </xdr:sp>
      </mc:Fallback>
    </mc:AlternateContent>
    <xdr:clientData/>
  </xdr:oneCellAnchor>
  <xdr:oneCellAnchor>
    <xdr:from>
      <xdr:col>8</xdr:col>
      <xdr:colOff>247650</xdr:colOff>
      <xdr:row>106</xdr:row>
      <xdr:rowOff>190500</xdr:rowOff>
    </xdr:from>
    <xdr:ext cx="499535" cy="336311"/>
    <mc:AlternateContent xmlns:mc="http://schemas.openxmlformats.org/markup-compatibility/2006" xmlns:a14="http://schemas.microsoft.com/office/drawing/2010/main">
      <mc:Choice Requires="a14">
        <xdr:sp macro="" textlink="">
          <xdr:nvSpPr>
            <xdr:cNvPr id="10" name="TextBox 9">
              <a:extLst>
                <a:ext uri="{FF2B5EF4-FFF2-40B4-BE49-F238E27FC236}">
                  <a16:creationId xmlns:a16="http://schemas.microsoft.com/office/drawing/2014/main" id="{6126B62B-6C64-4754-96F7-BA79CD8F96C9}"/>
                </a:ext>
              </a:extLst>
            </xdr:cNvPr>
            <xdr:cNvSpPr txBox="1"/>
          </xdr:nvSpPr>
          <xdr:spPr>
            <a:xfrm>
              <a:off x="8096250" y="20802600"/>
              <a:ext cx="499535" cy="3363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acc>
                      <m:accPr>
                        <m:chr m:val="̅"/>
                        <m:ctrlPr>
                          <a:rPr lang="en-GB" sz="2000" i="1">
                            <a:latin typeface="Cambria Math" panose="02040503050406030204" pitchFamily="18" charset="0"/>
                          </a:rPr>
                        </m:ctrlPr>
                      </m:accPr>
                      <m:e>
                        <m:sSub>
                          <m:sSubPr>
                            <m:ctrlPr>
                              <a:rPr lang="en-GB" sz="2000" i="1">
                                <a:latin typeface="Cambria Math" panose="02040503050406030204" pitchFamily="18" charset="0"/>
                              </a:rPr>
                            </m:ctrlPr>
                          </m:sSubPr>
                          <m:e>
                            <m:r>
                              <a:rPr lang="en-GB" sz="2000" i="1">
                                <a:latin typeface="Cambria Math" panose="02040503050406030204" pitchFamily="18" charset="0"/>
                                <a:ea typeface="Cambria Math" panose="02040503050406030204" pitchFamily="18" charset="0"/>
                              </a:rPr>
                              <m:t>𝜌</m:t>
                            </m:r>
                          </m:e>
                          <m:sub>
                            <m:sSub>
                              <m:sSubPr>
                                <m:ctrlPr>
                                  <a:rPr lang="en-GB" sz="2000" i="1">
                                    <a:latin typeface="Cambria Math" panose="02040503050406030204" pitchFamily="18" charset="0"/>
                                  </a:rPr>
                                </m:ctrlPr>
                              </m:sSubPr>
                              <m:e>
                                <m:r>
                                  <a:rPr lang="en-US" sz="2000" b="0" i="1">
                                    <a:latin typeface="Cambria Math" panose="02040503050406030204" pitchFamily="18" charset="0"/>
                                  </a:rPr>
                                  <m:t>𝑤</m:t>
                                </m:r>
                              </m:e>
                              <m:sub>
                                <m:r>
                                  <a:rPr lang="en-US" sz="2000" b="0" i="1">
                                    <a:latin typeface="Cambria Math" panose="02040503050406030204" pitchFamily="18" charset="0"/>
                                  </a:rPr>
                                  <m:t>𝑠</m:t>
                                </m:r>
                              </m:sub>
                            </m:sSub>
                          </m:sub>
                        </m:sSub>
                      </m:e>
                    </m:acc>
                  </m:oMath>
                </m:oMathPara>
              </a14:m>
              <a:endParaRPr lang="en-GB" sz="2000"/>
            </a:p>
          </xdr:txBody>
        </xdr:sp>
      </mc:Choice>
      <mc:Fallback xmlns:r="http://schemas.openxmlformats.org/officeDocument/2006/relationships" xmlns="">
        <xdr:sp macro="" textlink="">
          <xdr:nvSpPr>
            <xdr:cNvPr id="10" name="TextBox 9">
              <a:extLst>
                <a:ext uri="{FF2B5EF4-FFF2-40B4-BE49-F238E27FC236}">
                  <a16:creationId xmlns:a16="http://schemas.microsoft.com/office/drawing/2014/main" id="{6126B62B-6C64-4754-96F7-BA79CD8F96C9}"/>
                </a:ext>
              </a:extLst>
            </xdr:cNvPr>
            <xdr:cNvSpPr txBox="1"/>
          </xdr:nvSpPr>
          <xdr:spPr>
            <a:xfrm>
              <a:off x="8096250" y="20802600"/>
              <a:ext cx="499535" cy="3363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n-GB" sz="2000" i="0">
                  <a:latin typeface="Cambria Math" panose="02040503050406030204" pitchFamily="18" charset="0"/>
                </a:rPr>
                <a:t>(</a:t>
              </a:r>
              <a:r>
                <a:rPr lang="en-GB" sz="2000" i="0">
                  <a:latin typeface="Cambria Math" panose="02040503050406030204" pitchFamily="18" charset="0"/>
                  <a:ea typeface="Cambria Math" panose="02040503050406030204" pitchFamily="18" charset="0"/>
                </a:rPr>
                <a:t>𝜌_(</a:t>
              </a:r>
              <a:r>
                <a:rPr lang="en-US" sz="2000" b="0" i="0">
                  <a:latin typeface="Cambria Math" panose="02040503050406030204" pitchFamily="18" charset="0"/>
                </a:rPr>
                <a:t>𝑤</a:t>
              </a:r>
              <a:r>
                <a:rPr lang="en-GB" sz="2000" b="0" i="0">
                  <a:latin typeface="Cambria Math" panose="02040503050406030204" pitchFamily="18" charset="0"/>
                </a:rPr>
                <a:t>_</a:t>
              </a:r>
              <a:r>
                <a:rPr lang="en-US" sz="2000" b="0" i="0">
                  <a:latin typeface="Cambria Math" panose="02040503050406030204" pitchFamily="18" charset="0"/>
                </a:rPr>
                <a:t>𝑠 </a:t>
              </a:r>
              <a:r>
                <a:rPr lang="en-GB" sz="2000" b="0" i="0">
                  <a:latin typeface="Cambria Math" panose="02040503050406030204" pitchFamily="18" charset="0"/>
                </a:rPr>
                <a:t>)</a:t>
              </a:r>
              <a:r>
                <a:rPr lang="en-US" sz="2000" b="0" i="0">
                  <a:latin typeface="Cambria Math" panose="02040503050406030204" pitchFamily="18" charset="0"/>
                </a:rPr>
                <a:t/>
              </a:r>
              <a:r>
                <a:rPr lang="en-GB" sz="2000" b="0" i="0">
                  <a:latin typeface="Cambria Math" panose="02040503050406030204" pitchFamily="18" charset="0"/>
                </a:rPr>
                <a:t>) ̅</a:t>
              </a:r>
              <a:endParaRPr lang="en-GB" sz="2000"/>
            </a:p>
          </xdr:txBody>
        </xdr:sp>
      </mc:Fallback>
    </mc:AlternateContent>
    <xdr:clientData/>
  </xdr:oneCellAnchor>
  <xdr:oneCellAnchor>
    <xdr:from>
      <xdr:col>12</xdr:col>
      <xdr:colOff>361950</xdr:colOff>
      <xdr:row>106</xdr:row>
      <xdr:rowOff>171450</xdr:rowOff>
    </xdr:from>
    <xdr:ext cx="467361" cy="318357"/>
    <mc:AlternateContent xmlns:mc="http://schemas.openxmlformats.org/markup-compatibility/2006" xmlns:a14="http://schemas.microsoft.com/office/drawing/2010/main">
      <mc:Choice Requires="a14">
        <xdr:sp macro="" textlink="">
          <xdr:nvSpPr>
            <xdr:cNvPr id="11" name="TextBox 10">
              <a:extLst>
                <a:ext uri="{FF2B5EF4-FFF2-40B4-BE49-F238E27FC236}">
                  <a16:creationId xmlns:a16="http://schemas.microsoft.com/office/drawing/2014/main" id="{3F3D49FD-0C1C-43EA-B29C-61AB37776FB1}"/>
                </a:ext>
              </a:extLst>
            </xdr:cNvPr>
            <xdr:cNvSpPr txBox="1"/>
          </xdr:nvSpPr>
          <xdr:spPr>
            <a:xfrm>
              <a:off x="13220700" y="20783550"/>
              <a:ext cx="467361" cy="3183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acc>
                      <m:accPr>
                        <m:chr m:val="̅"/>
                        <m:ctrlPr>
                          <a:rPr lang="en-GB" sz="2000" i="1">
                            <a:latin typeface="Cambria Math" panose="02040503050406030204" pitchFamily="18" charset="0"/>
                          </a:rPr>
                        </m:ctrlPr>
                      </m:accPr>
                      <m:e>
                        <m:sSub>
                          <m:sSubPr>
                            <m:ctrlPr>
                              <a:rPr lang="en-GB" sz="2000" i="1">
                                <a:latin typeface="Cambria Math" panose="02040503050406030204" pitchFamily="18" charset="0"/>
                              </a:rPr>
                            </m:ctrlPr>
                          </m:sSubPr>
                          <m:e>
                            <m:r>
                              <a:rPr lang="en-US" sz="2000" b="0" i="1">
                                <a:latin typeface="Cambria Math" panose="02040503050406030204" pitchFamily="18" charset="0"/>
                              </a:rPr>
                              <m:t>𝑃</m:t>
                            </m:r>
                          </m:e>
                          <m:sub>
                            <m:r>
                              <a:rPr lang="en-US" sz="2000" b="0" i="1">
                                <a:latin typeface="Cambria Math" panose="02040503050406030204" pitchFamily="18" charset="0"/>
                              </a:rPr>
                              <m:t>𝑆</m:t>
                            </m:r>
                          </m:sub>
                        </m:sSub>
                      </m:e>
                    </m:acc>
                  </m:oMath>
                </m:oMathPara>
              </a14:m>
              <a:endParaRPr lang="en-GB" sz="2000"/>
            </a:p>
          </xdr:txBody>
        </xdr:sp>
      </mc:Choice>
      <mc:Fallback xmlns:r="http://schemas.openxmlformats.org/officeDocument/2006/relationships" xmlns="">
        <xdr:sp macro="" textlink="">
          <xdr:nvSpPr>
            <xdr:cNvPr id="11" name="TextBox 10">
              <a:extLst>
                <a:ext uri="{FF2B5EF4-FFF2-40B4-BE49-F238E27FC236}">
                  <a16:creationId xmlns:a16="http://schemas.microsoft.com/office/drawing/2014/main" id="{3F3D49FD-0C1C-43EA-B29C-61AB37776FB1}"/>
                </a:ext>
              </a:extLst>
            </xdr:cNvPr>
            <xdr:cNvSpPr txBox="1"/>
          </xdr:nvSpPr>
          <xdr:spPr>
            <a:xfrm>
              <a:off x="13220700" y="20783550"/>
              <a:ext cx="467361" cy="3183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n-GB" sz="2000" i="0">
                  <a:latin typeface="Cambria Math" panose="02040503050406030204" pitchFamily="18" charset="0"/>
                </a:rPr>
                <a:t>(</a:t>
              </a:r>
              <a:r>
                <a:rPr lang="en-US" sz="2000" b="0" i="0">
                  <a:latin typeface="Cambria Math" panose="02040503050406030204" pitchFamily="18" charset="0"/>
                </a:rPr>
                <a:t>𝑃</a:t>
              </a:r>
              <a:r>
                <a:rPr lang="en-GB" sz="2000" b="0" i="0">
                  <a:latin typeface="Cambria Math" panose="02040503050406030204" pitchFamily="18" charset="0"/>
                </a:rPr>
                <a:t>_</a:t>
              </a:r>
              <a:r>
                <a:rPr lang="en-US" sz="2000" b="0" i="0">
                  <a:latin typeface="Cambria Math" panose="02040503050406030204" pitchFamily="18" charset="0"/>
                </a:rPr>
                <a:t>𝑆 </a:t>
              </a:r>
              <a:r>
                <a:rPr lang="en-GB" sz="2000" b="0" i="0">
                  <a:latin typeface="Cambria Math" panose="02040503050406030204" pitchFamily="18" charset="0"/>
                </a:rPr>
                <a:t>) ̅</a:t>
              </a:r>
              <a:endParaRPr lang="en-GB" sz="2000"/>
            </a:p>
          </xdr:txBody>
        </xdr:sp>
      </mc:Fallback>
    </mc:AlternateContent>
    <xdr:clientData/>
  </xdr:oneCellAnchor>
  <xdr:oneCellAnchor>
    <xdr:from>
      <xdr:col>16</xdr:col>
      <xdr:colOff>342900</xdr:colOff>
      <xdr:row>106</xdr:row>
      <xdr:rowOff>171450</xdr:rowOff>
    </xdr:from>
    <xdr:ext cx="396241" cy="318357"/>
    <mc:AlternateContent xmlns:mc="http://schemas.openxmlformats.org/markup-compatibility/2006" xmlns:a14="http://schemas.microsoft.com/office/drawing/2010/main">
      <mc:Choice Requires="a14">
        <xdr:sp macro="" textlink="">
          <xdr:nvSpPr>
            <xdr:cNvPr id="12" name="TextBox 11">
              <a:extLst>
                <a:ext uri="{FF2B5EF4-FFF2-40B4-BE49-F238E27FC236}">
                  <a16:creationId xmlns:a16="http://schemas.microsoft.com/office/drawing/2014/main" id="{B1860D0B-8B46-45A9-B37B-4F5725BF51BF}"/>
                </a:ext>
              </a:extLst>
            </xdr:cNvPr>
            <xdr:cNvSpPr txBox="1"/>
          </xdr:nvSpPr>
          <xdr:spPr>
            <a:xfrm>
              <a:off x="18154650" y="20783550"/>
              <a:ext cx="396241" cy="3183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acc>
                      <m:accPr>
                        <m:chr m:val="̅"/>
                        <m:ctrlPr>
                          <a:rPr lang="en-GB" sz="2000" i="1">
                            <a:latin typeface="Cambria Math" panose="02040503050406030204" pitchFamily="18" charset="0"/>
                          </a:rPr>
                        </m:ctrlPr>
                      </m:accPr>
                      <m:e>
                        <m:sSub>
                          <m:sSubPr>
                            <m:ctrlPr>
                              <a:rPr lang="en-GB" sz="2000" i="1">
                                <a:latin typeface="Cambria Math" panose="02040503050406030204" pitchFamily="18" charset="0"/>
                              </a:rPr>
                            </m:ctrlPr>
                          </m:sSubPr>
                          <m:e>
                            <m:r>
                              <a:rPr lang="en-US" sz="2000" b="0" i="1">
                                <a:latin typeface="Cambria Math" panose="02040503050406030204" pitchFamily="18" charset="0"/>
                              </a:rPr>
                              <m:t>𝑇</m:t>
                            </m:r>
                          </m:e>
                          <m:sub>
                            <m:r>
                              <a:rPr lang="en-US" sz="2000" b="0" i="1">
                                <a:latin typeface="Cambria Math" panose="02040503050406030204" pitchFamily="18" charset="0"/>
                              </a:rPr>
                              <m:t>𝑆</m:t>
                            </m:r>
                          </m:sub>
                        </m:sSub>
                      </m:e>
                    </m:acc>
                  </m:oMath>
                </m:oMathPara>
              </a14:m>
              <a:endParaRPr lang="en-GB" sz="2000"/>
            </a:p>
          </xdr:txBody>
        </xdr:sp>
      </mc:Choice>
      <mc:Fallback xmlns:r="http://schemas.openxmlformats.org/officeDocument/2006/relationships" xmlns="">
        <xdr:sp macro="" textlink="">
          <xdr:nvSpPr>
            <xdr:cNvPr id="12" name="TextBox 11">
              <a:extLst>
                <a:ext uri="{FF2B5EF4-FFF2-40B4-BE49-F238E27FC236}">
                  <a16:creationId xmlns:a16="http://schemas.microsoft.com/office/drawing/2014/main" id="{B1860D0B-8B46-45A9-B37B-4F5725BF51BF}"/>
                </a:ext>
              </a:extLst>
            </xdr:cNvPr>
            <xdr:cNvSpPr txBox="1"/>
          </xdr:nvSpPr>
          <xdr:spPr>
            <a:xfrm>
              <a:off x="18154650" y="20783550"/>
              <a:ext cx="396241" cy="3183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n-GB" sz="2000" i="0">
                  <a:latin typeface="Cambria Math" panose="02040503050406030204" pitchFamily="18" charset="0"/>
                </a:rPr>
                <a:t>(</a:t>
              </a:r>
              <a:r>
                <a:rPr lang="en-US" sz="2000" b="0" i="0">
                  <a:latin typeface="Cambria Math" panose="02040503050406030204" pitchFamily="18" charset="0"/>
                </a:rPr>
                <a:t>𝑇</a:t>
              </a:r>
              <a:r>
                <a:rPr lang="en-GB" sz="2000" b="0" i="0">
                  <a:latin typeface="Cambria Math" panose="02040503050406030204" pitchFamily="18" charset="0"/>
                </a:rPr>
                <a:t>_</a:t>
              </a:r>
              <a:r>
                <a:rPr lang="en-US" sz="2000" b="0" i="0">
                  <a:latin typeface="Cambria Math" panose="02040503050406030204" pitchFamily="18" charset="0"/>
                </a:rPr>
                <a:t>𝑆 </a:t>
              </a:r>
              <a:r>
                <a:rPr lang="en-GB" sz="2000" b="0" i="0">
                  <a:latin typeface="Cambria Math" panose="02040503050406030204" pitchFamily="18" charset="0"/>
                </a:rPr>
                <a:t>) ̅</a:t>
              </a:r>
              <a:endParaRPr lang="en-GB" sz="2000"/>
            </a:p>
          </xdr:txBody>
        </xdr:sp>
      </mc:Fallback>
    </mc:AlternateContent>
    <xdr:clientData/>
  </xdr:oneCellAnchor>
  <xdr:oneCellAnchor>
    <xdr:from>
      <xdr:col>20</xdr:col>
      <xdr:colOff>209550</xdr:colOff>
      <xdr:row>106</xdr:row>
      <xdr:rowOff>171450</xdr:rowOff>
    </xdr:from>
    <xdr:ext cx="548428" cy="320887"/>
    <mc:AlternateContent xmlns:mc="http://schemas.openxmlformats.org/markup-compatibility/2006" xmlns:a14="http://schemas.microsoft.com/office/drawing/2010/main">
      <mc:Choice Requires="a14">
        <xdr:sp macro="" textlink="">
          <xdr:nvSpPr>
            <xdr:cNvPr id="13" name="TextBox 12">
              <a:extLst>
                <a:ext uri="{FF2B5EF4-FFF2-40B4-BE49-F238E27FC236}">
                  <a16:creationId xmlns:a16="http://schemas.microsoft.com/office/drawing/2014/main" id="{38EF2E49-5FA1-422F-BD06-BA658B53D012}"/>
                </a:ext>
              </a:extLst>
            </xdr:cNvPr>
            <xdr:cNvSpPr txBox="1"/>
          </xdr:nvSpPr>
          <xdr:spPr>
            <a:xfrm>
              <a:off x="22936200" y="20783550"/>
              <a:ext cx="548428" cy="3208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acc>
                      <m:accPr>
                        <m:chr m:val="̅"/>
                        <m:ctrlPr>
                          <a:rPr lang="en-GB" sz="2000" i="1">
                            <a:latin typeface="Cambria Math" panose="02040503050406030204" pitchFamily="18" charset="0"/>
                          </a:rPr>
                        </m:ctrlPr>
                      </m:accPr>
                      <m:e>
                        <m:sSub>
                          <m:sSubPr>
                            <m:ctrlPr>
                              <a:rPr lang="en-GB" sz="2000" i="1">
                                <a:latin typeface="Cambria Math" panose="02040503050406030204" pitchFamily="18" charset="0"/>
                              </a:rPr>
                            </m:ctrlPr>
                          </m:sSubPr>
                          <m:e>
                            <m:r>
                              <a:rPr lang="en-US" sz="2000" b="0" i="1">
                                <a:latin typeface="Cambria Math" panose="02040503050406030204" pitchFamily="18" charset="0"/>
                              </a:rPr>
                              <m:t>𝑉</m:t>
                            </m:r>
                          </m:e>
                          <m:sub>
                            <m:r>
                              <a:rPr lang="en-US" sz="2000" b="0" i="1">
                                <a:latin typeface="Cambria Math" panose="02040503050406030204" pitchFamily="18" charset="0"/>
                              </a:rPr>
                              <m:t>𝑆</m:t>
                            </m:r>
                          </m:sub>
                        </m:sSub>
                      </m:e>
                    </m:acc>
                  </m:oMath>
                </m:oMathPara>
              </a14:m>
              <a:endParaRPr lang="en-GB" sz="2000"/>
            </a:p>
          </xdr:txBody>
        </xdr:sp>
      </mc:Choice>
      <mc:Fallback xmlns:r="http://schemas.openxmlformats.org/officeDocument/2006/relationships" xmlns="">
        <xdr:sp macro="" textlink="">
          <xdr:nvSpPr>
            <xdr:cNvPr id="13" name="TextBox 12">
              <a:extLst>
                <a:ext uri="{FF2B5EF4-FFF2-40B4-BE49-F238E27FC236}">
                  <a16:creationId xmlns:a16="http://schemas.microsoft.com/office/drawing/2014/main" id="{38EF2E49-5FA1-422F-BD06-BA658B53D012}"/>
                </a:ext>
              </a:extLst>
            </xdr:cNvPr>
            <xdr:cNvSpPr txBox="1"/>
          </xdr:nvSpPr>
          <xdr:spPr>
            <a:xfrm>
              <a:off x="22936200" y="20783550"/>
              <a:ext cx="548428" cy="3208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n-GB" sz="2000" i="0">
                  <a:latin typeface="Cambria Math" panose="02040503050406030204" pitchFamily="18" charset="0"/>
                </a:rPr>
                <a:t>(</a:t>
              </a:r>
              <a:r>
                <a:rPr lang="en-US" sz="2000" b="0" i="0">
                  <a:latin typeface="Cambria Math" panose="02040503050406030204" pitchFamily="18" charset="0"/>
                </a:rPr>
                <a:t>𝑉</a:t>
              </a:r>
              <a:r>
                <a:rPr lang="en-GB" sz="2000" b="0" i="0">
                  <a:latin typeface="Cambria Math" panose="02040503050406030204" pitchFamily="18" charset="0"/>
                </a:rPr>
                <a:t>_</a:t>
              </a:r>
              <a:r>
                <a:rPr lang="en-US" sz="2000" b="0" i="0">
                  <a:latin typeface="Cambria Math" panose="02040503050406030204" pitchFamily="18" charset="0"/>
                </a:rPr>
                <a:t>𝑆 </a:t>
              </a:r>
              <a:r>
                <a:rPr lang="en-GB" sz="2000" b="0" i="0">
                  <a:latin typeface="Cambria Math" panose="02040503050406030204" pitchFamily="18" charset="0"/>
                </a:rPr>
                <a:t>) ̅</a:t>
              </a:r>
              <a:endParaRPr lang="en-GB" sz="2000"/>
            </a:p>
          </xdr:txBody>
        </xdr:sp>
      </mc:Fallback>
    </mc:AlternateContent>
    <xdr:clientData/>
  </xdr:oneCellAnchor>
  <xdr:twoCellAnchor editAs="oneCell">
    <xdr:from>
      <xdr:col>19</xdr:col>
      <xdr:colOff>496992</xdr:colOff>
      <xdr:row>20</xdr:row>
      <xdr:rowOff>131020</xdr:rowOff>
    </xdr:from>
    <xdr:to>
      <xdr:col>19</xdr:col>
      <xdr:colOff>1026160</xdr:colOff>
      <xdr:row>20</xdr:row>
      <xdr:rowOff>625475</xdr:rowOff>
    </xdr:to>
    <mc:AlternateContent xmlns:mc="http://schemas.openxmlformats.org/markup-compatibility/2006" xmlns:a14="http://schemas.microsoft.com/office/drawing/2010/main">
      <mc:Choice Requires="a14">
        <xdr:sp macro="" textlink="">
          <xdr:nvSpPr>
            <xdr:cNvPr id="14" name="TextBox 13">
              <a:extLst>
                <a:ext uri="{FF2B5EF4-FFF2-40B4-BE49-F238E27FC236}">
                  <a16:creationId xmlns:a16="http://schemas.microsoft.com/office/drawing/2014/main" id="{9253673B-6526-4EF5-AB34-FF2EE65AEC40}"/>
                </a:ext>
              </a:extLst>
            </xdr:cNvPr>
            <xdr:cNvSpPr txBox="1"/>
          </xdr:nvSpPr>
          <xdr:spPr>
            <a:xfrm>
              <a:off x="23539872" y="5170380"/>
              <a:ext cx="522818" cy="4912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sSub>
                      <m:sSubPr>
                        <m:ctrlPr>
                          <a:rPr lang="en-GB" sz="2000" i="1">
                            <a:solidFill>
                              <a:schemeClr val="tx1"/>
                            </a:solidFill>
                            <a:effectLst/>
                            <a:latin typeface="Cambria Math" panose="02040503050406030204" pitchFamily="18" charset="0"/>
                            <a:ea typeface="+mn-ea"/>
                            <a:cs typeface="+mn-cs"/>
                          </a:rPr>
                        </m:ctrlPr>
                      </m:sSubPr>
                      <m:e>
                        <m:r>
                          <a:rPr lang="en-GB" sz="2000" i="1">
                            <a:solidFill>
                              <a:schemeClr val="tx1"/>
                            </a:solidFill>
                            <a:effectLst/>
                            <a:latin typeface="Cambria Math" panose="02040503050406030204" pitchFamily="18" charset="0"/>
                            <a:ea typeface="+mn-ea"/>
                            <a:cs typeface="+mn-cs"/>
                          </a:rPr>
                          <m:t>𝜆</m:t>
                        </m:r>
                      </m:e>
                      <m:sub>
                        <m:sSub>
                          <m:sSubPr>
                            <m:ctrlPr>
                              <a:rPr lang="en-GB" sz="2000" i="1">
                                <a:solidFill>
                                  <a:schemeClr val="tx1"/>
                                </a:solidFill>
                                <a:effectLst/>
                                <a:latin typeface="Cambria Math" panose="02040503050406030204" pitchFamily="18" charset="0"/>
                                <a:ea typeface="+mn-ea"/>
                                <a:cs typeface="+mn-cs"/>
                              </a:rPr>
                            </m:ctrlPr>
                          </m:sSubPr>
                          <m:e>
                            <m:r>
                              <a:rPr lang="en-US" sz="2000" b="0" i="1">
                                <a:solidFill>
                                  <a:schemeClr val="tx1"/>
                                </a:solidFill>
                                <a:effectLst/>
                                <a:latin typeface="Cambria Math" panose="02040503050406030204" pitchFamily="18" charset="0"/>
                                <a:ea typeface="+mn-ea"/>
                                <a:cs typeface="+mn-cs"/>
                              </a:rPr>
                              <m:t>𝑉</m:t>
                            </m:r>
                          </m:e>
                          <m:sub>
                            <m:r>
                              <a:rPr lang="en-US" sz="2000" b="0" i="1">
                                <a:solidFill>
                                  <a:schemeClr val="tx1"/>
                                </a:solidFill>
                                <a:effectLst/>
                                <a:latin typeface="Cambria Math" panose="02040503050406030204" pitchFamily="18" charset="0"/>
                                <a:ea typeface="+mn-ea"/>
                                <a:cs typeface="+mn-cs"/>
                              </a:rPr>
                              <m:t>𝑆</m:t>
                            </m:r>
                          </m:sub>
                        </m:sSub>
                      </m:sub>
                    </m:sSub>
                  </m:oMath>
                </m:oMathPara>
              </a14:m>
              <a:endParaRPr lang="en-GB" sz="4000"/>
            </a:p>
          </xdr:txBody>
        </xdr:sp>
      </mc:Choice>
      <mc:Fallback xmlns:r="http://schemas.openxmlformats.org/officeDocument/2006/relationships" xmlns="">
        <xdr:sp macro="" textlink="">
          <xdr:nvSpPr>
            <xdr:cNvPr id="14" name="TextBox 13">
              <a:extLst>
                <a:ext uri="{FF2B5EF4-FFF2-40B4-BE49-F238E27FC236}">
                  <a16:creationId xmlns:a16="http://schemas.microsoft.com/office/drawing/2014/main" id="{9253673B-6526-4EF5-AB34-FF2EE65AEC40}"/>
                </a:ext>
              </a:extLst>
            </xdr:cNvPr>
            <xdr:cNvSpPr txBox="1"/>
          </xdr:nvSpPr>
          <xdr:spPr>
            <a:xfrm>
              <a:off x="23539872" y="5170380"/>
              <a:ext cx="522818" cy="4912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n-GB" sz="2000" i="0">
                  <a:solidFill>
                    <a:schemeClr val="tx1"/>
                  </a:solidFill>
                  <a:effectLst/>
                  <a:latin typeface="Cambria Math" panose="02040503050406030204" pitchFamily="18" charset="0"/>
                  <a:ea typeface="+mn-ea"/>
                  <a:cs typeface="+mn-cs"/>
                </a:rPr>
                <a:t>𝜆_(</a:t>
              </a:r>
              <a:r>
                <a:rPr lang="en-US" sz="2000" b="0" i="0">
                  <a:solidFill>
                    <a:schemeClr val="tx1"/>
                  </a:solidFill>
                  <a:effectLst/>
                  <a:latin typeface="Cambria Math" panose="02040503050406030204" pitchFamily="18" charset="0"/>
                  <a:ea typeface="+mn-ea"/>
                  <a:cs typeface="+mn-cs"/>
                </a:rPr>
                <a:t>𝑉</a:t>
              </a:r>
              <a:r>
                <a:rPr lang="en-GB" sz="2000" b="0" i="0">
                  <a:solidFill>
                    <a:schemeClr val="tx1"/>
                  </a:solidFill>
                  <a:effectLst/>
                  <a:latin typeface="Cambria Math" panose="02040503050406030204" pitchFamily="18" charset="0"/>
                  <a:ea typeface="+mn-ea"/>
                  <a:cs typeface="+mn-cs"/>
                </a:rPr>
                <a:t>_</a:t>
              </a:r>
              <a:r>
                <a:rPr lang="en-US" sz="2000" b="0" i="0">
                  <a:solidFill>
                    <a:schemeClr val="tx1"/>
                  </a:solidFill>
                  <a:effectLst/>
                  <a:latin typeface="Cambria Math" panose="02040503050406030204" pitchFamily="18" charset="0"/>
                  <a:ea typeface="+mn-ea"/>
                  <a:cs typeface="+mn-cs"/>
                </a:rPr>
                <a:t>𝑆 </a:t>
              </a:r>
              <a:r>
                <a:rPr lang="en-GB" sz="2000" b="0" i="0">
                  <a:solidFill>
                    <a:schemeClr val="tx1"/>
                  </a:solidFill>
                  <a:effectLst/>
                  <a:latin typeface="Cambria Math" panose="02040503050406030204" pitchFamily="18" charset="0"/>
                  <a:ea typeface="+mn-ea"/>
                  <a:cs typeface="+mn-cs"/>
                </a:rPr>
                <a:t>)</a:t>
              </a:r>
              <a:endParaRPr lang="en-GB" sz="4000"/>
            </a:p>
          </xdr:txBody>
        </xdr:sp>
      </mc:Fallback>
    </mc:AlternateContent>
    <xdr:clientData/>
  </xdr:twoCellAnchor>
  <xdr:oneCellAnchor>
    <xdr:from>
      <xdr:col>18</xdr:col>
      <xdr:colOff>360680</xdr:colOff>
      <xdr:row>20</xdr:row>
      <xdr:rowOff>154940</xdr:rowOff>
    </xdr:from>
    <xdr:ext cx="685800" cy="520700"/>
    <mc:AlternateContent xmlns:mc="http://schemas.openxmlformats.org/markup-compatibility/2006" xmlns:a14="http://schemas.microsoft.com/office/drawing/2010/main">
      <mc:Choice Requires="a14">
        <xdr:sp macro="" textlink="">
          <xdr:nvSpPr>
            <xdr:cNvPr id="15" name="TextBox 14">
              <a:extLst>
                <a:ext uri="{FF2B5EF4-FFF2-40B4-BE49-F238E27FC236}">
                  <a16:creationId xmlns:a16="http://schemas.microsoft.com/office/drawing/2014/main" id="{B919277A-9C91-4CD9-9645-26E2C9F2CC42}"/>
                </a:ext>
              </a:extLst>
            </xdr:cNvPr>
            <xdr:cNvSpPr txBox="1"/>
          </xdr:nvSpPr>
          <xdr:spPr>
            <a:xfrm>
              <a:off x="21798280" y="5194300"/>
              <a:ext cx="685800" cy="5207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sSub>
                      <m:sSubPr>
                        <m:ctrlPr>
                          <a:rPr lang="en-GB" sz="2000" i="1">
                            <a:solidFill>
                              <a:schemeClr val="tx1"/>
                            </a:solidFill>
                            <a:effectLst/>
                            <a:latin typeface="Cambria Math" panose="02040503050406030204" pitchFamily="18" charset="0"/>
                            <a:ea typeface="+mn-ea"/>
                            <a:cs typeface="+mn-cs"/>
                          </a:rPr>
                        </m:ctrlPr>
                      </m:sSubPr>
                      <m:e>
                        <m:r>
                          <a:rPr lang="en-US" sz="2000" b="0" i="1">
                            <a:solidFill>
                              <a:schemeClr val="tx1"/>
                            </a:solidFill>
                            <a:effectLst/>
                            <a:latin typeface="Cambria Math" panose="02040503050406030204" pitchFamily="18" charset="0"/>
                            <a:ea typeface="+mn-ea"/>
                            <a:cs typeface="+mn-cs"/>
                          </a:rPr>
                          <m:t>𝑘</m:t>
                        </m:r>
                      </m:e>
                      <m:sub>
                        <m:sSub>
                          <m:sSubPr>
                            <m:ctrlPr>
                              <a:rPr lang="en-GB" sz="2000" i="1">
                                <a:solidFill>
                                  <a:schemeClr val="tx1"/>
                                </a:solidFill>
                                <a:effectLst/>
                                <a:latin typeface="Cambria Math" panose="02040503050406030204" pitchFamily="18" charset="0"/>
                                <a:ea typeface="+mn-ea"/>
                                <a:cs typeface="+mn-cs"/>
                              </a:rPr>
                            </m:ctrlPr>
                          </m:sSubPr>
                          <m:e>
                            <m:r>
                              <a:rPr lang="en-US" sz="2000" b="0" i="1">
                                <a:solidFill>
                                  <a:schemeClr val="tx1"/>
                                </a:solidFill>
                                <a:effectLst/>
                                <a:latin typeface="Cambria Math" panose="02040503050406030204" pitchFamily="18" charset="0"/>
                                <a:ea typeface="+mn-ea"/>
                                <a:cs typeface="+mn-cs"/>
                              </a:rPr>
                              <m:t>𝑉</m:t>
                            </m:r>
                          </m:e>
                          <m:sub>
                            <m:r>
                              <a:rPr lang="en-US" sz="2000" b="0" i="1">
                                <a:solidFill>
                                  <a:schemeClr val="tx1"/>
                                </a:solidFill>
                                <a:effectLst/>
                                <a:latin typeface="Cambria Math" panose="02040503050406030204" pitchFamily="18" charset="0"/>
                                <a:ea typeface="+mn-ea"/>
                                <a:cs typeface="+mn-cs"/>
                              </a:rPr>
                              <m:t>𝑆</m:t>
                            </m:r>
                          </m:sub>
                        </m:sSub>
                      </m:sub>
                    </m:sSub>
                  </m:oMath>
                </m:oMathPara>
              </a14:m>
              <a:endParaRPr lang="en-GB" sz="4000"/>
            </a:p>
          </xdr:txBody>
        </xdr:sp>
      </mc:Choice>
      <mc:Fallback xmlns:r="http://schemas.openxmlformats.org/officeDocument/2006/relationships" xmlns="">
        <xdr:sp macro="" textlink="">
          <xdr:nvSpPr>
            <xdr:cNvPr id="15" name="TextBox 14">
              <a:extLst>
                <a:ext uri="{FF2B5EF4-FFF2-40B4-BE49-F238E27FC236}">
                  <a16:creationId xmlns:a16="http://schemas.microsoft.com/office/drawing/2014/main" id="{B919277A-9C91-4CD9-9645-26E2C9F2CC42}"/>
                </a:ext>
              </a:extLst>
            </xdr:cNvPr>
            <xdr:cNvSpPr txBox="1"/>
          </xdr:nvSpPr>
          <xdr:spPr>
            <a:xfrm>
              <a:off x="21798280" y="5194300"/>
              <a:ext cx="685800" cy="5207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n-US" sz="2000" b="0" i="0">
                  <a:solidFill>
                    <a:schemeClr val="tx1"/>
                  </a:solidFill>
                  <a:effectLst/>
                  <a:latin typeface="Cambria Math" panose="02040503050406030204" pitchFamily="18" charset="0"/>
                  <a:ea typeface="+mn-ea"/>
                  <a:cs typeface="+mn-cs"/>
                </a:rPr>
                <a:t>𝑘</a:t>
              </a:r>
              <a:r>
                <a:rPr lang="en-GB" sz="2000" b="0" i="0">
                  <a:solidFill>
                    <a:schemeClr val="tx1"/>
                  </a:solidFill>
                  <a:effectLst/>
                  <a:latin typeface="Cambria Math" panose="02040503050406030204" pitchFamily="18" charset="0"/>
                  <a:ea typeface="+mn-ea"/>
                  <a:cs typeface="+mn-cs"/>
                </a:rPr>
                <a:t>_(</a:t>
              </a:r>
              <a:r>
                <a:rPr lang="en-US" sz="2000" b="0" i="0">
                  <a:solidFill>
                    <a:schemeClr val="tx1"/>
                  </a:solidFill>
                  <a:effectLst/>
                  <a:latin typeface="Cambria Math" panose="02040503050406030204" pitchFamily="18" charset="0"/>
                  <a:ea typeface="+mn-ea"/>
                  <a:cs typeface="+mn-cs"/>
                </a:rPr>
                <a:t>𝑉</a:t>
              </a:r>
              <a:r>
                <a:rPr lang="en-GB" sz="2000" b="0" i="0">
                  <a:solidFill>
                    <a:schemeClr val="tx1"/>
                  </a:solidFill>
                  <a:effectLst/>
                  <a:latin typeface="Cambria Math" panose="02040503050406030204" pitchFamily="18" charset="0"/>
                  <a:ea typeface="+mn-ea"/>
                  <a:cs typeface="+mn-cs"/>
                </a:rPr>
                <a:t>_</a:t>
              </a:r>
              <a:r>
                <a:rPr lang="en-US" sz="2000" b="0" i="0">
                  <a:solidFill>
                    <a:schemeClr val="tx1"/>
                  </a:solidFill>
                  <a:effectLst/>
                  <a:latin typeface="Cambria Math" panose="02040503050406030204" pitchFamily="18" charset="0"/>
                  <a:ea typeface="+mn-ea"/>
                  <a:cs typeface="+mn-cs"/>
                </a:rPr>
                <a:t>𝑆 </a:t>
              </a:r>
              <a:r>
                <a:rPr lang="en-GB" sz="2000" b="0" i="0">
                  <a:solidFill>
                    <a:schemeClr val="tx1"/>
                  </a:solidFill>
                  <a:effectLst/>
                  <a:latin typeface="Cambria Math" panose="02040503050406030204" pitchFamily="18" charset="0"/>
                  <a:ea typeface="+mn-ea"/>
                  <a:cs typeface="+mn-cs"/>
                </a:rPr>
                <a:t>)</a:t>
              </a:r>
              <a:endParaRPr lang="en-GB" sz="4000"/>
            </a:p>
          </xdr:txBody>
        </xdr:sp>
      </mc:Fallback>
    </mc:AlternateContent>
    <xdr:clientData/>
  </xdr:oneCellAnchor>
</xdr:wsDr>
</file>

<file path=xl/drawings/drawing4.xml><?xml version="1.0" encoding="utf-8"?>
<xdr:wsDr xmlns:xdr="http://schemas.openxmlformats.org/drawingml/2006/spreadsheetDrawing" xmlns:a="http://schemas.openxmlformats.org/drawingml/2006/main">
  <xdr:twoCellAnchor editAs="absolute">
    <xdr:from>
      <xdr:col>12</xdr:col>
      <xdr:colOff>77562</xdr:colOff>
      <xdr:row>4</xdr:row>
      <xdr:rowOff>65316</xdr:rowOff>
    </xdr:from>
    <xdr:to>
      <xdr:col>13</xdr:col>
      <xdr:colOff>873580</xdr:colOff>
      <xdr:row>4</xdr:row>
      <xdr:rowOff>808266</xdr:rowOff>
    </xdr:to>
    <xdr:pic>
      <xdr:nvPicPr>
        <xdr:cNvPr id="2" name="Picture 1">
          <a:extLst>
            <a:ext uri="{FF2B5EF4-FFF2-40B4-BE49-F238E27FC236}">
              <a16:creationId xmlns:a16="http://schemas.microsoft.com/office/drawing/2014/main" id="{00000000-0008-0000-03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575598" y="745673"/>
          <a:ext cx="1762125"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absolute">
    <xdr:from>
      <xdr:col>12</xdr:col>
      <xdr:colOff>352879</xdr:colOff>
      <xdr:row>4</xdr:row>
      <xdr:rowOff>54882</xdr:rowOff>
    </xdr:from>
    <xdr:to>
      <xdr:col>13</xdr:col>
      <xdr:colOff>1026432</xdr:colOff>
      <xdr:row>4</xdr:row>
      <xdr:rowOff>797832</xdr:rowOff>
    </xdr:to>
    <xdr:pic>
      <xdr:nvPicPr>
        <xdr:cNvPr id="5" name="Picture 4">
          <a:extLst>
            <a:ext uri="{FF2B5EF4-FFF2-40B4-BE49-F238E27FC236}">
              <a16:creationId xmlns:a16="http://schemas.microsoft.com/office/drawing/2014/main" id="{00000000-0008-0000-04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915775" y="732064"/>
          <a:ext cx="1762125"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absolute">
    <xdr:from>
      <xdr:col>11</xdr:col>
      <xdr:colOff>740413</xdr:colOff>
      <xdr:row>4</xdr:row>
      <xdr:rowOff>109313</xdr:rowOff>
    </xdr:from>
    <xdr:to>
      <xdr:col>13</xdr:col>
      <xdr:colOff>904062</xdr:colOff>
      <xdr:row>4</xdr:row>
      <xdr:rowOff>852263</xdr:rowOff>
    </xdr:to>
    <xdr:pic>
      <xdr:nvPicPr>
        <xdr:cNvPr id="5" name="Picture 4">
          <a:extLst>
            <a:ext uri="{FF2B5EF4-FFF2-40B4-BE49-F238E27FC236}">
              <a16:creationId xmlns:a16="http://schemas.microsoft.com/office/drawing/2014/main" id="{00000000-0008-0000-05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344528" y="786495"/>
          <a:ext cx="1762125"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absolute">
    <xdr:from>
      <xdr:col>10</xdr:col>
      <xdr:colOff>3265</xdr:colOff>
      <xdr:row>4</xdr:row>
      <xdr:rowOff>16783</xdr:rowOff>
    </xdr:from>
    <xdr:to>
      <xdr:col>11</xdr:col>
      <xdr:colOff>341267</xdr:colOff>
      <xdr:row>4</xdr:row>
      <xdr:rowOff>759733</xdr:rowOff>
    </xdr:to>
    <xdr:pic>
      <xdr:nvPicPr>
        <xdr:cNvPr id="2" name="Picture 1">
          <a:extLst>
            <a:ext uri="{FF2B5EF4-FFF2-40B4-BE49-F238E27FC236}">
              <a16:creationId xmlns:a16="http://schemas.microsoft.com/office/drawing/2014/main" id="{403FD7AD-CFDA-4664-BBDD-25BEB17E1A3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073605" y="727983"/>
          <a:ext cx="1849937"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absolute">
    <xdr:from>
      <xdr:col>10</xdr:col>
      <xdr:colOff>1236891</xdr:colOff>
      <xdr:row>4</xdr:row>
      <xdr:rowOff>73481</xdr:rowOff>
    </xdr:from>
    <xdr:to>
      <xdr:col>11</xdr:col>
      <xdr:colOff>1217841</xdr:colOff>
      <xdr:row>4</xdr:row>
      <xdr:rowOff>816431</xdr:rowOff>
    </xdr:to>
    <xdr:pic>
      <xdr:nvPicPr>
        <xdr:cNvPr id="2" name="Picture 1">
          <a:extLst>
            <a:ext uri="{FF2B5EF4-FFF2-40B4-BE49-F238E27FC236}">
              <a16:creationId xmlns:a16="http://schemas.microsoft.com/office/drawing/2014/main" id="{A6793419-418D-4664-A616-1543EAF060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647591" y="740231"/>
          <a:ext cx="175260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absolute">
    <xdr:from>
      <xdr:col>11</xdr:col>
      <xdr:colOff>1242483</xdr:colOff>
      <xdr:row>4</xdr:row>
      <xdr:rowOff>22860</xdr:rowOff>
    </xdr:from>
    <xdr:to>
      <xdr:col>13</xdr:col>
      <xdr:colOff>1007354</xdr:colOff>
      <xdr:row>4</xdr:row>
      <xdr:rowOff>873125</xdr:rowOff>
    </xdr:to>
    <xdr:pic>
      <xdr:nvPicPr>
        <xdr:cNvPr id="2" name="Picture 1">
          <a:extLst>
            <a:ext uri="{FF2B5EF4-FFF2-40B4-BE49-F238E27FC236}">
              <a16:creationId xmlns:a16="http://schemas.microsoft.com/office/drawing/2014/main" id="{0B065FDF-E3D5-4C12-8826-70951871B2F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214898" y="713740"/>
          <a:ext cx="2184856" cy="850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7.xml"/><Relationship Id="rId1" Type="http://schemas.openxmlformats.org/officeDocument/2006/relationships/printerSettings" Target="../printerSettings/printerSettings25.bin"/><Relationship Id="rId4" Type="http://schemas.openxmlformats.org/officeDocument/2006/relationships/comments" Target="../comments1.xml"/></Relationships>
</file>

<file path=xl/worksheets/_rels/sheet26.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8.xml"/><Relationship Id="rId1" Type="http://schemas.openxmlformats.org/officeDocument/2006/relationships/printerSettings" Target="../printerSettings/printerSettings26.bin"/><Relationship Id="rId4" Type="http://schemas.openxmlformats.org/officeDocument/2006/relationships/comments" Target="../comments2.xml"/></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3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C2:S217"/>
  <sheetViews>
    <sheetView tabSelected="1" topLeftCell="C48" zoomScale="80" zoomScaleNormal="80" workbookViewId="0">
      <selection activeCell="D82" sqref="D82"/>
    </sheetView>
  </sheetViews>
  <sheetFormatPr defaultColWidth="9.33203125" defaultRowHeight="13.2"/>
  <cols>
    <col min="1" max="1" width="9.33203125" style="3"/>
    <col min="2" max="2" width="6.6640625" style="3" customWidth="1"/>
    <col min="3" max="3" width="15.5546875" style="3" customWidth="1"/>
    <col min="4" max="15" width="16" style="3" customWidth="1"/>
    <col min="16" max="17" width="9.33203125" style="3"/>
    <col min="18" max="18" width="21.6640625" style="3" customWidth="1"/>
    <col min="19" max="16384" width="9.33203125" style="3"/>
  </cols>
  <sheetData>
    <row r="2" spans="4:19" ht="60.75" customHeight="1">
      <c r="D2" s="525"/>
      <c r="E2" s="526" t="s">
        <v>0</v>
      </c>
      <c r="F2" s="526"/>
      <c r="G2" s="526"/>
      <c r="H2" s="526"/>
      <c r="I2" s="526"/>
      <c r="J2" s="526"/>
      <c r="K2" s="23"/>
      <c r="L2" s="23"/>
      <c r="M2" s="23"/>
      <c r="N2" s="23"/>
      <c r="O2" s="23"/>
      <c r="P2" s="23"/>
      <c r="Q2" s="23"/>
      <c r="R2" s="23"/>
      <c r="S2" s="24"/>
    </row>
    <row r="3" spans="4:19" ht="20.25" customHeight="1">
      <c r="D3" s="527"/>
      <c r="E3" s="528"/>
      <c r="Q3" s="27"/>
      <c r="R3" s="27"/>
      <c r="S3" s="31"/>
    </row>
    <row r="4" spans="4:19" ht="22.5" customHeight="1">
      <c r="D4" s="531"/>
      <c r="E4" s="23"/>
      <c r="F4" s="23"/>
      <c r="G4" s="23"/>
      <c r="H4" s="23"/>
      <c r="I4" s="23"/>
      <c r="J4" s="23"/>
      <c r="K4" s="23"/>
      <c r="L4" s="23"/>
      <c r="M4" s="532"/>
      <c r="N4" s="532"/>
      <c r="O4" s="532"/>
      <c r="P4" s="23"/>
      <c r="Q4" s="530"/>
      <c r="R4" s="582">
        <v>45334</v>
      </c>
      <c r="S4" s="24"/>
    </row>
    <row r="5" spans="4:19" ht="17.399999999999999">
      <c r="D5" s="529"/>
      <c r="M5" s="530"/>
      <c r="N5" s="530"/>
      <c r="O5" s="530"/>
      <c r="R5" s="530" t="s">
        <v>1</v>
      </c>
      <c r="S5" s="31"/>
    </row>
    <row r="6" spans="4:19" ht="17.399999999999999">
      <c r="D6" s="533"/>
      <c r="E6" s="27"/>
      <c r="F6" s="27"/>
      <c r="G6" s="27"/>
      <c r="H6" s="27"/>
      <c r="I6" s="27"/>
      <c r="J6" s="27"/>
      <c r="K6" s="27"/>
      <c r="L6" s="534"/>
      <c r="M6" s="534"/>
      <c r="N6" s="534"/>
      <c r="O6" s="534"/>
      <c r="P6" s="27"/>
      <c r="Q6" s="27"/>
      <c r="R6" s="534" t="s">
        <v>759</v>
      </c>
      <c r="S6" s="28"/>
    </row>
    <row r="7" spans="4:19">
      <c r="D7" s="30"/>
      <c r="S7" s="31"/>
    </row>
    <row r="8" spans="4:19" ht="23.25" customHeight="1">
      <c r="D8" s="1348" t="s">
        <v>579</v>
      </c>
      <c r="E8" s="1349"/>
      <c r="F8" s="1349"/>
      <c r="G8" s="1349"/>
      <c r="H8" s="1349"/>
      <c r="I8" s="1349"/>
      <c r="J8" s="1349"/>
      <c r="K8" s="1349"/>
      <c r="L8" s="1349"/>
      <c r="M8" s="1349"/>
      <c r="N8" s="1349"/>
      <c r="O8" s="1349"/>
      <c r="P8" s="1349"/>
      <c r="Q8" s="1349"/>
      <c r="R8" s="1349"/>
      <c r="S8" s="1350"/>
    </row>
    <row r="42" spans="3:5" ht="22.8">
      <c r="D42" s="267" t="s">
        <v>2</v>
      </c>
    </row>
    <row r="43" spans="3:5" ht="13.5" customHeight="1">
      <c r="C43" s="233"/>
      <c r="D43" s="233"/>
      <c r="E43" s="372"/>
    </row>
    <row r="44" spans="3:5" ht="18">
      <c r="C44" s="535">
        <v>1</v>
      </c>
      <c r="D44" s="1000" t="s">
        <v>581</v>
      </c>
      <c r="E44" s="372"/>
    </row>
    <row r="45" spans="3:5" ht="18">
      <c r="C45" s="535">
        <v>2</v>
      </c>
      <c r="D45" s="1000" t="s">
        <v>582</v>
      </c>
      <c r="E45" s="372"/>
    </row>
    <row r="46" spans="3:5" ht="18">
      <c r="C46" s="535">
        <v>3</v>
      </c>
      <c r="D46" s="1000" t="s">
        <v>583</v>
      </c>
      <c r="E46" s="372"/>
    </row>
    <row r="47" spans="3:5" ht="18">
      <c r="C47" s="535">
        <v>4</v>
      </c>
      <c r="D47" s="1000" t="s">
        <v>3</v>
      </c>
      <c r="E47" s="372"/>
    </row>
    <row r="48" spans="3:5" ht="18">
      <c r="C48" s="535">
        <v>5</v>
      </c>
      <c r="D48" s="1000" t="s">
        <v>584</v>
      </c>
      <c r="E48" s="372"/>
    </row>
    <row r="49" spans="3:5" ht="18">
      <c r="C49" s="535"/>
      <c r="D49" s="1000"/>
      <c r="E49" s="372"/>
    </row>
    <row r="50" spans="3:5" ht="18">
      <c r="C50" s="535">
        <v>6</v>
      </c>
      <c r="D50" s="1030" t="s">
        <v>775</v>
      </c>
      <c r="E50" s="372"/>
    </row>
    <row r="51" spans="3:5" ht="18">
      <c r="C51" s="1059">
        <v>6.1</v>
      </c>
      <c r="D51" s="1000" t="s">
        <v>642</v>
      </c>
      <c r="E51" s="372"/>
    </row>
    <row r="52" spans="3:5" ht="18">
      <c r="C52" s="1059">
        <v>6.2</v>
      </c>
      <c r="D52" s="1000" t="s">
        <v>665</v>
      </c>
      <c r="E52" s="372"/>
    </row>
    <row r="53" spans="3:5" ht="18">
      <c r="C53" s="1059"/>
      <c r="D53" s="1000"/>
      <c r="E53" s="372"/>
    </row>
    <row r="54" spans="3:5" ht="18">
      <c r="C54" s="535">
        <v>7</v>
      </c>
      <c r="D54" s="1000" t="s">
        <v>763</v>
      </c>
      <c r="E54" s="372"/>
    </row>
    <row r="55" spans="3:5" ht="18">
      <c r="C55" s="535">
        <v>8</v>
      </c>
      <c r="D55" s="1000" t="s">
        <v>779</v>
      </c>
      <c r="E55" s="372"/>
    </row>
    <row r="56" spans="3:5" ht="18">
      <c r="C56" s="535">
        <v>9</v>
      </c>
      <c r="D56" s="1000" t="s">
        <v>536</v>
      </c>
      <c r="E56" s="372"/>
    </row>
    <row r="57" spans="3:5" ht="17.7" customHeight="1">
      <c r="C57" s="519"/>
      <c r="D57" s="234"/>
      <c r="E57" s="372"/>
    </row>
    <row r="58" spans="3:5" ht="18" customHeight="1">
      <c r="C58" s="519">
        <v>10</v>
      </c>
      <c r="D58" s="1030" t="s">
        <v>653</v>
      </c>
      <c r="E58" s="372"/>
    </row>
    <row r="59" spans="3:5" ht="18">
      <c r="C59" s="1281" t="s">
        <v>764</v>
      </c>
      <c r="D59" s="1001" t="s">
        <v>4</v>
      </c>
      <c r="E59" s="372"/>
    </row>
    <row r="60" spans="3:5" ht="18">
      <c r="C60" s="1281" t="s">
        <v>765</v>
      </c>
      <c r="D60" s="1001" t="s">
        <v>634</v>
      </c>
      <c r="E60" s="372"/>
    </row>
    <row r="61" spans="3:5" ht="18">
      <c r="C61" s="1281" t="s">
        <v>766</v>
      </c>
      <c r="D61" s="1001" t="s">
        <v>711</v>
      </c>
      <c r="E61" s="372"/>
    </row>
    <row r="62" spans="3:5" ht="18">
      <c r="C62" s="1281" t="s">
        <v>767</v>
      </c>
      <c r="D62" s="1001" t="s">
        <v>5</v>
      </c>
      <c r="E62" s="372"/>
    </row>
    <row r="63" spans="3:5" ht="18">
      <c r="C63" s="1281" t="s">
        <v>768</v>
      </c>
      <c r="D63" s="1001" t="s">
        <v>6</v>
      </c>
      <c r="E63" s="372"/>
    </row>
    <row r="64" spans="3:5" ht="18">
      <c r="C64" s="1281" t="s">
        <v>769</v>
      </c>
      <c r="D64" s="1001" t="s">
        <v>7</v>
      </c>
      <c r="E64" s="372"/>
    </row>
    <row r="65" spans="3:5" ht="18">
      <c r="C65" s="1281" t="s">
        <v>770</v>
      </c>
      <c r="D65" s="1001" t="s">
        <v>8</v>
      </c>
      <c r="E65" s="372"/>
    </row>
    <row r="66" spans="3:5" ht="18">
      <c r="C66" s="1281" t="s">
        <v>771</v>
      </c>
      <c r="D66" s="1001" t="s">
        <v>9</v>
      </c>
      <c r="E66" s="372"/>
    </row>
    <row r="67" spans="3:5" ht="18">
      <c r="C67" s="1281" t="s">
        <v>772</v>
      </c>
      <c r="D67" s="1002" t="s">
        <v>635</v>
      </c>
      <c r="E67" s="372"/>
    </row>
    <row r="68" spans="3:5" ht="18">
      <c r="C68" s="1281" t="s">
        <v>773</v>
      </c>
      <c r="D68" s="1001" t="s">
        <v>10</v>
      </c>
      <c r="E68" s="372"/>
    </row>
    <row r="69" spans="3:5" ht="18">
      <c r="C69" s="1281" t="s">
        <v>774</v>
      </c>
      <c r="D69" s="1001" t="s">
        <v>11</v>
      </c>
      <c r="E69" s="372"/>
    </row>
    <row r="70" spans="3:5" ht="9" customHeight="1">
      <c r="C70" s="695"/>
      <c r="D70" s="1001"/>
      <c r="E70" s="372"/>
    </row>
    <row r="71" spans="3:5" ht="21">
      <c r="C71" s="519">
        <v>11</v>
      </c>
      <c r="D71" s="1031" t="s">
        <v>821</v>
      </c>
      <c r="E71" s="372"/>
    </row>
    <row r="72" spans="3:5" ht="18">
      <c r="C72" s="524">
        <v>11.1</v>
      </c>
      <c r="D72" s="1003" t="s">
        <v>538</v>
      </c>
      <c r="E72" s="372"/>
    </row>
    <row r="73" spans="3:5" ht="18">
      <c r="C73" s="524">
        <v>11.2</v>
      </c>
      <c r="D73" s="1003" t="s">
        <v>539</v>
      </c>
      <c r="E73" s="372"/>
    </row>
    <row r="74" spans="3:5" ht="18">
      <c r="C74" s="524">
        <v>11.3</v>
      </c>
      <c r="D74" s="1003" t="s">
        <v>540</v>
      </c>
      <c r="E74" s="372"/>
    </row>
    <row r="75" spans="3:5" ht="18">
      <c r="C75" s="524">
        <v>11.4</v>
      </c>
      <c r="D75" s="1003" t="s">
        <v>633</v>
      </c>
      <c r="E75" s="372"/>
    </row>
    <row r="76" spans="3:5" ht="18">
      <c r="C76" s="524">
        <v>11.5</v>
      </c>
      <c r="D76" s="1003" t="s">
        <v>537</v>
      </c>
      <c r="E76" s="372"/>
    </row>
    <row r="77" spans="3:5" ht="18">
      <c r="C77" s="524">
        <v>11.6</v>
      </c>
      <c r="D77" s="1003" t="s">
        <v>632</v>
      </c>
      <c r="E77" s="372"/>
    </row>
    <row r="78" spans="3:5" ht="8.25" customHeight="1">
      <c r="C78" s="524"/>
      <c r="D78" s="1003"/>
      <c r="E78" s="372"/>
    </row>
    <row r="79" spans="3:5" ht="21">
      <c r="C79" s="519">
        <v>12</v>
      </c>
      <c r="D79" s="1004" t="s">
        <v>585</v>
      </c>
      <c r="E79" s="372"/>
    </row>
    <row r="80" spans="3:5" ht="21">
      <c r="C80" s="519">
        <v>13</v>
      </c>
      <c r="D80" s="1004" t="s">
        <v>586</v>
      </c>
      <c r="E80" s="372"/>
    </row>
    <row r="81" spans="3:4" ht="18">
      <c r="C81" s="7"/>
      <c r="D81" s="372"/>
    </row>
    <row r="82" spans="3:4" ht="22.8">
      <c r="D82" s="267" t="s">
        <v>12</v>
      </c>
    </row>
    <row r="83" spans="3:4" ht="17.399999999999999">
      <c r="D83" s="380" t="s">
        <v>781</v>
      </c>
    </row>
    <row r="84" spans="3:4" ht="18">
      <c r="D84" s="520" t="s">
        <v>802</v>
      </c>
    </row>
    <row r="85" spans="3:4" ht="18">
      <c r="D85" s="520" t="s">
        <v>780</v>
      </c>
    </row>
    <row r="86" spans="3:4" ht="18">
      <c r="D86" s="561" t="s">
        <v>818</v>
      </c>
    </row>
    <row r="87" spans="3:4" ht="18">
      <c r="D87" s="520" t="s">
        <v>680</v>
      </c>
    </row>
    <row r="88" spans="3:4" ht="20.399999999999999">
      <c r="D88" s="561" t="s">
        <v>783</v>
      </c>
    </row>
    <row r="89" spans="3:4" ht="18">
      <c r="D89" s="520" t="s">
        <v>792</v>
      </c>
    </row>
    <row r="90" spans="3:4" ht="18">
      <c r="D90" s="561" t="s">
        <v>820</v>
      </c>
    </row>
    <row r="91" spans="3:4" ht="18">
      <c r="D91" s="561"/>
    </row>
    <row r="92" spans="3:4" ht="17.399999999999999">
      <c r="D92" s="380" t="s">
        <v>743</v>
      </c>
    </row>
    <row r="93" spans="3:4" ht="18">
      <c r="D93" s="520" t="s">
        <v>744</v>
      </c>
    </row>
    <row r="94" spans="3:4" ht="18">
      <c r="D94" s="520" t="s">
        <v>712</v>
      </c>
    </row>
    <row r="95" spans="3:4" ht="18">
      <c r="D95" s="561" t="s">
        <v>819</v>
      </c>
    </row>
    <row r="96" spans="3:4" ht="18">
      <c r="D96" s="561"/>
    </row>
    <row r="97" spans="4:4" ht="17.399999999999999">
      <c r="D97" s="380" t="s">
        <v>727</v>
      </c>
    </row>
    <row r="98" spans="4:4" ht="18">
      <c r="D98" s="520" t="s">
        <v>706</v>
      </c>
    </row>
    <row r="99" spans="4:4" ht="18">
      <c r="D99" s="535" t="s">
        <v>728</v>
      </c>
    </row>
    <row r="100" spans="4:4" ht="18">
      <c r="D100" s="535" t="s">
        <v>729</v>
      </c>
    </row>
    <row r="101" spans="4:4" ht="18">
      <c r="D101" s="535" t="s">
        <v>704</v>
      </c>
    </row>
    <row r="102" spans="4:4" ht="20.399999999999999">
      <c r="D102" s="561" t="s">
        <v>705</v>
      </c>
    </row>
    <row r="103" spans="4:4" ht="18">
      <c r="D103" s="561"/>
    </row>
    <row r="104" spans="4:4" ht="18">
      <c r="D104" s="520" t="s">
        <v>703</v>
      </c>
    </row>
    <row r="105" spans="4:4" ht="18">
      <c r="D105" s="520"/>
    </row>
    <row r="106" spans="4:4" ht="17.399999999999999">
      <c r="D106" s="380" t="s">
        <v>679</v>
      </c>
    </row>
    <row r="107" spans="4:4" ht="18">
      <c r="D107" s="520" t="s">
        <v>686</v>
      </c>
    </row>
    <row r="108" spans="4:4" ht="18">
      <c r="D108" s="520" t="s">
        <v>680</v>
      </c>
    </row>
    <row r="109" spans="4:4" ht="20.399999999999999">
      <c r="D109" s="561" t="s">
        <v>687</v>
      </c>
    </row>
    <row r="110" spans="4:4" ht="18">
      <c r="D110" s="561" t="s">
        <v>681</v>
      </c>
    </row>
    <row r="111" spans="4:4" ht="18">
      <c r="D111" s="561" t="s">
        <v>682</v>
      </c>
    </row>
    <row r="112" spans="4:4" ht="18">
      <c r="D112" s="561" t="s">
        <v>683</v>
      </c>
    </row>
    <row r="114" spans="4:4" ht="17.399999999999999">
      <c r="D114" s="380" t="s">
        <v>678</v>
      </c>
    </row>
    <row r="115" spans="4:4" ht="18">
      <c r="D115" s="520" t="s">
        <v>684</v>
      </c>
    </row>
    <row r="116" spans="4:4" ht="18">
      <c r="D116" s="520" t="s">
        <v>680</v>
      </c>
    </row>
    <row r="117" spans="4:4" ht="18">
      <c r="D117" s="561" t="s">
        <v>685</v>
      </c>
    </row>
    <row r="118" spans="4:4" ht="18">
      <c r="D118" s="520"/>
    </row>
    <row r="119" spans="4:4" ht="17.399999999999999">
      <c r="D119" s="380" t="s">
        <v>643</v>
      </c>
    </row>
    <row r="120" spans="4:4" ht="18">
      <c r="D120" s="520" t="s">
        <v>673</v>
      </c>
    </row>
    <row r="121" spans="4:4" ht="18">
      <c r="D121" s="520" t="s">
        <v>644</v>
      </c>
    </row>
    <row r="122" spans="4:4" ht="18">
      <c r="D122" s="520" t="s">
        <v>654</v>
      </c>
    </row>
    <row r="123" spans="4:4" ht="13.5" customHeight="1"/>
    <row r="124" spans="4:4" ht="17.399999999999999">
      <c r="D124" s="380" t="s">
        <v>641</v>
      </c>
    </row>
    <row r="125" spans="4:4" ht="18">
      <c r="D125" s="520" t="s">
        <v>640</v>
      </c>
    </row>
    <row r="126" spans="4:4" ht="18">
      <c r="D126" s="520" t="s">
        <v>606</v>
      </c>
    </row>
    <row r="127" spans="4:4" ht="18">
      <c r="D127" s="520" t="s">
        <v>638</v>
      </c>
    </row>
    <row r="128" spans="4:4" ht="18">
      <c r="D128" s="520" t="s">
        <v>607</v>
      </c>
    </row>
    <row r="129" spans="4:4" ht="13.5" customHeight="1"/>
    <row r="130" spans="4:4" ht="17.399999999999999">
      <c r="D130" s="380" t="s">
        <v>575</v>
      </c>
    </row>
    <row r="131" spans="4:4" ht="18">
      <c r="D131" s="520" t="s">
        <v>578</v>
      </c>
    </row>
    <row r="132" spans="4:4" ht="18">
      <c r="D132" s="520" t="s">
        <v>535</v>
      </c>
    </row>
    <row r="133" spans="4:4" ht="18">
      <c r="D133" s="520" t="s">
        <v>534</v>
      </c>
    </row>
    <row r="134" spans="4:4" ht="18">
      <c r="D134" s="520" t="s">
        <v>544</v>
      </c>
    </row>
    <row r="135" spans="4:4" ht="18">
      <c r="D135" s="520" t="s">
        <v>541</v>
      </c>
    </row>
    <row r="136" spans="4:4" ht="13.5" customHeight="1"/>
    <row r="137" spans="4:4" ht="17.399999999999999">
      <c r="D137" s="380" t="s">
        <v>13</v>
      </c>
    </row>
    <row r="138" spans="4:4" ht="18">
      <c r="D138" s="520" t="s">
        <v>14</v>
      </c>
    </row>
    <row r="139" spans="4:4" ht="18">
      <c r="D139" s="520" t="s">
        <v>15</v>
      </c>
    </row>
    <row r="140" spans="4:4" ht="18">
      <c r="D140" s="520" t="s">
        <v>16</v>
      </c>
    </row>
    <row r="142" spans="4:4" ht="17.399999999999999">
      <c r="D142" s="380" t="s">
        <v>17</v>
      </c>
    </row>
    <row r="143" spans="4:4" ht="18">
      <c r="D143" s="520" t="s">
        <v>18</v>
      </c>
    </row>
    <row r="144" spans="4:4" ht="18">
      <c r="D144" s="520" t="s">
        <v>587</v>
      </c>
    </row>
    <row r="145" spans="4:5" ht="18">
      <c r="D145" s="520" t="s">
        <v>588</v>
      </c>
    </row>
    <row r="146" spans="4:5" ht="18">
      <c r="D146" s="520" t="s">
        <v>19</v>
      </c>
    </row>
    <row r="147" spans="4:5" ht="18">
      <c r="D147" s="520" t="s">
        <v>589</v>
      </c>
    </row>
    <row r="148" spans="4:5" ht="22.8">
      <c r="D148" s="267"/>
    </row>
    <row r="149" spans="4:5" ht="18">
      <c r="D149" s="380" t="s">
        <v>20</v>
      </c>
      <c r="E149" s="372"/>
    </row>
    <row r="150" spans="4:5" ht="18">
      <c r="D150" s="520" t="s">
        <v>21</v>
      </c>
      <c r="E150" s="372"/>
    </row>
    <row r="151" spans="4:5" ht="18">
      <c r="D151" s="520" t="s">
        <v>22</v>
      </c>
      <c r="E151" s="372"/>
    </row>
    <row r="152" spans="4:5" ht="18">
      <c r="D152" s="520" t="s">
        <v>23</v>
      </c>
    </row>
    <row r="153" spans="4:5" ht="18">
      <c r="D153" s="520" t="s">
        <v>590</v>
      </c>
    </row>
    <row r="154" spans="4:5" ht="18">
      <c r="D154" s="520"/>
    </row>
    <row r="155" spans="4:5" ht="18">
      <c r="D155" s="380" t="s">
        <v>24</v>
      </c>
      <c r="E155" s="372"/>
    </row>
    <row r="156" spans="4:5" ht="18">
      <c r="D156" s="520" t="s">
        <v>25</v>
      </c>
      <c r="E156" s="372"/>
    </row>
    <row r="157" spans="4:5" ht="18">
      <c r="D157" s="520" t="s">
        <v>591</v>
      </c>
      <c r="E157" s="372"/>
    </row>
    <row r="158" spans="4:5" ht="18">
      <c r="D158" s="372"/>
      <c r="E158" s="372"/>
    </row>
    <row r="159" spans="4:5" ht="18">
      <c r="D159" s="380" t="s">
        <v>26</v>
      </c>
      <c r="E159" s="372"/>
    </row>
    <row r="160" spans="4:5" ht="18">
      <c r="D160" s="520" t="s">
        <v>27</v>
      </c>
      <c r="E160" s="372"/>
    </row>
    <row r="161" spans="4:5" ht="18">
      <c r="D161" s="520" t="s">
        <v>592</v>
      </c>
      <c r="E161" s="372"/>
    </row>
    <row r="162" spans="4:5" ht="18">
      <c r="D162" s="520"/>
      <c r="E162" s="372"/>
    </row>
    <row r="163" spans="4:5" ht="17.399999999999999">
      <c r="D163" s="380" t="s">
        <v>28</v>
      </c>
    </row>
    <row r="164" spans="4:5" ht="18">
      <c r="D164" s="520" t="s">
        <v>29</v>
      </c>
    </row>
    <row r="165" spans="4:5" ht="18">
      <c r="D165" s="520" t="s">
        <v>593</v>
      </c>
    </row>
    <row r="167" spans="4:5" ht="17.399999999999999">
      <c r="D167" s="380" t="s">
        <v>30</v>
      </c>
    </row>
    <row r="168" spans="4:5" ht="18">
      <c r="D168" s="520" t="s">
        <v>31</v>
      </c>
    </row>
    <row r="169" spans="4:5" ht="18">
      <c r="D169" s="520" t="s">
        <v>32</v>
      </c>
    </row>
    <row r="171" spans="4:5" ht="17.399999999999999">
      <c r="D171" s="380" t="s">
        <v>33</v>
      </c>
    </row>
    <row r="172" spans="4:5" ht="18">
      <c r="D172" s="520" t="s">
        <v>29</v>
      </c>
    </row>
    <row r="173" spans="4:5" ht="18">
      <c r="D173" s="520" t="s">
        <v>594</v>
      </c>
    </row>
    <row r="174" spans="4:5" ht="18">
      <c r="D174" s="520" t="s">
        <v>34</v>
      </c>
    </row>
    <row r="176" spans="4:5" ht="17.399999999999999">
      <c r="D176" s="380" t="s">
        <v>35</v>
      </c>
    </row>
    <row r="177" spans="4:4" ht="18">
      <c r="D177" s="520" t="s">
        <v>36</v>
      </c>
    </row>
    <row r="178" spans="4:4" ht="18">
      <c r="D178" s="520" t="s">
        <v>595</v>
      </c>
    </row>
    <row r="179" spans="4:4" ht="18">
      <c r="D179" s="520" t="s">
        <v>37</v>
      </c>
    </row>
    <row r="180" spans="4:4" ht="20.399999999999999">
      <c r="D180" s="520" t="s">
        <v>38</v>
      </c>
    </row>
    <row r="181" spans="4:4" ht="18">
      <c r="D181" s="520" t="s">
        <v>39</v>
      </c>
    </row>
    <row r="183" spans="4:4" ht="17.399999999999999">
      <c r="D183" s="380" t="s">
        <v>40</v>
      </c>
    </row>
    <row r="184" spans="4:4" ht="18">
      <c r="D184" s="535" t="s">
        <v>41</v>
      </c>
    </row>
    <row r="185" spans="4:4" ht="18">
      <c r="D185" s="535" t="s">
        <v>42</v>
      </c>
    </row>
    <row r="188" spans="4:4" ht="18">
      <c r="D188" s="372" t="s">
        <v>577</v>
      </c>
    </row>
    <row r="189" spans="4:4" ht="18">
      <c r="D189" s="535" t="s">
        <v>43</v>
      </c>
    </row>
    <row r="190" spans="4:4" ht="18">
      <c r="D190" s="535" t="s">
        <v>44</v>
      </c>
    </row>
    <row r="191" spans="4:4" ht="18">
      <c r="D191" s="535" t="s">
        <v>576</v>
      </c>
    </row>
    <row r="192" spans="4:4" ht="18">
      <c r="D192" s="535" t="s">
        <v>45</v>
      </c>
    </row>
    <row r="193" spans="3:7" ht="18">
      <c r="D193" s="561" t="s">
        <v>46</v>
      </c>
    </row>
    <row r="194" spans="3:7" ht="18">
      <c r="D194" s="561" t="s">
        <v>47</v>
      </c>
    </row>
    <row r="203" spans="3:7">
      <c r="C203" s="342"/>
      <c r="D203" s="342"/>
      <c r="E203" s="342"/>
      <c r="F203" s="342"/>
      <c r="G203" s="342"/>
    </row>
    <row r="204" spans="3:7">
      <c r="C204" s="342"/>
      <c r="D204" s="342"/>
      <c r="E204" s="342"/>
      <c r="F204" s="342"/>
      <c r="G204" s="342"/>
    </row>
    <row r="205" spans="3:7">
      <c r="C205" s="342"/>
      <c r="D205" s="342"/>
      <c r="E205" s="342"/>
      <c r="F205" s="342"/>
      <c r="G205" s="342"/>
    </row>
    <row r="206" spans="3:7" ht="18.600000000000001">
      <c r="C206" s="342"/>
      <c r="D206" s="1069"/>
      <c r="E206" s="342"/>
      <c r="F206" s="342"/>
      <c r="G206" s="342"/>
    </row>
    <row r="207" spans="3:7" ht="18.600000000000001">
      <c r="C207" s="342"/>
      <c r="D207" s="1069"/>
      <c r="E207" s="342"/>
      <c r="F207" s="342"/>
      <c r="G207" s="342"/>
    </row>
    <row r="208" spans="3:7" ht="18.600000000000001">
      <c r="C208" s="342"/>
      <c r="D208" s="1069"/>
      <c r="E208" s="342"/>
      <c r="F208" s="342"/>
      <c r="G208" s="342"/>
    </row>
    <row r="209" spans="3:7" ht="17.399999999999999">
      <c r="C209" s="342"/>
      <c r="D209" s="1070"/>
      <c r="E209" s="342"/>
      <c r="F209" s="342"/>
      <c r="G209" s="342"/>
    </row>
    <row r="210" spans="3:7" ht="17.399999999999999">
      <c r="C210" s="342"/>
      <c r="D210" s="1070"/>
      <c r="E210" s="342"/>
      <c r="F210" s="342"/>
      <c r="G210" s="342"/>
    </row>
    <row r="211" spans="3:7" ht="17.399999999999999">
      <c r="C211" s="342"/>
      <c r="D211" s="1070"/>
      <c r="E211" s="342"/>
      <c r="F211" s="342"/>
      <c r="G211" s="342"/>
    </row>
    <row r="212" spans="3:7" ht="17.399999999999999">
      <c r="C212" s="342"/>
      <c r="D212" s="1070"/>
      <c r="E212" s="342"/>
      <c r="F212" s="342"/>
      <c r="G212" s="342"/>
    </row>
    <row r="213" spans="3:7" ht="17.399999999999999">
      <c r="C213" s="342"/>
      <c r="D213" s="1070"/>
      <c r="E213" s="342"/>
      <c r="F213" s="342"/>
      <c r="G213" s="342"/>
    </row>
    <row r="214" spans="3:7" ht="17.399999999999999">
      <c r="C214" s="342"/>
      <c r="D214" s="1070"/>
      <c r="E214" s="342"/>
      <c r="F214" s="342"/>
      <c r="G214" s="342"/>
    </row>
    <row r="215" spans="3:7" ht="17.399999999999999">
      <c r="C215" s="342"/>
      <c r="D215" s="1070"/>
      <c r="E215" s="342"/>
      <c r="F215" s="342"/>
      <c r="G215" s="342"/>
    </row>
    <row r="216" spans="3:7">
      <c r="C216" s="342"/>
      <c r="D216" s="342"/>
      <c r="E216" s="342"/>
      <c r="F216" s="342"/>
      <c r="G216" s="342"/>
    </row>
    <row r="217" spans="3:7">
      <c r="C217" s="342"/>
      <c r="D217" s="342"/>
      <c r="E217" s="342"/>
      <c r="F217" s="342"/>
      <c r="G217" s="342"/>
    </row>
  </sheetData>
  <sheetProtection formatCells="0" formatColumns="0" formatRows="0"/>
  <mergeCells count="1">
    <mergeCell ref="D8:S8"/>
  </mergeCells>
  <phoneticPr fontId="11" type="noConversion"/>
  <hyperlinks>
    <hyperlink ref="D44" location="'P.453-14 Nwet'!A1" display="Recommendation ITU-R P.453-14 The radio refractive index: Its formula and refractivity data. Section 2.2 Wet term of the surface of refractivity, median value." xr:uid="{00000000-0004-0000-0000-000000000000}"/>
    <hyperlink ref="D45" location="'P.836-6 WV'!A1" display="Recommendation ITU-R P.836-6 Water Vapour: surface density and total columnar content" xr:uid="{00000000-0004-0000-0000-000001000000}"/>
    <hyperlink ref="D63" location="'P.618-14 SD-Gain'!A1" display=" Section 2.2 Attenuation by precipitation and clouds,  2.2.4, Site Diversity, 2.2.4.2 Diversity gain" xr:uid="{00000000-0004-0000-0000-000002000000}"/>
    <hyperlink ref="D59" location="'P.618-14 A_Rain'!A1" display=" Section 2.2 Attenuation by precipitation and clouds, 2.2.1 Prediction of attenuation statistics for an average year" xr:uid="{00000000-0004-0000-0000-000003000000}"/>
    <hyperlink ref="D46" location="'P.837-7 Rp'!A1" display="Recommendation ITU-R P.837-7  Characteristics of precipitation for propagation modelling" xr:uid="{00000000-0004-0000-0000-000004000000}"/>
    <hyperlink ref="D48" location="'P.839-4 Rain_Height'!A1" display="Recommendation ITU-R P.839-4  Rain height model for prediction methods" xr:uid="{00000000-0004-0000-0000-000005000000}"/>
    <hyperlink ref="D47" location="'P.838-3 Sp.Att'!A1" display="Recommendation ITU-R P.838-3 Specific attenuation model for rain for use in prediction methods " xr:uid="{00000000-0004-0000-0000-000006000000}"/>
    <hyperlink ref="D64" location="'P.618-14 A_Scint'!A1" display=" Section 2.4 Scintillation and multipath fading. 2.4.1 Calculation of monthly and long-term statistics of amplitude scintillations at elevation angles greater than 5°" xr:uid="{00000000-0004-0000-0000-000007000000}"/>
    <hyperlink ref="D67" location="'P.618-14 Att_Tot'!A1" display=" Section 2.5 Estimation of total attenuation due to multiple sources of simultaneously occurring atmospheric attenuation" xr:uid="{00000000-0004-0000-0000-000008000000}"/>
    <hyperlink ref="D68" location="'P.618-14 XPD'!A1" display=" Section 4.1 Calculation of long-term statistics of hydrometeor-induced cross-polarization." xr:uid="{00000000-0004-0000-0000-000009000000}"/>
    <hyperlink ref="D62" location="'P.618-14 SD-JP (mat)'!A1" display=" Section 2.2 Attenuation by precipitation and clouds, 2.2.4, Site Diversity, 2.2.4.1 Prediction of outage probability due to rain attenuation with site diversity" xr:uid="{00000000-0004-0000-0000-00000A000000}"/>
    <hyperlink ref="D60" location="'P.618-14 PofA'!A1" display=" Section 2.2 Attenuation by precipitation and clouds, 2.2.1.2 Probability of rain attenuation on a slant path" xr:uid="{00000000-0004-0000-0000-00000B000000}"/>
    <hyperlink ref="D79" location="'P.1623-1 Fade Dur'!A1" display="Recommendation ITU-R P.1623-1: Prediction method of fade dynamics on Earth-space paths. Section 2.2 Fade duration prediction method" xr:uid="{00000000-0004-0000-0000-00000C000000}"/>
    <hyperlink ref="D72" location="'P.676-13 SpAtt'!A1" display="Rec. ITU-R P.676-13. Section 1. Specific attenuation due to water vapour and Oxygen" xr:uid="{00000000-0004-0000-0000-00000D000000}"/>
    <hyperlink ref="D69" location="'P.618-14 A_Rain (non-GSO)'!A1" display=" Section 8. Calculation of long-term statistics for non-GSO paths" xr:uid="{00000000-0004-0000-0000-00000E000000}"/>
    <hyperlink ref="D73" location="'P.676-13 A_Gas_A1_2.2.1a'!A1" display="Rec. ITU-R P.676-13. Annex 1, Section 2.2 Slant Paths. 2.2.1 Non-negative apparent elevation angles" xr:uid="{00000000-0004-0000-0000-00000F000000}"/>
    <hyperlink ref="D74" location="'P.676-13 A_Gas_A1_2.2.1b'!A1" display="Rec. ITU-R P.676-13. Annex 1, Section 2.2 Slant Paths. 2.2.1 Non-negative apparent elevation angles, slant path within the atmosphere" xr:uid="{00000000-0004-0000-0000-000010000000}"/>
    <hyperlink ref="D65" location="'P.618-14 A_scint_Deep'!A1" display=" Section 2.4.2. Calculation of the deep fading part of the scintillation/multipath fading distribution of elevation angles less than 5°" xr:uid="{00000000-0004-0000-0000-000011000000}"/>
    <hyperlink ref="D66" location="'P.618-14 A_Scint_Shallow'!A1" display=" Section 2.4.2 Calculation of the shallow fading part of the scintillation/multipath fading distribution of elevation angles less than 5°" xr:uid="{00000000-0004-0000-0000-000012000000}"/>
    <hyperlink ref="D80" location="'P.1815-1 DIFF-ATT'!A1" display="Recommendation ITU-R P.1815-1: Differential rain attenuation" xr:uid="{00000000-0004-0000-0000-000013000000}"/>
    <hyperlink ref="D56" location="'P.2145 CLIMATIC_MAPS_GAS_ATT'!A1" display="Recommendation ITU-R P.2145-0 Digital maps related to the calculation of gaseous attenuation and related effects." xr:uid="{00000000-0004-0000-0000-000014000000}"/>
    <hyperlink ref="D76" location="'P.676-13 A_Gas_A2_STAT'!A1" display="Rec. ITU-R P.676-13. Annex 2, Sections 1.2 and 2.3, Statistical model for predictions in slant paths" xr:uid="{00000000-0004-0000-0000-000015000000}"/>
    <hyperlink ref="D77" location="'P.676-13 A_Gas_A2_Weib'!A1" display="Rec. ITU-R P.676-13. Annex 2, Section 2.4, Weibull approximation to the slant path statistical water vapour gaseous attenuation." xr:uid="{00000000-0004-0000-0000-000016000000}"/>
    <hyperlink ref="D75" location="'P.676-13 A_Gas_A2_INST'!A1" display="Rec. ITU-R P.676-13. Annex 2, Sections 1.1 and 2.1, Slant path instantaneous prediction methods" xr:uid="{00000000-0004-0000-0000-000017000000}"/>
    <hyperlink ref="D52" location="P840_9_L!A1" display="Recommendation ITU-R P.840-9  Attenuation due to clouds and fog. Integrated cloud liquid water content, L" xr:uid="{00000000-0004-0000-0000-000018000000}"/>
    <hyperlink ref="D51" location="'P.840-9 A_Clouds'!A1" display="Recommendation ITU-R P.840-9 Attenuation due to clouds and fog." xr:uid="{00000000-0004-0000-0000-000019000000}"/>
    <hyperlink ref="D61" location="'P.618-14 Freq Scaling'!A1" display=" Section 2.2 Attenuation by precipitation and clouds, 2.2.1.2 Probability of rain attenuation on a slant path" xr:uid="{00000000-0004-0000-0000-00001A000000}"/>
    <hyperlink ref="D55" location="'P.1511 TOPO'!A1" display="Recommendation ITU-R P.1511-3. Topography for earth-space modelling." xr:uid="{00000000-0004-0000-0000-00001B000000}"/>
    <hyperlink ref="D54" location="'P.1510 Surf_temp'!A1" display="Recommendation ITU-R P.1510-1. Mean surface temperature" xr:uid="{00000000-0004-0000-0000-00001C000000}"/>
  </hyperlinks>
  <pageMargins left="0.75" right="0.75" top="1" bottom="1" header="0.5" footer="0.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2EE3AB-ACA2-4C60-B698-0495D3CCA098}">
  <sheetPr codeName="Sheet1"/>
  <dimension ref="A1:BF39"/>
  <sheetViews>
    <sheetView topLeftCell="A3" zoomScale="75" zoomScaleNormal="75" workbookViewId="0">
      <selection activeCell="K29" sqref="K29"/>
    </sheetView>
  </sheetViews>
  <sheetFormatPr defaultColWidth="9.33203125" defaultRowHeight="13.2"/>
  <cols>
    <col min="1" max="1" width="11.6640625" style="3" customWidth="1"/>
    <col min="2" max="2" width="10.44140625" style="3" customWidth="1"/>
    <col min="3" max="3" width="13.33203125" style="3" customWidth="1"/>
    <col min="4" max="4" width="15.44140625" style="3" customWidth="1"/>
    <col min="5" max="5" width="19.33203125" style="3" customWidth="1"/>
    <col min="6" max="6" width="24.5546875" style="3" customWidth="1"/>
    <col min="7" max="7" width="16.5546875" style="3" customWidth="1"/>
    <col min="8" max="8" width="18.5546875" style="3" bestFit="1" customWidth="1"/>
    <col min="9" max="9" width="17.5546875" style="3" customWidth="1"/>
    <col min="10" max="10" width="16.33203125" style="3" bestFit="1" customWidth="1"/>
    <col min="11" max="11" width="21.5546875" style="3" bestFit="1" customWidth="1"/>
    <col min="12" max="12" width="18.5546875" style="3" customWidth="1"/>
    <col min="13" max="13" width="16.44140625" style="3" customWidth="1"/>
    <col min="14" max="14" width="16.5546875" style="3" customWidth="1"/>
    <col min="15" max="15" width="21.6640625" style="3" bestFit="1" customWidth="1"/>
    <col min="16" max="16" width="21.5546875" style="3" customWidth="1"/>
    <col min="17" max="17" width="15.5546875" style="3" customWidth="1"/>
    <col min="18" max="18" width="19.44140625" style="3" customWidth="1"/>
    <col min="19" max="19" width="23.44140625" style="3" customWidth="1"/>
    <col min="20" max="20" width="23.33203125" style="3" customWidth="1"/>
    <col min="21" max="21" width="15.5546875" style="3" customWidth="1"/>
    <col min="22" max="22" width="16.5546875" style="3" bestFit="1" customWidth="1"/>
    <col min="23" max="23" width="23" style="3" customWidth="1"/>
    <col min="24" max="24" width="19.6640625" style="3" bestFit="1" customWidth="1"/>
    <col min="25" max="25" width="14.44140625" style="3" bestFit="1" customWidth="1"/>
    <col min="26" max="26" width="18.33203125" style="3" bestFit="1" customWidth="1"/>
    <col min="27" max="27" width="22.5546875" style="3" bestFit="1" customWidth="1"/>
    <col min="28" max="28" width="19.6640625" style="3" bestFit="1" customWidth="1"/>
    <col min="29" max="29" width="16.5546875" style="3" bestFit="1" customWidth="1"/>
    <col min="30" max="30" width="18.33203125" style="3" bestFit="1" customWidth="1"/>
    <col min="31" max="31" width="22.5546875" style="3" bestFit="1" customWidth="1"/>
    <col min="32" max="32" width="19.6640625" style="3" bestFit="1" customWidth="1"/>
    <col min="33" max="33" width="15.6640625" style="3" bestFit="1" customWidth="1"/>
    <col min="34" max="34" width="18.33203125" style="3" bestFit="1" customWidth="1"/>
    <col min="35" max="35" width="22.5546875" style="3" bestFit="1" customWidth="1"/>
    <col min="36" max="36" width="19.6640625" style="3" bestFit="1" customWidth="1"/>
    <col min="37" max="37" width="14.44140625" style="3" bestFit="1" customWidth="1"/>
    <col min="38" max="38" width="18.33203125" style="3" bestFit="1" customWidth="1"/>
    <col min="39" max="39" width="22.5546875" style="3" bestFit="1" customWidth="1"/>
    <col min="40" max="43" width="9.33203125" style="3"/>
    <col min="44" max="44" width="9.33203125" style="342"/>
    <col min="45" max="45" width="28.5546875" style="342" customWidth="1"/>
    <col min="46" max="47" width="9.33203125" style="342" customWidth="1"/>
    <col min="48" max="48" width="23.33203125" style="342" bestFit="1" customWidth="1"/>
    <col min="49" max="50" width="9.33203125" style="342" customWidth="1"/>
    <col min="51" max="51" width="9.33203125" style="342"/>
    <col min="52" max="52" width="21.6640625" style="342" customWidth="1"/>
    <col min="53" max="53" width="22.44140625" style="342" customWidth="1"/>
    <col min="54" max="54" width="19.44140625" style="342" customWidth="1"/>
    <col min="55" max="55" width="19" style="342" customWidth="1"/>
    <col min="56" max="58" width="18" style="342" bestFit="1" customWidth="1"/>
    <col min="59" max="16384" width="9.33203125" style="3"/>
  </cols>
  <sheetData>
    <row r="1" spans="1:18">
      <c r="A1" s="741"/>
    </row>
    <row r="2" spans="1:18" ht="15">
      <c r="N2" s="412" t="s">
        <v>48</v>
      </c>
    </row>
    <row r="5" spans="1:18" ht="69" customHeight="1">
      <c r="C5" s="1365" t="s">
        <v>0</v>
      </c>
      <c r="D5" s="1366"/>
      <c r="E5" s="1366"/>
      <c r="F5" s="1366"/>
      <c r="G5" s="1366"/>
      <c r="H5" s="1366"/>
      <c r="I5" s="712"/>
      <c r="J5" s="712"/>
      <c r="K5" s="712"/>
      <c r="L5" s="712"/>
      <c r="M5" s="712"/>
      <c r="N5" s="941"/>
    </row>
    <row r="6" spans="1:18" ht="13.8">
      <c r="C6" s="25"/>
      <c r="D6" s="26"/>
      <c r="E6" s="23"/>
      <c r="F6" s="23"/>
      <c r="G6" s="23"/>
      <c r="H6" s="23"/>
      <c r="I6" s="23"/>
      <c r="J6" s="23"/>
      <c r="K6" s="23"/>
      <c r="L6" s="23"/>
      <c r="M6" s="23"/>
      <c r="N6" s="24"/>
    </row>
    <row r="7" spans="1:18" ht="18" customHeight="1">
      <c r="C7" s="726"/>
      <c r="N7" s="31"/>
    </row>
    <row r="8" spans="1:18" ht="18" customHeight="1">
      <c r="C8" s="726"/>
      <c r="N8" s="31"/>
    </row>
    <row r="9" spans="1:18">
      <c r="C9" s="727"/>
      <c r="D9" s="27"/>
      <c r="E9" s="27"/>
      <c r="F9" s="27"/>
      <c r="G9" s="27"/>
      <c r="H9" s="27"/>
      <c r="I9" s="27"/>
      <c r="J9" s="27"/>
      <c r="K9" s="27"/>
      <c r="L9" s="27"/>
      <c r="M9" s="27"/>
      <c r="N9" s="28"/>
    </row>
    <row r="10" spans="1:18">
      <c r="C10" s="29"/>
      <c r="D10" s="23"/>
      <c r="E10" s="23"/>
      <c r="F10" s="23"/>
      <c r="G10" s="23"/>
      <c r="H10" s="23"/>
      <c r="I10" s="23"/>
      <c r="J10" s="23"/>
      <c r="K10" s="23"/>
      <c r="L10" s="23"/>
      <c r="M10" s="23"/>
      <c r="N10" s="24"/>
    </row>
    <row r="11" spans="1:18" ht="42.75" customHeight="1">
      <c r="C11" s="30"/>
      <c r="D11" s="1361" t="s">
        <v>600</v>
      </c>
      <c r="E11" s="1361"/>
      <c r="F11" s="1361"/>
      <c r="G11" s="1361"/>
      <c r="H11" s="1361"/>
      <c r="I11" s="1361"/>
      <c r="J11" s="1361"/>
      <c r="K11" s="1361"/>
      <c r="L11" s="407"/>
      <c r="M11" s="407"/>
      <c r="N11" s="942"/>
    </row>
    <row r="12" spans="1:18">
      <c r="C12" s="32"/>
      <c r="D12" s="27"/>
      <c r="E12" s="27"/>
      <c r="F12" s="27"/>
      <c r="G12" s="27"/>
      <c r="H12" s="27"/>
      <c r="I12" s="27"/>
      <c r="J12" s="27"/>
      <c r="K12" s="27"/>
      <c r="L12" s="27"/>
      <c r="M12" s="27"/>
      <c r="N12" s="28"/>
    </row>
    <row r="13" spans="1:18" ht="17.100000000000001" customHeight="1"/>
    <row r="14" spans="1:18" ht="17.100000000000001" customHeight="1">
      <c r="C14" s="815" t="s">
        <v>757</v>
      </c>
      <c r="D14" s="863"/>
      <c r="E14" s="863"/>
    </row>
    <row r="15" spans="1:18" ht="17.100000000000001" customHeight="1">
      <c r="C15" s="864"/>
      <c r="D15" s="864"/>
      <c r="E15" s="865"/>
      <c r="F15" s="5"/>
      <c r="G15" s="5"/>
      <c r="H15" s="5"/>
      <c r="J15" s="5"/>
      <c r="K15" s="5"/>
      <c r="L15" s="5"/>
      <c r="M15" s="5"/>
      <c r="N15" s="5"/>
      <c r="O15" s="5"/>
      <c r="P15" s="5"/>
      <c r="Q15" s="5"/>
    </row>
    <row r="16" spans="1:18" ht="17.100000000000001" customHeight="1">
      <c r="C16" s="863"/>
      <c r="E16" s="863"/>
      <c r="F16" s="7"/>
      <c r="G16" s="7"/>
      <c r="H16" s="7"/>
      <c r="J16" s="7"/>
      <c r="K16" s="7"/>
      <c r="L16" s="7"/>
      <c r="M16" s="7"/>
      <c r="N16" s="7"/>
      <c r="O16" s="7"/>
      <c r="P16" s="7"/>
      <c r="Q16" s="7"/>
      <c r="R16" s="7"/>
    </row>
    <row r="17" spans="1:58" ht="17.399999999999999">
      <c r="D17" s="35"/>
      <c r="R17" s="7"/>
    </row>
    <row r="18" spans="1:58" ht="21">
      <c r="C18" s="815"/>
      <c r="D18" s="35"/>
      <c r="P18" s="815"/>
      <c r="R18" s="7"/>
    </row>
    <row r="19" spans="1:58" ht="17.399999999999999">
      <c r="C19" s="43" t="s">
        <v>776</v>
      </c>
      <c r="G19" s="145" t="s">
        <v>778</v>
      </c>
    </row>
    <row r="20" spans="1:58" ht="19.5" customHeight="1" thickBot="1">
      <c r="C20" s="1025"/>
      <c r="D20" s="689"/>
      <c r="E20" s="689"/>
      <c r="F20" s="1285"/>
      <c r="G20" s="1286"/>
      <c r="H20" s="1286"/>
      <c r="I20" s="1286"/>
      <c r="J20" s="1286"/>
      <c r="K20" s="1286"/>
      <c r="L20" s="1286"/>
      <c r="M20" s="1286"/>
      <c r="N20" s="1286"/>
      <c r="O20" s="1286"/>
      <c r="P20" s="1011"/>
      <c r="Q20" s="1011"/>
      <c r="R20" s="1011"/>
      <c r="S20" s="1011"/>
      <c r="T20" s="1011"/>
      <c r="U20" s="1011"/>
      <c r="V20" s="1011"/>
    </row>
    <row r="21" spans="1:58" ht="49.5" customHeight="1">
      <c r="A21" s="273"/>
      <c r="B21" s="273"/>
      <c r="C21" s="779" t="s">
        <v>52</v>
      </c>
      <c r="D21" s="780" t="s">
        <v>53</v>
      </c>
      <c r="E21" s="1301" t="s">
        <v>758</v>
      </c>
      <c r="F21" s="1287"/>
      <c r="G21" s="779" t="s">
        <v>52</v>
      </c>
      <c r="H21" s="780" t="s">
        <v>53</v>
      </c>
      <c r="I21" s="1301" t="s">
        <v>777</v>
      </c>
      <c r="J21" s="1016"/>
      <c r="K21" s="1289"/>
      <c r="L21" s="1289"/>
      <c r="M21" s="1289"/>
      <c r="N21" s="1288"/>
      <c r="O21" s="1011"/>
      <c r="P21" s="1287"/>
      <c r="Q21" s="1287"/>
      <c r="R21" s="1290"/>
      <c r="S21" s="1013"/>
      <c r="T21" s="1013"/>
      <c r="U21" s="1011"/>
      <c r="V21" s="1011"/>
    </row>
    <row r="22" spans="1:58" ht="24.75" customHeight="1" thickBot="1">
      <c r="A22" s="273"/>
      <c r="B22" s="273"/>
      <c r="C22" s="401" t="s">
        <v>54</v>
      </c>
      <c r="D22" s="1293" t="s">
        <v>55</v>
      </c>
      <c r="E22" s="296" t="s">
        <v>365</v>
      </c>
      <c r="F22" s="1008"/>
      <c r="G22" s="401" t="s">
        <v>54</v>
      </c>
      <c r="H22" s="1293" t="s">
        <v>55</v>
      </c>
      <c r="I22" s="296" t="s">
        <v>365</v>
      </c>
      <c r="J22" s="1292"/>
      <c r="K22" s="1291"/>
      <c r="L22" s="1291"/>
      <c r="M22" s="1291"/>
      <c r="N22" s="1292"/>
      <c r="O22" s="1011"/>
      <c r="P22" s="1293"/>
      <c r="Q22" s="1293"/>
      <c r="R22" s="1008"/>
      <c r="S22" s="1008"/>
      <c r="T22" s="1008"/>
      <c r="U22" s="1011"/>
      <c r="V22" s="1011"/>
      <c r="AZ22" s="174"/>
      <c r="BA22" s="174"/>
      <c r="BB22" s="174"/>
    </row>
    <row r="23" spans="1:58">
      <c r="A23" s="150"/>
      <c r="B23" s="408"/>
      <c r="C23" s="15">
        <v>0</v>
      </c>
      <c r="D23" s="196">
        <v>0</v>
      </c>
      <c r="E23" s="1302">
        <v>0</v>
      </c>
      <c r="F23" s="1294"/>
      <c r="G23" s="15">
        <v>0</v>
      </c>
      <c r="H23" s="196">
        <v>0</v>
      </c>
      <c r="I23" s="1302">
        <v>17.2</v>
      </c>
      <c r="J23" s="1295"/>
      <c r="K23" s="1295"/>
      <c r="L23" s="1295"/>
      <c r="M23" s="1295"/>
      <c r="N23" s="1295"/>
      <c r="O23" s="1011"/>
      <c r="P23" s="1043"/>
      <c r="Q23" s="1049"/>
      <c r="R23" s="1296"/>
      <c r="S23" s="1296"/>
      <c r="T23" s="1296"/>
      <c r="U23" s="1297"/>
      <c r="V23" s="1297"/>
      <c r="W23" s="910"/>
      <c r="X23" s="910"/>
      <c r="Y23" s="910"/>
      <c r="Z23" s="910"/>
      <c r="AA23" s="910"/>
      <c r="AB23" s="910"/>
      <c r="AV23" s="174"/>
      <c r="AZ23" s="928"/>
      <c r="BA23" s="929"/>
      <c r="BB23" s="929"/>
      <c r="BC23" s="929"/>
      <c r="BD23" s="929"/>
      <c r="BE23" s="929"/>
      <c r="BF23" s="929"/>
    </row>
    <row r="24" spans="1:58">
      <c r="A24" s="150"/>
      <c r="B24" s="408"/>
      <c r="C24" s="9">
        <v>0</v>
      </c>
      <c r="D24" s="111">
        <v>-179.5</v>
      </c>
      <c r="E24" s="1303">
        <v>0</v>
      </c>
      <c r="F24" s="1294"/>
      <c r="G24" s="9">
        <v>0</v>
      </c>
      <c r="H24" s="111">
        <v>-179.5</v>
      </c>
      <c r="I24" s="1303">
        <v>21</v>
      </c>
      <c r="J24" s="1295"/>
      <c r="K24" s="1295"/>
      <c r="L24" s="1295"/>
      <c r="M24" s="1295"/>
      <c r="N24" s="1295"/>
      <c r="O24" s="1011"/>
      <c r="P24" s="1043"/>
      <c r="Q24" s="1049"/>
      <c r="R24" s="1296"/>
      <c r="S24" s="1296"/>
      <c r="T24" s="1296"/>
      <c r="U24" s="1297"/>
      <c r="V24" s="1297"/>
      <c r="W24" s="910"/>
      <c r="X24" s="910"/>
      <c r="Y24" s="910"/>
      <c r="Z24" s="910"/>
      <c r="AA24" s="910"/>
      <c r="AB24" s="910"/>
      <c r="AG24" s="150"/>
      <c r="AV24" s="174"/>
      <c r="AZ24" s="928"/>
      <c r="BA24" s="928"/>
      <c r="BB24" s="928"/>
      <c r="BC24" s="928"/>
      <c r="BD24" s="928"/>
      <c r="BE24" s="928"/>
      <c r="BF24" s="928"/>
    </row>
    <row r="25" spans="1:58">
      <c r="A25" s="150"/>
      <c r="B25" s="408"/>
      <c r="C25" s="9">
        <v>0</v>
      </c>
      <c r="D25" s="111">
        <v>179.5</v>
      </c>
      <c r="E25" s="1303">
        <v>0</v>
      </c>
      <c r="F25" s="1294"/>
      <c r="G25" s="9">
        <v>0</v>
      </c>
      <c r="H25" s="111">
        <v>179.5</v>
      </c>
      <c r="I25" s="1303">
        <v>21.7</v>
      </c>
      <c r="J25" s="1295"/>
      <c r="K25" s="1295"/>
      <c r="L25" s="1295"/>
      <c r="M25" s="1295"/>
      <c r="N25" s="1295"/>
      <c r="O25" s="1011"/>
      <c r="P25" s="1043"/>
      <c r="Q25" s="1049"/>
      <c r="R25" s="1296"/>
      <c r="S25" s="1296"/>
      <c r="T25" s="1296"/>
      <c r="U25" s="1297"/>
      <c r="V25" s="1297"/>
      <c r="W25" s="910"/>
      <c r="X25" s="910"/>
      <c r="Y25" s="910"/>
      <c r="Z25" s="910"/>
      <c r="AA25" s="910"/>
      <c r="AB25" s="910"/>
      <c r="AG25" s="150"/>
      <c r="AV25" s="174"/>
      <c r="AZ25" s="928"/>
      <c r="BA25" s="928"/>
      <c r="BB25" s="928"/>
      <c r="BC25" s="928"/>
      <c r="BD25" s="928"/>
      <c r="BE25" s="928"/>
      <c r="BF25" s="930"/>
    </row>
    <row r="26" spans="1:58">
      <c r="A26" s="150"/>
      <c r="B26" s="408"/>
      <c r="C26" s="9">
        <v>89.5</v>
      </c>
      <c r="D26" s="111">
        <v>-179.5</v>
      </c>
      <c r="E26" s="1303">
        <v>0</v>
      </c>
      <c r="F26" s="1294"/>
      <c r="G26" s="9">
        <v>89.5</v>
      </c>
      <c r="H26" s="111">
        <v>-179.5</v>
      </c>
      <c r="I26" s="1303">
        <v>13.7</v>
      </c>
      <c r="J26" s="1295"/>
      <c r="K26" s="1295"/>
      <c r="L26" s="1295"/>
      <c r="M26" s="1295"/>
      <c r="N26" s="1295"/>
      <c r="O26" s="1011"/>
      <c r="P26" s="1043"/>
      <c r="Q26" s="1049"/>
      <c r="R26" s="1296"/>
      <c r="S26" s="1296"/>
      <c r="T26" s="1296"/>
      <c r="U26" s="1297"/>
      <c r="V26" s="1297"/>
      <c r="W26" s="910"/>
      <c r="X26" s="910"/>
      <c r="Y26" s="910"/>
      <c r="Z26" s="910"/>
      <c r="AA26" s="910"/>
      <c r="AB26" s="910"/>
      <c r="AG26" s="150"/>
      <c r="AV26" s="174"/>
      <c r="AZ26" s="928"/>
      <c r="BA26" s="928"/>
      <c r="BB26" s="928"/>
      <c r="BC26" s="928"/>
      <c r="BD26" s="928"/>
      <c r="BE26" s="928"/>
      <c r="BF26" s="930"/>
    </row>
    <row r="27" spans="1:58">
      <c r="A27" s="150"/>
      <c r="B27" s="408"/>
      <c r="C27" s="9">
        <v>89.5</v>
      </c>
      <c r="D27" s="111">
        <v>179.5</v>
      </c>
      <c r="E27" s="1303">
        <v>0</v>
      </c>
      <c r="F27" s="1294"/>
      <c r="G27" s="9">
        <v>89.5</v>
      </c>
      <c r="H27" s="111">
        <v>179.5</v>
      </c>
      <c r="I27" s="1303">
        <v>13.7</v>
      </c>
      <c r="J27" s="1295"/>
      <c r="K27" s="1295"/>
      <c r="L27" s="1295"/>
      <c r="M27" s="1295"/>
      <c r="N27" s="1295"/>
      <c r="O27" s="1011"/>
      <c r="P27" s="1043"/>
      <c r="Q27" s="1049"/>
      <c r="R27" s="1296"/>
      <c r="S27" s="1296"/>
      <c r="T27" s="1296"/>
      <c r="U27" s="1297"/>
      <c r="V27" s="1297"/>
      <c r="W27" s="910"/>
      <c r="X27" s="910"/>
      <c r="Y27" s="910"/>
      <c r="Z27" s="910"/>
      <c r="AA27" s="910"/>
      <c r="AB27" s="910"/>
      <c r="AG27" s="150"/>
      <c r="AV27" s="174"/>
      <c r="AZ27" s="928"/>
      <c r="BA27" s="928"/>
      <c r="BB27" s="928"/>
      <c r="BC27" s="928"/>
      <c r="BD27" s="928"/>
      <c r="BE27" s="928"/>
      <c r="BF27" s="930"/>
    </row>
    <row r="28" spans="1:58">
      <c r="A28" s="150"/>
      <c r="B28" s="408"/>
      <c r="C28" s="9">
        <v>-89.5</v>
      </c>
      <c r="D28" s="111">
        <v>-179.5</v>
      </c>
      <c r="E28" s="1303">
        <v>2924.93359375</v>
      </c>
      <c r="F28" s="1294"/>
      <c r="G28" s="9">
        <v>-89.5</v>
      </c>
      <c r="H28" s="111">
        <v>-179.5</v>
      </c>
      <c r="I28" s="1303">
        <v>-30.3</v>
      </c>
      <c r="J28" s="1295"/>
      <c r="K28" s="1295"/>
      <c r="L28" s="1295"/>
      <c r="M28" s="1295"/>
      <c r="N28" s="1295"/>
      <c r="O28" s="1011"/>
      <c r="P28" s="1043"/>
      <c r="Q28" s="1049"/>
      <c r="R28" s="1296"/>
      <c r="S28" s="1296"/>
      <c r="T28" s="1296"/>
      <c r="U28" s="1297"/>
      <c r="V28" s="1297"/>
      <c r="W28" s="910"/>
      <c r="X28" s="910"/>
      <c r="Y28" s="910"/>
      <c r="Z28" s="910"/>
      <c r="AA28" s="910"/>
      <c r="AB28" s="910"/>
      <c r="AG28" s="150"/>
      <c r="AV28" s="174"/>
      <c r="AZ28" s="928"/>
      <c r="BA28" s="928"/>
      <c r="BB28" s="928"/>
      <c r="BC28" s="928"/>
      <c r="BD28" s="928"/>
      <c r="BE28" s="928"/>
      <c r="BF28" s="930"/>
    </row>
    <row r="29" spans="1:58">
      <c r="A29" s="150"/>
      <c r="B29" s="408"/>
      <c r="C29" s="9">
        <v>-89.5</v>
      </c>
      <c r="D29" s="111">
        <v>179.5</v>
      </c>
      <c r="E29" s="1303">
        <v>2927.1171875</v>
      </c>
      <c r="F29" s="1298"/>
      <c r="G29" s="9">
        <v>-89.5</v>
      </c>
      <c r="H29" s="111">
        <v>179.5</v>
      </c>
      <c r="I29" s="1303">
        <v>-30.3</v>
      </c>
      <c r="J29" s="1299"/>
      <c r="K29" s="1295"/>
      <c r="L29" s="1295"/>
      <c r="M29" s="1295"/>
      <c r="N29" s="1295"/>
      <c r="O29" s="1011"/>
      <c r="P29" s="1043"/>
      <c r="Q29" s="1049"/>
      <c r="R29" s="1296"/>
      <c r="S29" s="1296"/>
      <c r="T29" s="1296"/>
      <c r="U29" s="1297"/>
      <c r="V29" s="1297"/>
      <c r="W29" s="910"/>
      <c r="X29" s="910"/>
      <c r="Y29" s="910"/>
      <c r="Z29" s="910"/>
      <c r="AA29" s="910"/>
      <c r="AB29" s="910"/>
      <c r="AG29" s="150"/>
      <c r="AV29" s="174"/>
      <c r="AZ29" s="928"/>
      <c r="BA29" s="928"/>
      <c r="BB29" s="928"/>
      <c r="BC29" s="928"/>
      <c r="BD29" s="928"/>
      <c r="BE29" s="928"/>
      <c r="BF29" s="930"/>
    </row>
    <row r="30" spans="1:58">
      <c r="A30" s="150"/>
      <c r="B30" s="408"/>
      <c r="C30" s="9">
        <v>51</v>
      </c>
      <c r="D30" s="111">
        <v>10</v>
      </c>
      <c r="E30" s="153">
        <v>334.36718750000398</v>
      </c>
      <c r="F30" s="1294"/>
      <c r="G30" s="9">
        <v>51</v>
      </c>
      <c r="H30" s="111">
        <v>10</v>
      </c>
      <c r="I30" s="153">
        <v>47</v>
      </c>
      <c r="J30" s="1300"/>
      <c r="K30" s="1300"/>
      <c r="L30" s="1300"/>
      <c r="M30" s="1300"/>
      <c r="N30" s="1300"/>
      <c r="O30" s="1011"/>
      <c r="P30" s="1043"/>
      <c r="Q30" s="1049"/>
      <c r="R30" s="1044"/>
      <c r="S30" s="1044"/>
      <c r="T30" s="1044"/>
      <c r="U30" s="1297"/>
      <c r="V30" s="1297"/>
      <c r="W30" s="910"/>
      <c r="X30" s="910"/>
      <c r="Y30" s="910"/>
      <c r="Z30" s="910"/>
      <c r="AA30" s="910"/>
      <c r="AB30" s="910"/>
      <c r="AV30" s="174"/>
      <c r="AZ30" s="928"/>
      <c r="BA30" s="928"/>
      <c r="BB30" s="928"/>
      <c r="BC30" s="928"/>
      <c r="BD30" s="928"/>
      <c r="BE30" s="928"/>
      <c r="BF30" s="930"/>
    </row>
    <row r="31" spans="1:58">
      <c r="A31" s="150"/>
      <c r="B31" s="408"/>
      <c r="C31" s="9">
        <v>-51</v>
      </c>
      <c r="D31" s="111">
        <v>-10</v>
      </c>
      <c r="E31" s="1303">
        <v>0</v>
      </c>
      <c r="F31" s="1294"/>
      <c r="G31" s="9">
        <v>-51</v>
      </c>
      <c r="H31" s="111">
        <v>-10</v>
      </c>
      <c r="I31" s="1303">
        <v>26.9</v>
      </c>
      <c r="J31" s="1295"/>
      <c r="K31" s="1295"/>
      <c r="L31" s="1295"/>
      <c r="M31" s="1295"/>
      <c r="N31" s="1295"/>
      <c r="O31" s="1011"/>
      <c r="P31" s="1043"/>
      <c r="Q31" s="1049"/>
      <c r="R31" s="1296"/>
      <c r="S31" s="1296"/>
      <c r="T31" s="1296"/>
      <c r="U31" s="1297"/>
      <c r="V31" s="1297"/>
      <c r="W31" s="910"/>
      <c r="X31" s="910"/>
      <c r="Y31" s="910"/>
      <c r="Z31" s="910"/>
      <c r="AA31" s="910"/>
      <c r="AB31" s="910"/>
      <c r="AG31" s="150"/>
      <c r="AV31" s="174"/>
      <c r="AZ31" s="928"/>
      <c r="BA31" s="928"/>
      <c r="BB31" s="928"/>
      <c r="BC31" s="928"/>
      <c r="BD31" s="928"/>
      <c r="BE31" s="928"/>
      <c r="BF31" s="930"/>
    </row>
    <row r="32" spans="1:58">
      <c r="A32" s="150"/>
      <c r="B32" s="408"/>
      <c r="C32" s="9">
        <v>51.5</v>
      </c>
      <c r="D32" s="8">
        <v>-0.14000000000000001</v>
      </c>
      <c r="E32" s="1303">
        <v>31.382983999998999</v>
      </c>
      <c r="F32" s="1298"/>
      <c r="G32" s="9">
        <v>51.5</v>
      </c>
      <c r="H32" s="8">
        <v>-0.14000000000000001</v>
      </c>
      <c r="I32" s="1303">
        <v>46.067999999999998</v>
      </c>
      <c r="J32" s="1188"/>
      <c r="K32" s="1188"/>
      <c r="L32" s="1188"/>
      <c r="M32" s="1188"/>
      <c r="N32" s="1188"/>
      <c r="O32" s="1011"/>
      <c r="P32" s="1043"/>
      <c r="Q32" s="1043"/>
      <c r="R32" s="1296"/>
      <c r="S32" s="1296"/>
      <c r="T32" s="1296"/>
      <c r="U32" s="1297"/>
      <c r="V32" s="1297"/>
      <c r="W32" s="910"/>
      <c r="X32" s="910"/>
      <c r="Y32" s="910"/>
      <c r="Z32" s="910"/>
      <c r="AA32" s="910"/>
      <c r="AB32" s="910"/>
      <c r="AG32" s="150"/>
      <c r="AV32" s="174"/>
      <c r="AZ32" s="928"/>
      <c r="BA32" s="928"/>
      <c r="BB32" s="928"/>
      <c r="BC32" s="928"/>
      <c r="BD32" s="928"/>
      <c r="BE32" s="928"/>
      <c r="BF32" s="930"/>
    </row>
    <row r="33" spans="1:58">
      <c r="A33" s="150"/>
      <c r="B33" s="408"/>
      <c r="C33" s="9">
        <v>41.9</v>
      </c>
      <c r="D33" s="8">
        <v>12.49</v>
      </c>
      <c r="E33" s="1303">
        <v>46.1229880100015</v>
      </c>
      <c r="F33" s="1298"/>
      <c r="G33" s="9">
        <v>41.9</v>
      </c>
      <c r="H33" s="8">
        <v>12.49</v>
      </c>
      <c r="I33" s="1303">
        <v>48.387729407999998</v>
      </c>
      <c r="J33" s="1188"/>
      <c r="K33" s="1188"/>
      <c r="L33" s="1188"/>
      <c r="M33" s="1188"/>
      <c r="N33" s="1188"/>
      <c r="O33" s="1011"/>
      <c r="P33" s="1043"/>
      <c r="Q33" s="1043"/>
      <c r="R33" s="1296"/>
      <c r="S33" s="1296"/>
      <c r="T33" s="1296"/>
      <c r="U33" s="1297"/>
      <c r="V33" s="1297"/>
      <c r="W33" s="910"/>
      <c r="X33" s="910"/>
      <c r="Y33" s="910"/>
      <c r="Z33" s="910"/>
      <c r="AA33" s="910"/>
      <c r="AB33" s="910"/>
      <c r="AG33" s="150"/>
      <c r="AV33" s="174"/>
      <c r="AZ33" s="928"/>
      <c r="BA33" s="928"/>
      <c r="BB33" s="928"/>
      <c r="BC33" s="928"/>
      <c r="BD33" s="928"/>
      <c r="BE33" s="928"/>
      <c r="BF33" s="930"/>
    </row>
    <row r="34" spans="1:58">
      <c r="A34" s="150"/>
      <c r="B34" s="408"/>
      <c r="C34" s="9">
        <v>33.94</v>
      </c>
      <c r="D34" s="8">
        <v>18.43</v>
      </c>
      <c r="E34" s="1303">
        <v>0</v>
      </c>
      <c r="F34" s="1298"/>
      <c r="G34" s="9">
        <v>33.94</v>
      </c>
      <c r="H34" s="8">
        <v>18.43</v>
      </c>
      <c r="I34" s="1303">
        <v>27.480010706944</v>
      </c>
      <c r="J34" s="1188"/>
      <c r="K34" s="1188"/>
      <c r="L34" s="1188"/>
      <c r="M34" s="1188"/>
      <c r="N34" s="1188"/>
      <c r="O34" s="1011"/>
      <c r="P34" s="1043"/>
      <c r="Q34" s="1043"/>
      <c r="R34" s="1296"/>
      <c r="S34" s="1296"/>
      <c r="T34" s="1296"/>
      <c r="U34" s="1297"/>
      <c r="V34" s="1297"/>
      <c r="W34" s="910"/>
      <c r="X34" s="910"/>
      <c r="Y34" s="910"/>
      <c r="Z34" s="910"/>
      <c r="AA34" s="910"/>
      <c r="AB34" s="910"/>
      <c r="AG34" s="150"/>
      <c r="AV34" s="174"/>
      <c r="AZ34" s="928"/>
      <c r="BA34" s="928"/>
      <c r="BB34" s="928"/>
      <c r="BC34" s="928"/>
      <c r="BD34" s="928"/>
      <c r="BE34" s="928"/>
      <c r="BF34" s="930"/>
    </row>
    <row r="35" spans="1:58">
      <c r="A35" s="150"/>
      <c r="B35" s="408"/>
      <c r="C35" s="9">
        <v>3.133</v>
      </c>
      <c r="D35" s="8">
        <v>101.7</v>
      </c>
      <c r="E35" s="1303">
        <v>51.251455952894503</v>
      </c>
      <c r="F35" s="1294"/>
      <c r="G35" s="9">
        <v>3.133</v>
      </c>
      <c r="H35" s="8">
        <v>101.7</v>
      </c>
      <c r="I35" s="1303">
        <v>-3.0005076841215499</v>
      </c>
      <c r="J35" s="1188"/>
      <c r="K35" s="1188"/>
      <c r="L35" s="1188"/>
      <c r="M35" s="1188"/>
      <c r="N35" s="1188"/>
      <c r="O35" s="1011"/>
      <c r="P35" s="1043"/>
      <c r="Q35" s="1043"/>
      <c r="R35" s="1296"/>
      <c r="S35" s="1296"/>
      <c r="T35" s="1296"/>
      <c r="U35" s="1297"/>
      <c r="V35" s="1297"/>
      <c r="W35" s="910"/>
      <c r="X35" s="910"/>
      <c r="Y35" s="910"/>
      <c r="Z35" s="910"/>
      <c r="AA35" s="910"/>
      <c r="AB35" s="910"/>
      <c r="AG35" s="150"/>
      <c r="AV35" s="174"/>
      <c r="AZ35" s="928"/>
      <c r="BA35" s="928"/>
      <c r="BB35" s="928"/>
      <c r="BC35" s="928"/>
      <c r="BD35" s="928"/>
      <c r="BE35" s="928"/>
      <c r="BF35" s="930"/>
    </row>
    <row r="36" spans="1:58">
      <c r="A36" s="150"/>
      <c r="B36" s="408"/>
      <c r="C36" s="9">
        <v>28.716999999999999</v>
      </c>
      <c r="D36" s="8">
        <v>77.3</v>
      </c>
      <c r="E36" s="1303">
        <v>209.38369895270401</v>
      </c>
      <c r="F36" s="1294"/>
      <c r="G36" s="9">
        <v>28.716999999999999</v>
      </c>
      <c r="H36" s="8">
        <v>77.3</v>
      </c>
      <c r="I36" s="1303">
        <v>-52.517651189555203</v>
      </c>
      <c r="J36" s="1188"/>
      <c r="K36" s="1188"/>
      <c r="L36" s="1188"/>
      <c r="M36" s="1188"/>
      <c r="N36" s="1188"/>
      <c r="O36" s="1011"/>
      <c r="P36" s="1043"/>
      <c r="Q36" s="1043"/>
      <c r="R36" s="1296"/>
      <c r="S36" s="1296"/>
      <c r="T36" s="1296"/>
      <c r="U36" s="1297"/>
      <c r="V36" s="1297"/>
      <c r="W36" s="910"/>
      <c r="X36" s="910"/>
      <c r="Y36" s="910"/>
      <c r="Z36" s="910"/>
      <c r="AA36" s="910"/>
      <c r="AB36" s="910"/>
      <c r="AG36" s="150"/>
      <c r="AV36" s="174"/>
      <c r="AZ36" s="928"/>
      <c r="BA36" s="928"/>
      <c r="BB36" s="928"/>
      <c r="BC36" s="928"/>
      <c r="BD36" s="928"/>
      <c r="BE36" s="928"/>
      <c r="BF36" s="930"/>
    </row>
    <row r="37" spans="1:58" ht="13.8" thickBot="1">
      <c r="A37" s="150"/>
      <c r="B37" s="408"/>
      <c r="C37" s="10">
        <v>9.0500000000000007</v>
      </c>
      <c r="D37" s="11">
        <v>38.700000000000003</v>
      </c>
      <c r="E37" s="1304">
        <v>2539.8618775</v>
      </c>
      <c r="F37" s="1294"/>
      <c r="G37" s="10">
        <v>9.0500000000000007</v>
      </c>
      <c r="H37" s="11">
        <v>38.700000000000003</v>
      </c>
      <c r="I37" s="1304">
        <v>-6.8503488000000603</v>
      </c>
      <c r="J37" s="1188"/>
      <c r="K37" s="1188"/>
      <c r="L37" s="1188"/>
      <c r="M37" s="1188"/>
      <c r="N37" s="1188"/>
      <c r="O37" s="1011"/>
      <c r="P37" s="1043"/>
      <c r="Q37" s="1043"/>
      <c r="R37" s="1296"/>
      <c r="S37" s="1296"/>
      <c r="T37" s="1296"/>
      <c r="U37" s="1297"/>
      <c r="V37" s="1297"/>
      <c r="W37" s="910"/>
      <c r="X37" s="910"/>
      <c r="Y37" s="910"/>
      <c r="Z37" s="910"/>
      <c r="AA37" s="910"/>
      <c r="AB37" s="910"/>
      <c r="AG37" s="150"/>
      <c r="AV37" s="174"/>
      <c r="AZ37" s="928"/>
      <c r="BA37" s="928"/>
      <c r="BB37" s="928"/>
      <c r="BC37" s="928"/>
      <c r="BD37" s="928"/>
      <c r="BE37" s="928"/>
      <c r="BF37" s="930"/>
    </row>
    <row r="38" spans="1:58">
      <c r="A38" s="150"/>
      <c r="E38" s="1011"/>
      <c r="F38" s="1011"/>
      <c r="G38" s="1011"/>
      <c r="H38" s="1011"/>
      <c r="I38" s="1011"/>
      <c r="J38" s="1011"/>
      <c r="K38" s="1011"/>
      <c r="L38" s="1011"/>
      <c r="M38" s="1011"/>
      <c r="N38" s="1011"/>
      <c r="O38" s="1011"/>
      <c r="P38" s="1011"/>
      <c r="Q38" s="1011"/>
      <c r="R38" s="1011"/>
      <c r="S38" s="1011"/>
      <c r="T38" s="1011"/>
      <c r="U38" s="1011"/>
      <c r="V38" s="1011"/>
      <c r="AV38" s="174"/>
    </row>
    <row r="39" spans="1:58">
      <c r="A39" s="150"/>
      <c r="C39" s="80"/>
      <c r="D39" s="80"/>
      <c r="E39" s="80"/>
      <c r="F39" s="298"/>
      <c r="G39" s="298"/>
      <c r="H39" s="298"/>
      <c r="I39" s="80"/>
      <c r="J39" s="136"/>
      <c r="K39" s="136"/>
      <c r="L39" s="136"/>
      <c r="M39" s="136"/>
      <c r="N39" s="136"/>
      <c r="O39" s="136"/>
      <c r="P39" s="136"/>
      <c r="Q39" s="136"/>
    </row>
  </sheetData>
  <mergeCells count="2">
    <mergeCell ref="C5:H5"/>
    <mergeCell ref="D11:K11"/>
  </mergeCells>
  <hyperlinks>
    <hyperlink ref="N2" location="NOTES!A1" display="BACK" xr:uid="{00000000-0004-0000-0900-000000000000}"/>
  </hyperlinks>
  <pageMargins left="0.7" right="0.7" top="0.75" bottom="0.75" header="0.3" footer="0.3"/>
  <pageSetup paperSize="9" orientation="portrait" r:id="rId1"/>
  <headerFooter alignWithMargins="0"/>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6"/>
  <dimension ref="A2:BE128"/>
  <sheetViews>
    <sheetView topLeftCell="A11" workbookViewId="0">
      <selection activeCell="F21" sqref="F21"/>
    </sheetView>
  </sheetViews>
  <sheetFormatPr defaultColWidth="7.33203125" defaultRowHeight="13.2"/>
  <cols>
    <col min="1" max="1" width="6.33203125" style="1" customWidth="1"/>
    <col min="2" max="2" width="6.6640625" style="1" customWidth="1"/>
    <col min="3" max="3" width="19.33203125" style="1" customWidth="1"/>
    <col min="4" max="4" width="17.6640625" style="1" customWidth="1"/>
    <col min="5" max="5" width="15.44140625" style="1" customWidth="1"/>
    <col min="6" max="6" width="35.6640625" style="1" customWidth="1"/>
    <col min="7" max="7" width="14.6640625" style="1" customWidth="1"/>
    <col min="8" max="8" width="23.6640625" style="1" customWidth="1"/>
    <col min="9" max="9" width="24.33203125" style="1" customWidth="1"/>
    <col min="10" max="10" width="12.5546875" style="1" customWidth="1"/>
    <col min="11" max="12" width="14.44140625" style="1" customWidth="1"/>
    <col min="13" max="13" width="13" style="1" customWidth="1"/>
    <col min="14" max="14" width="16.44140625" style="1" customWidth="1"/>
    <col min="15" max="15" width="14.33203125" style="1" customWidth="1"/>
    <col min="16" max="16" width="11.6640625" style="1" customWidth="1"/>
    <col min="17" max="17" width="14.33203125" style="1" customWidth="1"/>
    <col min="18" max="18" width="13.5546875" style="1" customWidth="1"/>
    <col min="19" max="20" width="12.5546875" style="1" customWidth="1"/>
    <col min="21" max="21" width="15.6640625" style="1" customWidth="1"/>
    <col min="22" max="23" width="7.33203125" style="1"/>
    <col min="24" max="24" width="12.6640625" style="1" customWidth="1"/>
    <col min="25" max="35" width="7.33203125" style="1"/>
    <col min="36" max="36" width="8.33203125" style="1" customWidth="1"/>
    <col min="37" max="42" width="7.33203125" style="1"/>
    <col min="43" max="55" width="11" style="1" bestFit="1" customWidth="1"/>
    <col min="56" max="56" width="12.33203125" style="1" bestFit="1" customWidth="1"/>
    <col min="57" max="57" width="10.5546875" style="1" bestFit="1" customWidth="1"/>
    <col min="58" max="16384" width="7.33203125" style="1"/>
  </cols>
  <sheetData>
    <row r="2" spans="1:34" ht="20.399999999999999">
      <c r="N2" s="1084" t="s">
        <v>48</v>
      </c>
    </row>
    <row r="5" spans="1:34" ht="69" customHeight="1">
      <c r="C5" s="1352" t="s">
        <v>0</v>
      </c>
      <c r="D5" s="1353"/>
      <c r="E5" s="1353"/>
      <c r="F5" s="1353"/>
      <c r="G5" s="1353"/>
      <c r="H5" s="1353"/>
      <c r="I5" s="1353"/>
      <c r="J5" s="23"/>
      <c r="K5" s="23"/>
      <c r="L5" s="23"/>
      <c r="M5" s="23"/>
      <c r="N5" s="24"/>
    </row>
    <row r="6" spans="1:34" ht="13.8">
      <c r="C6" s="25"/>
      <c r="D6" s="26"/>
      <c r="E6" s="23"/>
      <c r="F6" s="23"/>
      <c r="G6" s="23"/>
      <c r="H6" s="23"/>
      <c r="I6" s="23"/>
      <c r="J6" s="23"/>
      <c r="K6" s="23"/>
      <c r="L6" s="23"/>
      <c r="M6" s="23"/>
      <c r="N6" s="24"/>
    </row>
    <row r="7" spans="1:34" ht="17.399999999999999">
      <c r="A7" s="14"/>
      <c r="C7" s="1354"/>
      <c r="D7" s="3"/>
      <c r="E7" s="3"/>
      <c r="F7" s="3"/>
      <c r="G7" s="3"/>
      <c r="H7" s="3"/>
      <c r="I7" s="3"/>
      <c r="J7" s="3"/>
      <c r="K7" s="1356"/>
      <c r="L7" s="1357"/>
      <c r="M7" s="1357"/>
      <c r="N7" s="1358"/>
    </row>
    <row r="8" spans="1:34" ht="17.399999999999999">
      <c r="C8" s="1354"/>
      <c r="D8" s="3"/>
      <c r="E8" s="3"/>
      <c r="F8" s="3"/>
      <c r="G8" s="3"/>
      <c r="H8" s="3"/>
      <c r="I8" s="3"/>
      <c r="J8" s="3"/>
      <c r="K8" s="1359" t="s">
        <v>1</v>
      </c>
      <c r="L8" s="1359"/>
      <c r="M8" s="1359"/>
      <c r="N8" s="1360"/>
    </row>
    <row r="9" spans="1:34" ht="17.399999999999999">
      <c r="C9" s="1355"/>
      <c r="D9" s="27"/>
      <c r="E9" s="27"/>
      <c r="F9" s="27"/>
      <c r="G9" s="27"/>
      <c r="H9" s="27"/>
      <c r="I9" s="27"/>
      <c r="J9" s="27"/>
      <c r="K9" s="33"/>
      <c r="L9" s="33"/>
      <c r="M9" s="33"/>
      <c r="N9" s="34"/>
    </row>
    <row r="10" spans="1:34">
      <c r="C10" s="29"/>
      <c r="D10" s="23"/>
      <c r="E10" s="23"/>
      <c r="F10" s="23"/>
      <c r="G10" s="23"/>
      <c r="H10" s="23"/>
      <c r="I10" s="23"/>
      <c r="J10" s="23"/>
      <c r="K10" s="23"/>
      <c r="L10" s="23"/>
      <c r="M10" s="23"/>
      <c r="N10" s="24"/>
    </row>
    <row r="11" spans="1:34" ht="61.5" customHeight="1">
      <c r="A11" s="14"/>
      <c r="C11" s="30"/>
      <c r="D11" s="1361" t="s">
        <v>600</v>
      </c>
      <c r="E11" s="1361"/>
      <c r="F11" s="1361"/>
      <c r="G11" s="1361"/>
      <c r="H11" s="1361"/>
      <c r="I11" s="1361"/>
      <c r="J11" s="1361"/>
      <c r="K11" s="1361"/>
      <c r="L11" s="1361"/>
      <c r="M11" s="3"/>
      <c r="N11" s="31"/>
    </row>
    <row r="12" spans="1:34">
      <c r="C12" s="32"/>
      <c r="D12" s="27"/>
      <c r="E12" s="27"/>
      <c r="F12" s="27"/>
      <c r="G12" s="27"/>
      <c r="H12" s="27"/>
      <c r="I12" s="27"/>
      <c r="J12" s="27"/>
      <c r="K12" s="27"/>
      <c r="L12" s="27"/>
      <c r="M12" s="27"/>
      <c r="N12" s="28"/>
      <c r="AD12" s="1251"/>
      <c r="AE12" s="1251"/>
      <c r="AF12" s="1251"/>
      <c r="AG12" s="1251"/>
      <c r="AH12" s="1251"/>
    </row>
    <row r="13" spans="1:34" ht="18.75" customHeight="1">
      <c r="AD13" s="1251"/>
      <c r="AE13" s="1251"/>
      <c r="AF13" s="1251"/>
      <c r="AG13" s="1251"/>
      <c r="AH13" s="1251"/>
    </row>
    <row r="14" spans="1:34" ht="18.75" customHeight="1">
      <c r="C14" s="36" t="s">
        <v>649</v>
      </c>
      <c r="D14" s="37"/>
      <c r="AD14" s="1251"/>
      <c r="AE14" s="1251"/>
      <c r="AF14" s="1251"/>
      <c r="AG14" s="1251"/>
      <c r="AH14" s="1251"/>
    </row>
    <row r="15" spans="1:34" ht="19.5" customHeight="1">
      <c r="C15" s="37"/>
      <c r="D15" s="36" t="s">
        <v>671</v>
      </c>
      <c r="E15" s="37"/>
      <c r="F15" s="37"/>
      <c r="G15" s="37"/>
      <c r="AD15" s="1251"/>
      <c r="AE15" s="1251"/>
      <c r="AF15" s="1251"/>
      <c r="AG15" s="1251"/>
      <c r="AH15" s="1251"/>
    </row>
    <row r="16" spans="1:34" ht="19.5" customHeight="1">
      <c r="D16" s="36" t="s">
        <v>809</v>
      </c>
      <c r="E16" s="37"/>
      <c r="F16" s="37"/>
      <c r="G16" s="37"/>
      <c r="AD16" s="1251"/>
      <c r="AE16" s="1251"/>
      <c r="AF16" s="1251"/>
      <c r="AG16" s="1251"/>
      <c r="AH16" s="1251"/>
    </row>
    <row r="17" spans="3:57" ht="19.5" customHeight="1">
      <c r="D17" s="36" t="s">
        <v>810</v>
      </c>
      <c r="AD17" s="1251"/>
      <c r="AE17" s="1251"/>
      <c r="AF17" s="1251"/>
      <c r="AG17" s="1251"/>
      <c r="AH17" s="1251"/>
    </row>
    <row r="18" spans="3:57" ht="19.5" customHeight="1">
      <c r="D18" s="36" t="s">
        <v>811</v>
      </c>
      <c r="AD18" s="1251"/>
      <c r="AE18" s="1251"/>
      <c r="AF18" s="1251"/>
      <c r="AG18" s="1251"/>
      <c r="AH18" s="1251"/>
    </row>
    <row r="19" spans="3:57" ht="19.5" customHeight="1" thickBot="1">
      <c r="D19" s="36"/>
      <c r="AD19" s="1251"/>
      <c r="AE19" s="1251"/>
      <c r="AF19" s="1251"/>
      <c r="AG19" s="1251"/>
      <c r="AH19" s="1251"/>
    </row>
    <row r="20" spans="3:57" ht="23.25" customHeight="1" thickBot="1">
      <c r="C20" s="447"/>
      <c r="D20" s="448"/>
      <c r="E20" s="448"/>
      <c r="F20" s="447"/>
      <c r="G20" s="448" t="s">
        <v>50</v>
      </c>
      <c r="H20" s="448"/>
      <c r="I20" s="448"/>
      <c r="J20" s="536"/>
      <c r="K20" s="252"/>
      <c r="L20" s="448"/>
      <c r="M20" s="448"/>
      <c r="N20" s="448"/>
      <c r="O20" s="253" t="s">
        <v>109</v>
      </c>
      <c r="P20" s="448"/>
      <c r="Q20" s="448"/>
      <c r="R20" s="448"/>
      <c r="S20" s="448"/>
      <c r="T20" s="448"/>
      <c r="U20" s="536" t="s">
        <v>51</v>
      </c>
      <c r="AD20" s="1251"/>
      <c r="AE20" s="1251"/>
      <c r="AF20" s="1251"/>
      <c r="AG20" s="1251"/>
      <c r="AH20" s="1251"/>
    </row>
    <row r="21" spans="3:57" ht="20.399999999999999">
      <c r="C21" s="453" t="s">
        <v>52</v>
      </c>
      <c r="D21" s="454" t="s">
        <v>53</v>
      </c>
      <c r="E21" s="454" t="s">
        <v>111</v>
      </c>
      <c r="F21" s="445" t="s">
        <v>136</v>
      </c>
      <c r="G21" s="237" t="s">
        <v>113</v>
      </c>
      <c r="H21" s="215" t="s">
        <v>112</v>
      </c>
      <c r="I21" s="45" t="s">
        <v>137</v>
      </c>
      <c r="J21" s="195" t="s">
        <v>389</v>
      </c>
      <c r="K21" s="193" t="s">
        <v>138</v>
      </c>
      <c r="L21" s="46" t="s">
        <v>114</v>
      </c>
      <c r="M21" s="46" t="s">
        <v>139</v>
      </c>
      <c r="N21" s="46" t="s">
        <v>140</v>
      </c>
      <c r="O21" s="194" t="s">
        <v>141</v>
      </c>
      <c r="P21" s="46" t="s">
        <v>142</v>
      </c>
      <c r="Q21" s="194" t="s">
        <v>143</v>
      </c>
      <c r="R21" s="46" t="s">
        <v>144</v>
      </c>
      <c r="S21" s="46" t="s">
        <v>145</v>
      </c>
      <c r="T21" s="46" t="s">
        <v>146</v>
      </c>
      <c r="U21" s="195" t="s">
        <v>147</v>
      </c>
      <c r="AD21" s="1251"/>
      <c r="AE21" s="1251"/>
      <c r="AF21" s="1251"/>
      <c r="AG21" s="1251"/>
      <c r="AH21" s="1251"/>
    </row>
    <row r="22" spans="3:57" ht="21" customHeight="1" thickBot="1">
      <c r="C22" s="456" t="s">
        <v>54</v>
      </c>
      <c r="D22" s="457" t="s">
        <v>55</v>
      </c>
      <c r="E22" s="457" t="s">
        <v>55</v>
      </c>
      <c r="F22" s="366" t="s">
        <v>148</v>
      </c>
      <c r="G22" s="211" t="s">
        <v>117</v>
      </c>
      <c r="H22" s="211" t="s">
        <v>116</v>
      </c>
      <c r="I22" s="102" t="s">
        <v>149</v>
      </c>
      <c r="J22" s="48" t="s">
        <v>61</v>
      </c>
      <c r="K22" s="276" t="s">
        <v>129</v>
      </c>
      <c r="L22" s="45" t="s">
        <v>118</v>
      </c>
      <c r="M22" s="45" t="s">
        <v>129</v>
      </c>
      <c r="N22" s="45" t="s">
        <v>129</v>
      </c>
      <c r="O22" s="45" t="s">
        <v>150</v>
      </c>
      <c r="P22" s="46"/>
      <c r="Q22" s="194"/>
      <c r="R22" s="45" t="s">
        <v>129</v>
      </c>
      <c r="S22" s="45" t="s">
        <v>134</v>
      </c>
      <c r="T22" s="46"/>
      <c r="U22" s="195" t="s">
        <v>134</v>
      </c>
      <c r="AD22" s="1251"/>
      <c r="AE22" s="1251"/>
      <c r="AF22" s="1251"/>
      <c r="AG22" s="1251"/>
      <c r="AH22" s="1251"/>
    </row>
    <row r="23" spans="3:57">
      <c r="C23" s="487">
        <v>51.5</v>
      </c>
      <c r="D23" s="507">
        <v>-0.14000000000000001</v>
      </c>
      <c r="E23" s="542">
        <v>1</v>
      </c>
      <c r="F23" s="1282">
        <v>3.1382983999999003E-2</v>
      </c>
      <c r="G23" s="196">
        <v>14.25</v>
      </c>
      <c r="H23" s="19">
        <v>31.076991235657001</v>
      </c>
      <c r="I23" s="197">
        <v>0</v>
      </c>
      <c r="J23" s="198">
        <v>1</v>
      </c>
      <c r="K23" s="18">
        <v>2.4527333333333301</v>
      </c>
      <c r="L23" s="19">
        <v>26.480519999999999</v>
      </c>
      <c r="M23" s="19">
        <v>4.6908173920984702</v>
      </c>
      <c r="N23" s="19">
        <v>4.0175652193582101</v>
      </c>
      <c r="O23" s="19">
        <v>1.58130839366869</v>
      </c>
      <c r="P23" s="19">
        <v>0.87647779846639995</v>
      </c>
      <c r="Q23" s="19">
        <v>1.04563413964194</v>
      </c>
      <c r="R23" s="151">
        <v>4.29901737938415</v>
      </c>
      <c r="S23" s="199">
        <v>6.7980722665477398</v>
      </c>
      <c r="T23" s="146">
        <v>0</v>
      </c>
      <c r="U23" s="151">
        <v>0.495317069022985</v>
      </c>
      <c r="X23" s="12"/>
      <c r="AD23" s="1251"/>
      <c r="AE23" s="1251"/>
      <c r="AF23" s="1251"/>
      <c r="AG23" s="1251"/>
      <c r="AH23" s="1251"/>
      <c r="AQ23" s="164"/>
      <c r="AR23" s="164"/>
      <c r="AS23" s="164"/>
      <c r="AT23" s="164"/>
      <c r="AU23" s="164"/>
      <c r="AV23" s="164"/>
      <c r="AW23" s="164"/>
      <c r="AX23" s="164"/>
      <c r="AY23" s="164"/>
      <c r="AZ23" s="164"/>
      <c r="BA23" s="164"/>
      <c r="BB23" s="164"/>
      <c r="BC23" s="164"/>
      <c r="BD23" s="164"/>
      <c r="BE23" s="164"/>
    </row>
    <row r="24" spans="3:57">
      <c r="C24" s="490">
        <v>41.9</v>
      </c>
      <c r="D24" s="508">
        <v>12.49</v>
      </c>
      <c r="E24" s="543">
        <v>1</v>
      </c>
      <c r="F24" s="1283">
        <v>4.6122988010001503E-2</v>
      </c>
      <c r="G24" s="111">
        <v>14.25</v>
      </c>
      <c r="H24" s="21">
        <v>40.232035996361603</v>
      </c>
      <c r="I24" s="161">
        <v>0</v>
      </c>
      <c r="J24" s="137">
        <v>1</v>
      </c>
      <c r="K24" s="152">
        <v>3.0474933333333301</v>
      </c>
      <c r="L24" s="21">
        <v>33.936231999999997</v>
      </c>
      <c r="M24" s="21">
        <v>4.6469138744987104</v>
      </c>
      <c r="N24" s="21">
        <v>3.5476167503300502</v>
      </c>
      <c r="O24" s="21">
        <v>2.0617321312636201</v>
      </c>
      <c r="P24" s="21">
        <v>0.84807956499541304</v>
      </c>
      <c r="Q24" s="21">
        <v>1.0120706370311201</v>
      </c>
      <c r="R24" s="153">
        <v>3.9885225068214001</v>
      </c>
      <c r="S24" s="162">
        <v>8.2232650085818104</v>
      </c>
      <c r="T24" s="64">
        <v>0</v>
      </c>
      <c r="U24" s="153">
        <v>0.62326300082277597</v>
      </c>
      <c r="X24" s="12"/>
      <c r="AD24" s="1251"/>
      <c r="AE24" s="1251"/>
      <c r="AF24" s="1251"/>
      <c r="AG24" s="1251"/>
      <c r="AH24" s="1251"/>
      <c r="AQ24" s="164"/>
      <c r="AR24" s="164"/>
      <c r="AS24" s="164"/>
      <c r="AT24" s="164"/>
      <c r="AU24" s="164"/>
      <c r="AV24" s="164"/>
      <c r="AW24" s="164"/>
      <c r="AX24" s="164"/>
      <c r="AY24" s="164"/>
      <c r="AZ24" s="164"/>
      <c r="BA24" s="164"/>
    </row>
    <row r="25" spans="3:57">
      <c r="C25" s="490">
        <v>33.94</v>
      </c>
      <c r="D25" s="508">
        <v>18.43</v>
      </c>
      <c r="E25" s="543">
        <v>1</v>
      </c>
      <c r="F25" s="1283">
        <v>0</v>
      </c>
      <c r="G25" s="111">
        <v>14.25</v>
      </c>
      <c r="H25" s="21">
        <v>46.359692611863402</v>
      </c>
      <c r="I25" s="161">
        <v>0</v>
      </c>
      <c r="J25" s="137">
        <v>1</v>
      </c>
      <c r="K25" s="152">
        <v>2.5633027555555601</v>
      </c>
      <c r="L25" s="21">
        <v>27.13586832</v>
      </c>
      <c r="M25" s="21">
        <v>3.5420069651954602</v>
      </c>
      <c r="N25" s="21">
        <v>2.44444110684926</v>
      </c>
      <c r="O25" s="21">
        <v>1.5920841993061301</v>
      </c>
      <c r="P25" s="21">
        <v>0.97041632229655295</v>
      </c>
      <c r="Q25" s="21">
        <v>1.08578775412484</v>
      </c>
      <c r="R25" s="153">
        <v>3.7320928747087798</v>
      </c>
      <c r="S25" s="162">
        <v>5.9418060961668502</v>
      </c>
      <c r="T25" s="64">
        <v>0</v>
      </c>
      <c r="U25" s="153">
        <v>0.42101702485133402</v>
      </c>
      <c r="X25" s="12"/>
      <c r="AD25" s="1251"/>
      <c r="AE25" s="1251"/>
      <c r="AF25" s="1251"/>
      <c r="AG25" s="1251"/>
      <c r="AH25" s="1251"/>
      <c r="AQ25" s="164"/>
      <c r="AR25" s="164"/>
      <c r="AS25" s="164"/>
      <c r="AT25" s="164"/>
      <c r="AU25" s="164"/>
      <c r="AV25" s="164"/>
      <c r="AW25" s="164"/>
      <c r="AX25" s="164"/>
      <c r="AY25" s="164"/>
      <c r="AZ25" s="164"/>
      <c r="BA25" s="164"/>
    </row>
    <row r="26" spans="3:57">
      <c r="C26" s="490">
        <v>51.5</v>
      </c>
      <c r="D26" s="508">
        <v>-0.14000000000000001</v>
      </c>
      <c r="E26" s="543">
        <v>1</v>
      </c>
      <c r="F26" s="152">
        <v>3.1382983999999003E-2</v>
      </c>
      <c r="G26" s="111">
        <v>14.25</v>
      </c>
      <c r="H26" s="21">
        <v>31.076991235657001</v>
      </c>
      <c r="I26" s="161">
        <v>0</v>
      </c>
      <c r="J26" s="137">
        <v>0.1</v>
      </c>
      <c r="K26" s="152">
        <v>2.4527333333333301</v>
      </c>
      <c r="L26" s="21">
        <v>26.480519999999999</v>
      </c>
      <c r="M26" s="21">
        <v>4.6908173920984702</v>
      </c>
      <c r="N26" s="21">
        <v>4.0175652193582101</v>
      </c>
      <c r="O26" s="21">
        <v>1.58130839366869</v>
      </c>
      <c r="P26" s="21">
        <v>0.87647779846639995</v>
      </c>
      <c r="Q26" s="21">
        <v>1.04563413964194</v>
      </c>
      <c r="R26" s="153">
        <v>4.29901737938415</v>
      </c>
      <c r="S26" s="162">
        <v>6.7980722665477398</v>
      </c>
      <c r="T26" s="64">
        <v>0</v>
      </c>
      <c r="U26" s="153">
        <v>2.1858474220521602</v>
      </c>
      <c r="X26" s="12"/>
      <c r="AD26" s="1251"/>
      <c r="AE26" s="1251"/>
      <c r="AF26" s="1251"/>
      <c r="AG26" s="1251"/>
      <c r="AH26" s="1251"/>
      <c r="AQ26" s="164"/>
      <c r="AR26" s="164"/>
      <c r="AS26" s="164"/>
      <c r="AT26" s="164"/>
      <c r="AU26" s="164"/>
      <c r="AV26" s="164"/>
      <c r="AW26" s="164"/>
      <c r="AX26" s="164"/>
      <c r="AY26" s="164"/>
      <c r="AZ26" s="164"/>
      <c r="BA26" s="164"/>
    </row>
    <row r="27" spans="3:57">
      <c r="C27" s="490">
        <v>41.9</v>
      </c>
      <c r="D27" s="508">
        <v>12.49</v>
      </c>
      <c r="E27" s="543">
        <v>1</v>
      </c>
      <c r="F27" s="152">
        <v>4.6122988010001503E-2</v>
      </c>
      <c r="G27" s="111">
        <v>14.25</v>
      </c>
      <c r="H27" s="21">
        <v>40.232035996361603</v>
      </c>
      <c r="I27" s="161">
        <v>0</v>
      </c>
      <c r="J27" s="137">
        <v>0.1</v>
      </c>
      <c r="K27" s="152">
        <v>3.0474933333333301</v>
      </c>
      <c r="L27" s="21">
        <v>33.936231999999997</v>
      </c>
      <c r="M27" s="21">
        <v>4.6469138744987104</v>
      </c>
      <c r="N27" s="21">
        <v>3.5476167503300502</v>
      </c>
      <c r="O27" s="21">
        <v>2.0617321312636201</v>
      </c>
      <c r="P27" s="21">
        <v>0.84807956499541304</v>
      </c>
      <c r="Q27" s="21">
        <v>1.0120706370311201</v>
      </c>
      <c r="R27" s="153">
        <v>3.9885225068214001</v>
      </c>
      <c r="S27" s="162">
        <v>8.2232650085818104</v>
      </c>
      <c r="T27" s="64">
        <v>0</v>
      </c>
      <c r="U27" s="153">
        <v>2.6967651326754298</v>
      </c>
      <c r="X27" s="12"/>
      <c r="AD27" s="1251"/>
      <c r="AE27" s="1251"/>
      <c r="AF27" s="1251"/>
      <c r="AG27" s="1251"/>
      <c r="AH27" s="1251"/>
      <c r="AQ27" s="164"/>
      <c r="AR27" s="164"/>
      <c r="AS27" s="164"/>
      <c r="AT27" s="164"/>
      <c r="AU27" s="164"/>
      <c r="AV27" s="164"/>
      <c r="AW27" s="164"/>
      <c r="AX27" s="164"/>
      <c r="AY27" s="164"/>
      <c r="AZ27" s="164"/>
      <c r="BA27" s="164"/>
    </row>
    <row r="28" spans="3:57">
      <c r="C28" s="490">
        <v>33.94</v>
      </c>
      <c r="D28" s="508">
        <v>18.43</v>
      </c>
      <c r="E28" s="543">
        <v>1</v>
      </c>
      <c r="F28" s="152">
        <v>0</v>
      </c>
      <c r="G28" s="111">
        <v>14.25</v>
      </c>
      <c r="H28" s="21">
        <v>46.359692611863402</v>
      </c>
      <c r="I28" s="161">
        <v>0</v>
      </c>
      <c r="J28" s="137">
        <v>0.1</v>
      </c>
      <c r="K28" s="152">
        <v>2.5633027555555601</v>
      </c>
      <c r="L28" s="21">
        <v>27.13586832</v>
      </c>
      <c r="M28" s="21">
        <v>3.5420069651954602</v>
      </c>
      <c r="N28" s="21">
        <v>2.44444110684926</v>
      </c>
      <c r="O28" s="21">
        <v>1.5920841993061301</v>
      </c>
      <c r="P28" s="21">
        <v>0.97041632229655295</v>
      </c>
      <c r="Q28" s="21">
        <v>1.08578775412484</v>
      </c>
      <c r="R28" s="153">
        <v>3.7320928747087798</v>
      </c>
      <c r="S28" s="162">
        <v>5.9418060961668502</v>
      </c>
      <c r="T28" s="64">
        <v>1.03E-2</v>
      </c>
      <c r="U28" s="153">
        <v>1.91338757191163</v>
      </c>
      <c r="X28" s="12"/>
      <c r="AD28" s="1251"/>
      <c r="AE28" s="1251"/>
      <c r="AF28" s="1251"/>
      <c r="AG28" s="1251"/>
      <c r="AH28" s="1251"/>
      <c r="AQ28" s="164"/>
      <c r="AR28" s="164"/>
      <c r="AS28" s="164"/>
      <c r="AT28" s="164"/>
      <c r="AU28" s="164"/>
      <c r="AV28" s="164"/>
      <c r="AW28" s="164"/>
      <c r="AX28" s="164"/>
      <c r="AY28" s="164"/>
      <c r="AZ28" s="164"/>
      <c r="BA28" s="164"/>
    </row>
    <row r="29" spans="3:57">
      <c r="C29" s="490">
        <v>51.5</v>
      </c>
      <c r="D29" s="508">
        <v>-0.14000000000000001</v>
      </c>
      <c r="E29" s="543">
        <v>1</v>
      </c>
      <c r="F29" s="152">
        <v>3.1382983999999003E-2</v>
      </c>
      <c r="G29" s="111">
        <v>14.25</v>
      </c>
      <c r="H29" s="21">
        <v>31.076991235657001</v>
      </c>
      <c r="I29" s="161">
        <v>0</v>
      </c>
      <c r="J29" s="137">
        <v>0.01</v>
      </c>
      <c r="K29" s="152">
        <v>2.4527333333333301</v>
      </c>
      <c r="L29" s="21">
        <v>26.480519999999999</v>
      </c>
      <c r="M29" s="21">
        <v>4.6908173920984702</v>
      </c>
      <c r="N29" s="21">
        <v>4.0175652193582101</v>
      </c>
      <c r="O29" s="21">
        <v>1.58130839366869</v>
      </c>
      <c r="P29" s="21">
        <v>0.87647779846639995</v>
      </c>
      <c r="Q29" s="21">
        <v>1.04563413964194</v>
      </c>
      <c r="R29" s="153">
        <v>4.29901737938415</v>
      </c>
      <c r="S29" s="162">
        <v>6.7980722665477398</v>
      </c>
      <c r="T29" s="64">
        <v>0</v>
      </c>
      <c r="U29" s="153">
        <v>6.7980722665477398</v>
      </c>
      <c r="X29" s="12"/>
      <c r="AD29" s="1251"/>
      <c r="AE29" s="1251"/>
      <c r="AF29" s="1251"/>
      <c r="AG29" s="1251"/>
      <c r="AH29" s="1251"/>
      <c r="AQ29" s="164"/>
      <c r="AR29" s="164"/>
      <c r="AS29" s="164"/>
      <c r="AT29" s="164"/>
      <c r="AU29" s="164"/>
      <c r="AV29" s="164"/>
      <c r="AW29" s="164"/>
      <c r="AX29" s="164"/>
      <c r="AY29" s="164"/>
      <c r="AZ29" s="164"/>
      <c r="BA29" s="164"/>
    </row>
    <row r="30" spans="3:57">
      <c r="C30" s="490">
        <v>41.9</v>
      </c>
      <c r="D30" s="508">
        <v>12.49</v>
      </c>
      <c r="E30" s="543">
        <v>1</v>
      </c>
      <c r="F30" s="152">
        <v>4.6122988010001503E-2</v>
      </c>
      <c r="G30" s="111">
        <v>14.25</v>
      </c>
      <c r="H30" s="21">
        <v>40.232035996361603</v>
      </c>
      <c r="I30" s="161">
        <v>0</v>
      </c>
      <c r="J30" s="137">
        <v>0.01</v>
      </c>
      <c r="K30" s="152">
        <v>3.0474933333333301</v>
      </c>
      <c r="L30" s="21">
        <v>33.936231999999997</v>
      </c>
      <c r="M30" s="21">
        <v>4.6469138744987104</v>
      </c>
      <c r="N30" s="21">
        <v>3.5476167503300502</v>
      </c>
      <c r="O30" s="21">
        <v>2.0617321312636201</v>
      </c>
      <c r="P30" s="21">
        <v>0.84807956499541304</v>
      </c>
      <c r="Q30" s="21">
        <v>1.0120706370311201</v>
      </c>
      <c r="R30" s="153">
        <v>3.9885225068214001</v>
      </c>
      <c r="S30" s="162">
        <v>8.2232650085818104</v>
      </c>
      <c r="T30" s="64">
        <v>0</v>
      </c>
      <c r="U30" s="153">
        <v>8.2232650085818104</v>
      </c>
      <c r="X30" s="12"/>
      <c r="AD30" s="1251"/>
      <c r="AE30" s="1251"/>
      <c r="AF30" s="1251"/>
      <c r="AG30" s="1251"/>
      <c r="AH30" s="1251"/>
      <c r="AQ30" s="164"/>
      <c r="AR30" s="164"/>
      <c r="AS30" s="164"/>
      <c r="AT30" s="164"/>
      <c r="AU30" s="164"/>
      <c r="AV30" s="164"/>
      <c r="AW30" s="164"/>
      <c r="AX30" s="164"/>
      <c r="AY30" s="164"/>
      <c r="AZ30" s="164"/>
      <c r="BA30" s="164"/>
    </row>
    <row r="31" spans="3:57">
      <c r="C31" s="490">
        <v>33.94</v>
      </c>
      <c r="D31" s="508">
        <v>18.43</v>
      </c>
      <c r="E31" s="543">
        <v>1</v>
      </c>
      <c r="F31" s="152">
        <v>0</v>
      </c>
      <c r="G31" s="111">
        <v>14.25</v>
      </c>
      <c r="H31" s="21">
        <v>46.359692611863402</v>
      </c>
      <c r="I31" s="161">
        <v>0</v>
      </c>
      <c r="J31" s="137">
        <v>0.01</v>
      </c>
      <c r="K31" s="152">
        <v>2.5633027555555601</v>
      </c>
      <c r="L31" s="21">
        <v>27.13586832</v>
      </c>
      <c r="M31" s="21">
        <v>3.5420069651954602</v>
      </c>
      <c r="N31" s="21">
        <v>2.44444110684926</v>
      </c>
      <c r="O31" s="21">
        <v>1.5920841993061301</v>
      </c>
      <c r="P31" s="21">
        <v>0.97041632229655295</v>
      </c>
      <c r="Q31" s="21">
        <v>1.08578775412484</v>
      </c>
      <c r="R31" s="153">
        <v>3.7320928747087798</v>
      </c>
      <c r="S31" s="162">
        <v>5.9418060961668502</v>
      </c>
      <c r="T31" s="64">
        <v>1.03E-2</v>
      </c>
      <c r="U31" s="153">
        <v>5.9418060961668502</v>
      </c>
      <c r="X31" s="12"/>
      <c r="AD31" s="1251"/>
      <c r="AE31" s="1251"/>
      <c r="AF31" s="1251"/>
      <c r="AG31" s="1251"/>
      <c r="AH31" s="1251"/>
      <c r="AQ31" s="164"/>
      <c r="AR31" s="164"/>
      <c r="AS31" s="164"/>
      <c r="AT31" s="164"/>
      <c r="AU31" s="164"/>
      <c r="AV31" s="164"/>
      <c r="AW31" s="164"/>
      <c r="AX31" s="164"/>
      <c r="AY31" s="164"/>
      <c r="AZ31" s="164"/>
      <c r="BA31" s="164"/>
    </row>
    <row r="32" spans="3:57">
      <c r="C32" s="490">
        <v>51.5</v>
      </c>
      <c r="D32" s="508">
        <v>-0.14000000000000001</v>
      </c>
      <c r="E32" s="543">
        <v>1</v>
      </c>
      <c r="F32" s="152">
        <v>3.1382983999999003E-2</v>
      </c>
      <c r="G32" s="111">
        <v>14.25</v>
      </c>
      <c r="H32" s="21">
        <v>31.076991235657001</v>
      </c>
      <c r="I32" s="161">
        <v>0</v>
      </c>
      <c r="J32" s="137">
        <v>1E-3</v>
      </c>
      <c r="K32" s="152">
        <v>2.4527333333333301</v>
      </c>
      <c r="L32" s="21">
        <v>26.480519999999999</v>
      </c>
      <c r="M32" s="21">
        <v>4.6908173920984702</v>
      </c>
      <c r="N32" s="21">
        <v>4.0175652193582101</v>
      </c>
      <c r="O32" s="21">
        <v>1.58130839366869</v>
      </c>
      <c r="P32" s="21">
        <v>0.87647779846639995</v>
      </c>
      <c r="Q32" s="21">
        <v>1.04563413964194</v>
      </c>
      <c r="R32" s="153">
        <v>4.29901737938415</v>
      </c>
      <c r="S32" s="162">
        <v>6.7980722665477398</v>
      </c>
      <c r="T32" s="64">
        <v>0</v>
      </c>
      <c r="U32" s="153">
        <v>14.8998224790914</v>
      </c>
      <c r="X32" s="12"/>
      <c r="AD32" s="1251"/>
      <c r="AE32" s="1251"/>
      <c r="AF32" s="1251"/>
      <c r="AG32" s="1251"/>
      <c r="AH32" s="1251"/>
      <c r="AJ32" s="362"/>
      <c r="AQ32" s="164"/>
      <c r="AR32" s="164"/>
      <c r="AS32" s="164"/>
      <c r="AT32" s="164"/>
      <c r="AU32" s="164"/>
      <c r="AV32" s="164"/>
      <c r="AW32" s="164"/>
      <c r="AX32" s="164"/>
      <c r="AY32" s="164"/>
      <c r="AZ32" s="164"/>
      <c r="BA32" s="164"/>
    </row>
    <row r="33" spans="3:53">
      <c r="C33" s="490">
        <v>41.9</v>
      </c>
      <c r="D33" s="508">
        <v>12.49</v>
      </c>
      <c r="E33" s="543">
        <v>1</v>
      </c>
      <c r="F33" s="152">
        <v>4.6122988010001503E-2</v>
      </c>
      <c r="G33" s="111">
        <v>14.25</v>
      </c>
      <c r="H33" s="21">
        <v>40.232035996361603</v>
      </c>
      <c r="I33" s="161">
        <v>0</v>
      </c>
      <c r="J33" s="137">
        <v>1E-3</v>
      </c>
      <c r="K33" s="152">
        <v>3.0474933333333301</v>
      </c>
      <c r="L33" s="21">
        <v>33.936231999999997</v>
      </c>
      <c r="M33" s="21">
        <v>4.6469138744987104</v>
      </c>
      <c r="N33" s="21">
        <v>3.5476167503300502</v>
      </c>
      <c r="O33" s="21">
        <v>2.0617321312636201</v>
      </c>
      <c r="P33" s="21">
        <v>0.84807956499541304</v>
      </c>
      <c r="Q33" s="21">
        <v>1.0120706370311201</v>
      </c>
      <c r="R33" s="153">
        <v>3.9885225068214001</v>
      </c>
      <c r="S33" s="162">
        <v>8.2232650085818104</v>
      </c>
      <c r="T33" s="64">
        <v>0</v>
      </c>
      <c r="U33" s="153">
        <v>17.6715576625202</v>
      </c>
      <c r="X33" s="12"/>
      <c r="AD33" s="1251"/>
      <c r="AE33" s="1251"/>
      <c r="AF33" s="1251"/>
      <c r="AG33" s="1251"/>
      <c r="AH33" s="1251"/>
      <c r="AJ33" s="362"/>
      <c r="AQ33" s="164"/>
      <c r="AR33" s="164"/>
      <c r="AS33" s="164"/>
      <c r="AT33" s="164"/>
      <c r="AU33" s="164"/>
      <c r="AV33" s="164"/>
      <c r="AW33" s="164"/>
      <c r="AX33" s="164"/>
      <c r="AY33" s="164"/>
      <c r="AZ33" s="164"/>
      <c r="BA33" s="164"/>
    </row>
    <row r="34" spans="3:53">
      <c r="C34" s="490">
        <v>33.94</v>
      </c>
      <c r="D34" s="508">
        <v>18.43</v>
      </c>
      <c r="E34" s="543">
        <v>1</v>
      </c>
      <c r="F34" s="152">
        <v>0</v>
      </c>
      <c r="G34" s="111">
        <v>14.25</v>
      </c>
      <c r="H34" s="21">
        <v>46.359692611863402</v>
      </c>
      <c r="I34" s="161">
        <v>0</v>
      </c>
      <c r="J34" s="137">
        <v>1E-3</v>
      </c>
      <c r="K34" s="152">
        <v>2.5633027555555601</v>
      </c>
      <c r="L34" s="21">
        <v>27.13586832</v>
      </c>
      <c r="M34" s="21">
        <v>3.5420069651954602</v>
      </c>
      <c r="N34" s="21">
        <v>2.44444110684926</v>
      </c>
      <c r="O34" s="21">
        <v>1.5920841993061301</v>
      </c>
      <c r="P34" s="21">
        <v>0.97041632229655295</v>
      </c>
      <c r="Q34" s="21">
        <v>1.08578775412484</v>
      </c>
      <c r="R34" s="153">
        <v>3.7320928747087798</v>
      </c>
      <c r="S34" s="162">
        <v>5.9418060961668502</v>
      </c>
      <c r="T34" s="64">
        <v>1.03E-2</v>
      </c>
      <c r="U34" s="153">
        <v>12.981516867335699</v>
      </c>
      <c r="X34" s="12"/>
      <c r="AD34" s="1251"/>
      <c r="AE34" s="1251"/>
      <c r="AF34" s="1251"/>
      <c r="AG34" s="1251"/>
      <c r="AH34" s="1251"/>
      <c r="AJ34" s="362"/>
      <c r="AQ34" s="164"/>
      <c r="AR34" s="164"/>
      <c r="AS34" s="164"/>
      <c r="AT34" s="164"/>
      <c r="AU34" s="164"/>
      <c r="AV34" s="164"/>
      <c r="AW34" s="164"/>
      <c r="AX34" s="164"/>
      <c r="AY34" s="164"/>
      <c r="AZ34" s="164"/>
      <c r="BA34" s="164"/>
    </row>
    <row r="35" spans="3:53">
      <c r="C35" s="490">
        <v>51.5</v>
      </c>
      <c r="D35" s="508">
        <v>-0.14000000000000001</v>
      </c>
      <c r="E35" s="543">
        <v>1</v>
      </c>
      <c r="F35" s="152">
        <v>3.1382983999999003E-2</v>
      </c>
      <c r="G35" s="111">
        <v>29</v>
      </c>
      <c r="H35" s="21">
        <v>31.076991235657001</v>
      </c>
      <c r="I35" s="161">
        <v>0</v>
      </c>
      <c r="J35" s="137">
        <v>1</v>
      </c>
      <c r="K35" s="152">
        <v>2.4527333333333301</v>
      </c>
      <c r="L35" s="21">
        <v>26.480519999999999</v>
      </c>
      <c r="M35" s="21">
        <v>4.6908173920984702</v>
      </c>
      <c r="N35" s="21">
        <v>4.0175652193582101</v>
      </c>
      <c r="O35" s="21">
        <v>5.02180188909084</v>
      </c>
      <c r="P35" s="21">
        <v>0.78696020165307801</v>
      </c>
      <c r="Q35" s="21">
        <v>1.2646754508568701</v>
      </c>
      <c r="R35" s="153">
        <v>4.6685324812033402</v>
      </c>
      <c r="S35" s="162">
        <v>23.444445233388901</v>
      </c>
      <c r="T35" s="64">
        <v>0</v>
      </c>
      <c r="U35" s="153">
        <v>2.2077860431301799</v>
      </c>
      <c r="X35" s="12"/>
      <c r="AD35" s="1251"/>
      <c r="AE35" s="1251"/>
      <c r="AF35" s="1251"/>
      <c r="AG35" s="1251"/>
      <c r="AH35" s="1251"/>
      <c r="AQ35" s="164"/>
      <c r="AR35" s="164"/>
      <c r="AS35" s="164"/>
      <c r="AT35" s="164"/>
      <c r="AU35" s="164"/>
      <c r="AV35" s="164"/>
      <c r="AW35" s="164"/>
      <c r="AX35" s="164"/>
      <c r="AY35" s="164"/>
      <c r="AZ35" s="164"/>
      <c r="BA35" s="164"/>
    </row>
    <row r="36" spans="3:53">
      <c r="C36" s="490">
        <v>41.9</v>
      </c>
      <c r="D36" s="508">
        <v>12.49</v>
      </c>
      <c r="E36" s="543">
        <v>1</v>
      </c>
      <c r="F36" s="152">
        <v>4.6122988010001503E-2</v>
      </c>
      <c r="G36" s="111">
        <v>29</v>
      </c>
      <c r="H36" s="21">
        <v>40.232035996361603</v>
      </c>
      <c r="I36" s="161">
        <v>0</v>
      </c>
      <c r="J36" s="137">
        <v>1</v>
      </c>
      <c r="K36" s="152">
        <v>3.0474933333333301</v>
      </c>
      <c r="L36" s="21">
        <v>33.936231999999997</v>
      </c>
      <c r="M36" s="21">
        <v>4.6469138744987104</v>
      </c>
      <c r="N36" s="21">
        <v>3.5476167503300502</v>
      </c>
      <c r="O36" s="21">
        <v>6.27846023972665</v>
      </c>
      <c r="P36" s="21">
        <v>0.76693180682766304</v>
      </c>
      <c r="Q36" s="21">
        <v>1.2845569765075699</v>
      </c>
      <c r="R36" s="153">
        <v>4.5779890029294901</v>
      </c>
      <c r="S36" s="162">
        <v>28.742721932798599</v>
      </c>
      <c r="T36" s="64">
        <v>0</v>
      </c>
      <c r="U36" s="153">
        <v>2.8234656338720598</v>
      </c>
      <c r="X36" s="12"/>
      <c r="AD36" s="1251"/>
      <c r="AE36" s="1251"/>
      <c r="AF36" s="1251"/>
      <c r="AG36" s="1251"/>
      <c r="AH36" s="1251"/>
      <c r="AQ36" s="164"/>
      <c r="AR36" s="164"/>
      <c r="AS36" s="164"/>
      <c r="AT36" s="164"/>
      <c r="AU36" s="164"/>
      <c r="AV36" s="164"/>
      <c r="AW36" s="164"/>
      <c r="AX36" s="164"/>
      <c r="AY36" s="164"/>
      <c r="AZ36" s="164"/>
      <c r="BA36" s="164"/>
    </row>
    <row r="37" spans="3:53">
      <c r="C37" s="490">
        <v>33.94</v>
      </c>
      <c r="D37" s="508">
        <v>18.43</v>
      </c>
      <c r="E37" s="543">
        <v>1</v>
      </c>
      <c r="F37" s="152">
        <v>0</v>
      </c>
      <c r="G37" s="111">
        <v>29</v>
      </c>
      <c r="H37" s="21">
        <v>46.359692611863402</v>
      </c>
      <c r="I37" s="161">
        <v>0</v>
      </c>
      <c r="J37" s="137">
        <v>1</v>
      </c>
      <c r="K37" s="152">
        <v>2.5633027555555601</v>
      </c>
      <c r="L37" s="21">
        <v>27.13586832</v>
      </c>
      <c r="M37" s="21">
        <v>3.5420069651954602</v>
      </c>
      <c r="N37" s="21">
        <v>2.44444110684926</v>
      </c>
      <c r="O37" s="21">
        <v>5.0313547936208503</v>
      </c>
      <c r="P37" s="21">
        <v>0.884314501057338</v>
      </c>
      <c r="Q37" s="21">
        <v>1.34830958669548</v>
      </c>
      <c r="R37" s="153">
        <v>4.2232401710286096</v>
      </c>
      <c r="S37" s="162">
        <v>21.248619679116899</v>
      </c>
      <c r="T37" s="64">
        <v>0</v>
      </c>
      <c r="U37" s="153">
        <v>1.96063611295817</v>
      </c>
      <c r="X37" s="12"/>
      <c r="AD37" s="1251"/>
      <c r="AE37" s="1251"/>
      <c r="AF37" s="1251"/>
      <c r="AG37" s="1251"/>
      <c r="AH37" s="1251"/>
      <c r="AQ37" s="164"/>
      <c r="AR37" s="164"/>
      <c r="AS37" s="164"/>
      <c r="AT37" s="164"/>
      <c r="AU37" s="164"/>
      <c r="AV37" s="164"/>
      <c r="AW37" s="164"/>
      <c r="AX37" s="164"/>
      <c r="AY37" s="164"/>
      <c r="AZ37" s="164"/>
      <c r="BA37" s="164"/>
    </row>
    <row r="38" spans="3:53">
      <c r="C38" s="490">
        <v>51.5</v>
      </c>
      <c r="D38" s="508">
        <v>-0.14000000000000001</v>
      </c>
      <c r="E38" s="543">
        <v>1</v>
      </c>
      <c r="F38" s="152">
        <v>3.1382983999999003E-2</v>
      </c>
      <c r="G38" s="111">
        <v>29</v>
      </c>
      <c r="H38" s="21">
        <v>31.076991235657001</v>
      </c>
      <c r="I38" s="161">
        <v>0</v>
      </c>
      <c r="J38" s="137">
        <v>0.1</v>
      </c>
      <c r="K38" s="152">
        <v>2.4527333333333301</v>
      </c>
      <c r="L38" s="21">
        <v>26.480519999999999</v>
      </c>
      <c r="M38" s="21">
        <v>4.6908173920984702</v>
      </c>
      <c r="N38" s="21">
        <v>4.0175652193582101</v>
      </c>
      <c r="O38" s="21">
        <v>5.02180188909084</v>
      </c>
      <c r="P38" s="21">
        <v>0.78696020165307801</v>
      </c>
      <c r="Q38" s="21">
        <v>1.2646754508568701</v>
      </c>
      <c r="R38" s="153">
        <v>4.6685324812033402</v>
      </c>
      <c r="S38" s="162">
        <v>23.444445233388901</v>
      </c>
      <c r="T38" s="64">
        <v>0</v>
      </c>
      <c r="U38" s="153">
        <v>8.5700583740129694</v>
      </c>
      <c r="X38" s="12"/>
      <c r="AD38" s="1251"/>
      <c r="AE38" s="1251"/>
      <c r="AF38" s="1251"/>
      <c r="AG38" s="1251"/>
      <c r="AH38" s="1251"/>
      <c r="AQ38" s="164"/>
      <c r="AR38" s="164"/>
      <c r="AS38" s="164"/>
      <c r="AT38" s="164"/>
      <c r="AU38" s="164"/>
      <c r="AV38" s="164"/>
      <c r="AW38" s="164"/>
      <c r="AX38" s="164"/>
      <c r="AY38" s="164"/>
      <c r="AZ38" s="164"/>
      <c r="BA38" s="164"/>
    </row>
    <row r="39" spans="3:53">
      <c r="C39" s="490">
        <v>41.9</v>
      </c>
      <c r="D39" s="508">
        <v>12.49</v>
      </c>
      <c r="E39" s="543">
        <v>1</v>
      </c>
      <c r="F39" s="152">
        <v>4.6122988010001503E-2</v>
      </c>
      <c r="G39" s="111">
        <v>29</v>
      </c>
      <c r="H39" s="21">
        <v>40.232035996361603</v>
      </c>
      <c r="I39" s="161">
        <v>0</v>
      </c>
      <c r="J39" s="137">
        <v>0.1</v>
      </c>
      <c r="K39" s="152">
        <v>3.0474933333333301</v>
      </c>
      <c r="L39" s="21">
        <v>33.936231999999997</v>
      </c>
      <c r="M39" s="21">
        <v>4.6469138744987104</v>
      </c>
      <c r="N39" s="21">
        <v>3.5476167503300502</v>
      </c>
      <c r="O39" s="21">
        <v>6.27846023972665</v>
      </c>
      <c r="P39" s="21">
        <v>0.76693180682766304</v>
      </c>
      <c r="Q39" s="21">
        <v>1.2845569765075699</v>
      </c>
      <c r="R39" s="153">
        <v>4.5779890029294901</v>
      </c>
      <c r="S39" s="162">
        <v>28.742721932798599</v>
      </c>
      <c r="T39" s="64">
        <v>0</v>
      </c>
      <c r="U39" s="153">
        <v>10.7310077318301</v>
      </c>
      <c r="X39" s="12"/>
      <c r="AD39" s="1251"/>
      <c r="AE39" s="1251"/>
      <c r="AF39" s="1251"/>
      <c r="AG39" s="1251"/>
      <c r="AH39" s="1251"/>
      <c r="AQ39" s="164"/>
      <c r="AR39" s="164"/>
      <c r="AS39" s="164"/>
      <c r="AT39" s="164"/>
      <c r="AU39" s="164"/>
      <c r="AV39" s="164"/>
      <c r="AW39" s="164"/>
      <c r="AX39" s="164"/>
      <c r="AY39" s="164"/>
      <c r="AZ39" s="164"/>
      <c r="BA39" s="164"/>
    </row>
    <row r="40" spans="3:53">
      <c r="C40" s="490">
        <v>33.94</v>
      </c>
      <c r="D40" s="508">
        <v>18.43</v>
      </c>
      <c r="E40" s="543">
        <v>1</v>
      </c>
      <c r="F40" s="152">
        <v>0</v>
      </c>
      <c r="G40" s="111">
        <v>29</v>
      </c>
      <c r="H40" s="21">
        <v>46.359692611863402</v>
      </c>
      <c r="I40" s="161">
        <v>0</v>
      </c>
      <c r="J40" s="137">
        <v>0.1</v>
      </c>
      <c r="K40" s="152">
        <v>2.5633027555555601</v>
      </c>
      <c r="L40" s="21">
        <v>27.13586832</v>
      </c>
      <c r="M40" s="21">
        <v>3.5420069651954602</v>
      </c>
      <c r="N40" s="21">
        <v>2.44444110684926</v>
      </c>
      <c r="O40" s="21">
        <v>5.0313547936208503</v>
      </c>
      <c r="P40" s="21">
        <v>0.884314501057338</v>
      </c>
      <c r="Q40" s="21">
        <v>1.34830958669548</v>
      </c>
      <c r="R40" s="153">
        <v>4.2232401710286096</v>
      </c>
      <c r="S40" s="162">
        <v>21.248619679116899</v>
      </c>
      <c r="T40" s="64">
        <v>1.03E-2</v>
      </c>
      <c r="U40" s="153">
        <v>7.8083225081654204</v>
      </c>
      <c r="X40" s="12"/>
      <c r="AD40" s="1251"/>
      <c r="AE40" s="1251"/>
      <c r="AF40" s="1251"/>
      <c r="AG40" s="1251"/>
      <c r="AH40" s="1251"/>
      <c r="AQ40" s="164"/>
      <c r="AR40" s="164"/>
      <c r="AS40" s="164"/>
      <c r="AT40" s="164"/>
      <c r="AU40" s="164"/>
      <c r="AV40" s="164"/>
      <c r="AW40" s="164"/>
      <c r="AX40" s="164"/>
      <c r="AY40" s="164"/>
      <c r="AZ40" s="164"/>
      <c r="BA40" s="164"/>
    </row>
    <row r="41" spans="3:53">
      <c r="C41" s="490">
        <v>51.5</v>
      </c>
      <c r="D41" s="508">
        <v>-0.14000000000000001</v>
      </c>
      <c r="E41" s="543">
        <v>1</v>
      </c>
      <c r="F41" s="152">
        <v>3.1382983999999003E-2</v>
      </c>
      <c r="G41" s="111">
        <v>29</v>
      </c>
      <c r="H41" s="21">
        <v>31.076991235657001</v>
      </c>
      <c r="I41" s="161">
        <v>0</v>
      </c>
      <c r="J41" s="137">
        <v>0.01</v>
      </c>
      <c r="K41" s="152">
        <v>2.4527333333333301</v>
      </c>
      <c r="L41" s="21">
        <v>26.480519999999999</v>
      </c>
      <c r="M41" s="21">
        <v>4.6908173920984702</v>
      </c>
      <c r="N41" s="21">
        <v>4.0175652193582101</v>
      </c>
      <c r="O41" s="21">
        <v>5.02180188909084</v>
      </c>
      <c r="P41" s="21">
        <v>0.78696020165307801</v>
      </c>
      <c r="Q41" s="21">
        <v>1.2646754508568701</v>
      </c>
      <c r="R41" s="153">
        <v>4.6685324812033402</v>
      </c>
      <c r="S41" s="162">
        <v>23.444445233388901</v>
      </c>
      <c r="T41" s="64">
        <v>0</v>
      </c>
      <c r="U41" s="153">
        <v>23.444445233388901</v>
      </c>
      <c r="X41" s="12"/>
      <c r="AD41" s="1251"/>
      <c r="AE41" s="1251"/>
      <c r="AF41" s="1251"/>
      <c r="AG41" s="1251"/>
      <c r="AH41" s="1251"/>
      <c r="AQ41" s="164"/>
      <c r="AR41" s="164"/>
      <c r="AS41" s="164"/>
      <c r="AT41" s="164"/>
      <c r="AU41" s="164"/>
      <c r="AV41" s="164"/>
      <c r="AW41" s="164"/>
      <c r="AX41" s="164"/>
      <c r="AY41" s="164"/>
      <c r="AZ41" s="164"/>
      <c r="BA41" s="164"/>
    </row>
    <row r="42" spans="3:53">
      <c r="C42" s="490">
        <v>41.9</v>
      </c>
      <c r="D42" s="508">
        <v>12.49</v>
      </c>
      <c r="E42" s="543">
        <v>1</v>
      </c>
      <c r="F42" s="152">
        <v>4.6122988010001503E-2</v>
      </c>
      <c r="G42" s="111">
        <v>29</v>
      </c>
      <c r="H42" s="21">
        <v>40.232035996361603</v>
      </c>
      <c r="I42" s="161">
        <v>0</v>
      </c>
      <c r="J42" s="137">
        <v>0.01</v>
      </c>
      <c r="K42" s="152">
        <v>3.0474933333333301</v>
      </c>
      <c r="L42" s="21">
        <v>33.936231999999997</v>
      </c>
      <c r="M42" s="21">
        <v>4.6469138744987104</v>
      </c>
      <c r="N42" s="21">
        <v>3.5476167503300502</v>
      </c>
      <c r="O42" s="21">
        <v>6.27846023972665</v>
      </c>
      <c r="P42" s="21">
        <v>0.76693180682766304</v>
      </c>
      <c r="Q42" s="21">
        <v>1.2845569765075699</v>
      </c>
      <c r="R42" s="153">
        <v>4.5779890029294901</v>
      </c>
      <c r="S42" s="162">
        <v>28.742721932798599</v>
      </c>
      <c r="T42" s="64">
        <v>0</v>
      </c>
      <c r="U42" s="153">
        <v>28.742721932798599</v>
      </c>
      <c r="X42" s="12"/>
      <c r="AD42" s="1251"/>
      <c r="AE42" s="1251"/>
      <c r="AF42" s="1251"/>
      <c r="AG42" s="1251"/>
      <c r="AH42" s="1251"/>
      <c r="AQ42" s="164"/>
      <c r="AR42" s="164"/>
      <c r="AS42" s="164"/>
      <c r="AT42" s="164"/>
      <c r="AU42" s="164"/>
      <c r="AV42" s="164"/>
      <c r="AW42" s="164"/>
      <c r="AX42" s="164"/>
      <c r="AY42" s="164"/>
      <c r="AZ42" s="164"/>
      <c r="BA42" s="164"/>
    </row>
    <row r="43" spans="3:53">
      <c r="C43" s="490">
        <v>33.94</v>
      </c>
      <c r="D43" s="508">
        <v>18.43</v>
      </c>
      <c r="E43" s="543">
        <v>1</v>
      </c>
      <c r="F43" s="152">
        <v>0</v>
      </c>
      <c r="G43" s="111">
        <v>29</v>
      </c>
      <c r="H43" s="21">
        <v>46.359692611863402</v>
      </c>
      <c r="I43" s="161">
        <v>0</v>
      </c>
      <c r="J43" s="137">
        <v>0.01</v>
      </c>
      <c r="K43" s="152">
        <v>2.5633027555555601</v>
      </c>
      <c r="L43" s="21">
        <v>27.13586832</v>
      </c>
      <c r="M43" s="21">
        <v>3.5420069651954602</v>
      </c>
      <c r="N43" s="21">
        <v>2.44444110684926</v>
      </c>
      <c r="O43" s="21">
        <v>5.0313547936208503</v>
      </c>
      <c r="P43" s="21">
        <v>0.884314501057338</v>
      </c>
      <c r="Q43" s="21">
        <v>1.34830958669548</v>
      </c>
      <c r="R43" s="153">
        <v>4.2232401710286096</v>
      </c>
      <c r="S43" s="162">
        <v>21.248619679116899</v>
      </c>
      <c r="T43" s="64">
        <v>1.03E-2</v>
      </c>
      <c r="U43" s="153">
        <v>21.248619679116899</v>
      </c>
      <c r="X43" s="12"/>
      <c r="AD43" s="1251"/>
      <c r="AE43" s="1251"/>
      <c r="AF43" s="1251"/>
      <c r="AG43" s="1251"/>
      <c r="AH43" s="1251"/>
      <c r="AQ43" s="164"/>
      <c r="AR43" s="164"/>
      <c r="AS43" s="164"/>
      <c r="AT43" s="164"/>
      <c r="AU43" s="164"/>
      <c r="AV43" s="164"/>
      <c r="AW43" s="164"/>
      <c r="AX43" s="164"/>
      <c r="AY43" s="164"/>
      <c r="AZ43" s="164"/>
      <c r="BA43" s="164"/>
    </row>
    <row r="44" spans="3:53">
      <c r="C44" s="490">
        <v>51.5</v>
      </c>
      <c r="D44" s="508">
        <v>-0.14000000000000001</v>
      </c>
      <c r="E44" s="543">
        <v>1</v>
      </c>
      <c r="F44" s="152">
        <v>3.1382983999999003E-2</v>
      </c>
      <c r="G44" s="111">
        <v>29</v>
      </c>
      <c r="H44" s="21">
        <v>31.076991235657001</v>
      </c>
      <c r="I44" s="161">
        <v>0</v>
      </c>
      <c r="J44" s="137">
        <v>1E-3</v>
      </c>
      <c r="K44" s="152">
        <v>2.4527333333333301</v>
      </c>
      <c r="L44" s="21">
        <v>26.480519999999999</v>
      </c>
      <c r="M44" s="21">
        <v>4.6908173920984702</v>
      </c>
      <c r="N44" s="21">
        <v>4.0175652193582101</v>
      </c>
      <c r="O44" s="21">
        <v>5.02180188909084</v>
      </c>
      <c r="P44" s="21">
        <v>0.78696020165307801</v>
      </c>
      <c r="Q44" s="21">
        <v>1.2646754508568701</v>
      </c>
      <c r="R44" s="153">
        <v>4.6685324812033402</v>
      </c>
      <c r="S44" s="162">
        <v>23.444445233388901</v>
      </c>
      <c r="T44" s="64">
        <v>0</v>
      </c>
      <c r="U44" s="153">
        <v>45.198656379007197</v>
      </c>
      <c r="X44" s="12"/>
      <c r="AD44" s="1251"/>
      <c r="AE44" s="1251"/>
      <c r="AF44" s="1251"/>
      <c r="AG44" s="1251"/>
      <c r="AH44" s="1251"/>
      <c r="AJ44" s="362"/>
      <c r="AQ44" s="164"/>
      <c r="AR44" s="164"/>
      <c r="AS44" s="164"/>
      <c r="AT44" s="164"/>
      <c r="AU44" s="164"/>
      <c r="AV44" s="164"/>
      <c r="AW44" s="164"/>
      <c r="AX44" s="164"/>
      <c r="AY44" s="164"/>
      <c r="AZ44" s="164"/>
      <c r="BA44" s="164"/>
    </row>
    <row r="45" spans="3:53">
      <c r="C45" s="490">
        <v>41.9</v>
      </c>
      <c r="D45" s="508">
        <v>12.49</v>
      </c>
      <c r="E45" s="543">
        <v>1</v>
      </c>
      <c r="F45" s="152">
        <v>4.6122988010001503E-2</v>
      </c>
      <c r="G45" s="111">
        <v>29</v>
      </c>
      <c r="H45" s="21">
        <v>40.232035996361603</v>
      </c>
      <c r="I45" s="161">
        <v>0</v>
      </c>
      <c r="J45" s="137">
        <v>1E-3</v>
      </c>
      <c r="K45" s="152">
        <v>3.0474933333333301</v>
      </c>
      <c r="L45" s="21">
        <v>33.936231999999997</v>
      </c>
      <c r="M45" s="21">
        <v>4.6469138744987104</v>
      </c>
      <c r="N45" s="21">
        <v>3.5476167503300502</v>
      </c>
      <c r="O45" s="21">
        <v>6.27846023972665</v>
      </c>
      <c r="P45" s="21">
        <v>0.76693180682766304</v>
      </c>
      <c r="Q45" s="21">
        <v>1.2845569765075699</v>
      </c>
      <c r="R45" s="153">
        <v>4.5779890029294901</v>
      </c>
      <c r="S45" s="162">
        <v>28.742721932798599</v>
      </c>
      <c r="T45" s="64">
        <v>0</v>
      </c>
      <c r="U45" s="153">
        <v>54.255611524675203</v>
      </c>
      <c r="X45" s="12"/>
      <c r="AD45" s="1251"/>
      <c r="AE45" s="1251"/>
      <c r="AF45" s="1251"/>
      <c r="AG45" s="1251"/>
      <c r="AH45" s="1251"/>
      <c r="AJ45" s="362"/>
      <c r="AQ45" s="164"/>
      <c r="AR45" s="164"/>
      <c r="AS45" s="164"/>
      <c r="AT45" s="164"/>
      <c r="AU45" s="164"/>
      <c r="AV45" s="164"/>
      <c r="AW45" s="164"/>
      <c r="AX45" s="164"/>
      <c r="AY45" s="164"/>
      <c r="AZ45" s="164"/>
      <c r="BA45" s="164"/>
    </row>
    <row r="46" spans="3:53">
      <c r="C46" s="490">
        <v>33.94</v>
      </c>
      <c r="D46" s="508">
        <v>18.43</v>
      </c>
      <c r="E46" s="543">
        <v>1</v>
      </c>
      <c r="F46" s="152">
        <v>0</v>
      </c>
      <c r="G46" s="111">
        <v>29</v>
      </c>
      <c r="H46" s="21">
        <v>46.359692611863402</v>
      </c>
      <c r="I46" s="161">
        <v>0</v>
      </c>
      <c r="J46" s="137">
        <v>1E-3</v>
      </c>
      <c r="K46" s="152">
        <v>2.5633027555555601</v>
      </c>
      <c r="L46" s="21">
        <v>27.13586832</v>
      </c>
      <c r="M46" s="21">
        <v>3.5420069651954602</v>
      </c>
      <c r="N46" s="21">
        <v>2.44444110684926</v>
      </c>
      <c r="O46" s="21">
        <v>5.0313547936208503</v>
      </c>
      <c r="P46" s="21">
        <v>0.884314501057338</v>
      </c>
      <c r="Q46" s="21">
        <v>1.34830958669548</v>
      </c>
      <c r="R46" s="153">
        <v>4.2232401710286096</v>
      </c>
      <c r="S46" s="162">
        <v>21.248619679116899</v>
      </c>
      <c r="T46" s="64">
        <v>1.03E-2</v>
      </c>
      <c r="U46" s="153">
        <v>40.681330155102899</v>
      </c>
      <c r="X46" s="12"/>
      <c r="AD46" s="1251"/>
      <c r="AE46" s="1251"/>
      <c r="AF46" s="1251"/>
      <c r="AG46" s="1251"/>
      <c r="AH46" s="1251"/>
      <c r="AJ46" s="362"/>
      <c r="AQ46" s="164"/>
      <c r="AR46" s="164"/>
      <c r="AS46" s="164"/>
      <c r="AT46" s="164"/>
      <c r="AU46" s="164"/>
      <c r="AV46" s="164"/>
      <c r="AW46" s="164"/>
      <c r="AX46" s="164"/>
      <c r="AY46" s="164"/>
      <c r="AZ46" s="164"/>
      <c r="BA46" s="164"/>
    </row>
    <row r="47" spans="3:53">
      <c r="C47" s="490">
        <v>22.9</v>
      </c>
      <c r="D47" s="508">
        <v>-43.23</v>
      </c>
      <c r="E47" s="543">
        <v>-100</v>
      </c>
      <c r="F47" s="152">
        <v>0</v>
      </c>
      <c r="G47" s="111">
        <v>14.25</v>
      </c>
      <c r="H47" s="21">
        <v>22.2783346840557</v>
      </c>
      <c r="I47" s="161">
        <v>0</v>
      </c>
      <c r="J47" s="137">
        <v>1</v>
      </c>
      <c r="K47" s="152">
        <v>4.1587786666666702</v>
      </c>
      <c r="L47" s="21">
        <v>50.639304000000003</v>
      </c>
      <c r="M47" s="21">
        <v>10.9699545110118</v>
      </c>
      <c r="N47" s="21">
        <v>10.1510818130555</v>
      </c>
      <c r="O47" s="21">
        <v>3.3213963776662601</v>
      </c>
      <c r="P47" s="21">
        <v>0.54951524734989599</v>
      </c>
      <c r="Q47" s="21">
        <v>0.94616913642154199</v>
      </c>
      <c r="R47" s="153">
        <v>5.7036563550913497</v>
      </c>
      <c r="S47" s="162">
        <v>18.944103557253602</v>
      </c>
      <c r="T47" s="64">
        <v>0</v>
      </c>
      <c r="U47" s="153">
        <v>1.7069012811712401</v>
      </c>
      <c r="X47" s="12"/>
      <c r="AD47" s="1251"/>
      <c r="AE47" s="1251"/>
      <c r="AF47" s="1251"/>
      <c r="AG47" s="1251"/>
      <c r="AH47" s="1251"/>
      <c r="AQ47" s="164"/>
      <c r="AR47" s="164"/>
      <c r="AS47" s="164"/>
      <c r="AT47" s="164"/>
      <c r="AU47" s="164"/>
      <c r="AV47" s="164"/>
      <c r="AW47" s="164"/>
      <c r="AX47" s="164"/>
      <c r="AY47" s="164"/>
      <c r="AZ47" s="164"/>
      <c r="BA47" s="164"/>
    </row>
    <row r="48" spans="3:53">
      <c r="C48" s="490">
        <v>25.78</v>
      </c>
      <c r="D48" s="508">
        <v>-80.22</v>
      </c>
      <c r="E48" s="543">
        <v>-100</v>
      </c>
      <c r="F48" s="152">
        <v>8.6172799950875803E-3</v>
      </c>
      <c r="G48" s="111">
        <v>14.25</v>
      </c>
      <c r="H48" s="21">
        <v>52.678984859030599</v>
      </c>
      <c r="I48" s="161">
        <v>0</v>
      </c>
      <c r="J48" s="137">
        <v>1</v>
      </c>
      <c r="K48" s="152">
        <v>4.56946133333334</v>
      </c>
      <c r="L48" s="21">
        <v>78.299499299999994</v>
      </c>
      <c r="M48" s="21">
        <v>5.7350988942637997</v>
      </c>
      <c r="N48" s="21">
        <v>3.47707648004973</v>
      </c>
      <c r="O48" s="21">
        <v>5.1150346331063403</v>
      </c>
      <c r="P48" s="21">
        <v>0.67034694736152101</v>
      </c>
      <c r="Q48" s="21">
        <v>0.83549400279895003</v>
      </c>
      <c r="R48" s="153">
        <v>3.2120617372921099</v>
      </c>
      <c r="S48" s="162">
        <v>16.429807029924898</v>
      </c>
      <c r="T48" s="64">
        <v>0</v>
      </c>
      <c r="U48" s="153">
        <v>1.4373125228118599</v>
      </c>
      <c r="X48" s="12"/>
      <c r="Z48" s="362"/>
      <c r="AD48" s="1251"/>
      <c r="AE48" s="1251"/>
      <c r="AF48" s="1251"/>
      <c r="AG48" s="1251"/>
      <c r="AH48" s="1251"/>
      <c r="AQ48" s="164"/>
      <c r="AR48" s="164"/>
      <c r="AS48" s="164"/>
      <c r="AT48" s="164"/>
      <c r="AU48" s="164"/>
      <c r="AV48" s="164"/>
      <c r="AW48" s="164"/>
      <c r="AX48" s="164"/>
      <c r="AY48" s="164"/>
      <c r="AZ48" s="164"/>
      <c r="BA48" s="164"/>
    </row>
    <row r="49" spans="3:53">
      <c r="C49" s="490">
        <v>22.9</v>
      </c>
      <c r="D49" s="508">
        <v>-43.23</v>
      </c>
      <c r="E49" s="543">
        <v>-100</v>
      </c>
      <c r="F49" s="152">
        <v>0</v>
      </c>
      <c r="G49" s="111">
        <v>14.25</v>
      </c>
      <c r="H49" s="21">
        <v>22.2783346840557</v>
      </c>
      <c r="I49" s="161">
        <v>0</v>
      </c>
      <c r="J49" s="137">
        <v>0.1</v>
      </c>
      <c r="K49" s="152">
        <v>4.1587786666666702</v>
      </c>
      <c r="L49" s="21">
        <v>50.639304000000003</v>
      </c>
      <c r="M49" s="21">
        <v>10.9699545110118</v>
      </c>
      <c r="N49" s="21">
        <v>10.1510818130555</v>
      </c>
      <c r="O49" s="21">
        <v>3.3213963776662601</v>
      </c>
      <c r="P49" s="21">
        <v>0.54951524734989599</v>
      </c>
      <c r="Q49" s="21">
        <v>0.94616913642154199</v>
      </c>
      <c r="R49" s="153">
        <v>5.7036563550913497</v>
      </c>
      <c r="S49" s="162">
        <v>18.944103557253602</v>
      </c>
      <c r="T49" s="64">
        <v>0.254298302163316</v>
      </c>
      <c r="U49" s="153">
        <v>8.2716474380797909</v>
      </c>
      <c r="X49" s="12"/>
      <c r="AD49" s="1251"/>
      <c r="AE49" s="1251"/>
      <c r="AF49" s="1251"/>
      <c r="AG49" s="1251"/>
      <c r="AH49" s="1251"/>
      <c r="AQ49" s="164"/>
      <c r="AR49" s="164"/>
      <c r="AS49" s="164"/>
      <c r="AT49" s="164"/>
      <c r="AU49" s="164"/>
      <c r="AV49" s="164"/>
      <c r="AW49" s="164"/>
      <c r="AX49" s="164"/>
      <c r="AY49" s="164"/>
      <c r="AZ49" s="164"/>
      <c r="BA49" s="164"/>
    </row>
    <row r="50" spans="3:53">
      <c r="C50" s="490">
        <v>25.78</v>
      </c>
      <c r="D50" s="508">
        <v>-80.22</v>
      </c>
      <c r="E50" s="543">
        <v>-100</v>
      </c>
      <c r="F50" s="152">
        <v>8.6172799950875803E-3</v>
      </c>
      <c r="G50" s="111">
        <v>14.25</v>
      </c>
      <c r="H50" s="21">
        <v>52.678984859030599</v>
      </c>
      <c r="I50" s="161">
        <v>0</v>
      </c>
      <c r="J50" s="137">
        <v>0.1</v>
      </c>
      <c r="K50" s="152">
        <v>4.56946133333334</v>
      </c>
      <c r="L50" s="21">
        <v>78.299499299999994</v>
      </c>
      <c r="M50" s="21">
        <v>5.7350988942637997</v>
      </c>
      <c r="N50" s="21">
        <v>3.47707648004973</v>
      </c>
      <c r="O50" s="21">
        <v>5.1150346331063403</v>
      </c>
      <c r="P50" s="21">
        <v>0.67034694736152101</v>
      </c>
      <c r="Q50" s="21">
        <v>0.83549400279895003</v>
      </c>
      <c r="R50" s="153">
        <v>3.2120617372921099</v>
      </c>
      <c r="S50" s="162">
        <v>16.429807029924898</v>
      </c>
      <c r="T50" s="64">
        <v>5.11E-2</v>
      </c>
      <c r="U50" s="153">
        <v>6.2972472438084104</v>
      </c>
      <c r="X50" s="12"/>
      <c r="Z50" s="362"/>
      <c r="AD50" s="1251"/>
      <c r="AE50" s="1251"/>
      <c r="AF50" s="1251"/>
      <c r="AG50" s="1251"/>
      <c r="AH50" s="1251"/>
      <c r="AQ50" s="164"/>
      <c r="AR50" s="164"/>
      <c r="AS50" s="164"/>
      <c r="AT50" s="164"/>
      <c r="AU50" s="164"/>
      <c r="AV50" s="164"/>
      <c r="AW50" s="164"/>
      <c r="AX50" s="164"/>
      <c r="AY50" s="164"/>
      <c r="AZ50" s="164"/>
      <c r="BA50" s="164"/>
    </row>
    <row r="51" spans="3:53">
      <c r="C51" s="490">
        <v>22.9</v>
      </c>
      <c r="D51" s="508">
        <v>-43.23</v>
      </c>
      <c r="E51" s="543">
        <v>-100</v>
      </c>
      <c r="F51" s="152">
        <v>0</v>
      </c>
      <c r="G51" s="111">
        <v>14.25</v>
      </c>
      <c r="H51" s="21">
        <v>22.2783346840557</v>
      </c>
      <c r="I51" s="161">
        <v>0</v>
      </c>
      <c r="J51" s="137">
        <v>0.01</v>
      </c>
      <c r="K51" s="152">
        <v>4.1587786666666702</v>
      </c>
      <c r="L51" s="21">
        <v>50.639304000000003</v>
      </c>
      <c r="M51" s="21">
        <v>10.9699545110118</v>
      </c>
      <c r="N51" s="21">
        <v>10.1510818130555</v>
      </c>
      <c r="O51" s="21">
        <v>3.3213963776662601</v>
      </c>
      <c r="P51" s="21">
        <v>0.54951524734989599</v>
      </c>
      <c r="Q51" s="21">
        <v>0.94616913642154199</v>
      </c>
      <c r="R51" s="153">
        <v>5.7036563550913497</v>
      </c>
      <c r="S51" s="162">
        <v>18.944103557253602</v>
      </c>
      <c r="T51" s="64">
        <v>0.254298302163316</v>
      </c>
      <c r="U51" s="153">
        <v>18.944103557253602</v>
      </c>
      <c r="X51" s="12"/>
      <c r="AD51" s="1251"/>
      <c r="AE51" s="1251"/>
      <c r="AF51" s="1251"/>
      <c r="AG51" s="1251"/>
      <c r="AH51" s="1251"/>
      <c r="AQ51" s="164"/>
      <c r="AR51" s="164"/>
      <c r="AS51" s="164"/>
      <c r="AT51" s="164"/>
      <c r="AU51" s="164"/>
      <c r="AV51" s="164"/>
      <c r="AW51" s="164"/>
      <c r="AX51" s="164"/>
      <c r="AY51" s="164"/>
      <c r="AZ51" s="164"/>
      <c r="BA51" s="164"/>
    </row>
    <row r="52" spans="3:53">
      <c r="C52" s="490">
        <v>25.78</v>
      </c>
      <c r="D52" s="508">
        <v>-80.22</v>
      </c>
      <c r="E52" s="543">
        <v>-100</v>
      </c>
      <c r="F52" s="152">
        <v>8.6172799950875803E-3</v>
      </c>
      <c r="G52" s="111">
        <v>14.25</v>
      </c>
      <c r="H52" s="21">
        <v>52.678984859030599</v>
      </c>
      <c r="I52" s="161">
        <v>0</v>
      </c>
      <c r="J52" s="137">
        <v>0.01</v>
      </c>
      <c r="K52" s="152">
        <v>4.56946133333334</v>
      </c>
      <c r="L52" s="21">
        <v>78.299499299999994</v>
      </c>
      <c r="M52" s="21">
        <v>5.7350988942637997</v>
      </c>
      <c r="N52" s="21">
        <v>3.47707648004973</v>
      </c>
      <c r="O52" s="21">
        <v>5.1150346331063403</v>
      </c>
      <c r="P52" s="21">
        <v>0.67034694736152101</v>
      </c>
      <c r="Q52" s="21">
        <v>0.83549400279895003</v>
      </c>
      <c r="R52" s="153">
        <v>3.2120617372921099</v>
      </c>
      <c r="S52" s="162">
        <v>16.429807029924898</v>
      </c>
      <c r="T52" s="64">
        <v>5.11E-2</v>
      </c>
      <c r="U52" s="153">
        <v>16.429807029924898</v>
      </c>
      <c r="X52" s="12"/>
      <c r="Z52" s="362"/>
      <c r="AD52" s="1251"/>
      <c r="AE52" s="1251"/>
      <c r="AF52" s="1251"/>
      <c r="AG52" s="1251"/>
      <c r="AH52" s="1251"/>
      <c r="AQ52" s="164"/>
      <c r="AR52" s="164"/>
      <c r="AS52" s="164"/>
      <c r="AT52" s="164"/>
      <c r="AU52" s="164"/>
      <c r="AV52" s="164"/>
      <c r="AW52" s="164"/>
      <c r="AX52" s="164"/>
      <c r="AY52" s="164"/>
      <c r="AZ52" s="164"/>
      <c r="BA52" s="164"/>
    </row>
    <row r="53" spans="3:53">
      <c r="C53" s="490">
        <v>22.9</v>
      </c>
      <c r="D53" s="508">
        <v>-43.23</v>
      </c>
      <c r="E53" s="543">
        <v>-100</v>
      </c>
      <c r="F53" s="152">
        <v>0</v>
      </c>
      <c r="G53" s="111">
        <v>14.25</v>
      </c>
      <c r="H53" s="21">
        <v>22.2783346840557</v>
      </c>
      <c r="I53" s="161">
        <v>0</v>
      </c>
      <c r="J53" s="137">
        <v>1E-3</v>
      </c>
      <c r="K53" s="152">
        <v>4.1587786666666702</v>
      </c>
      <c r="L53" s="21">
        <v>50.639304000000003</v>
      </c>
      <c r="M53" s="21">
        <v>10.9699545110118</v>
      </c>
      <c r="N53" s="21">
        <v>10.1510818130555</v>
      </c>
      <c r="O53" s="21">
        <v>3.3213963776662601</v>
      </c>
      <c r="P53" s="21">
        <v>0.54951524734989599</v>
      </c>
      <c r="Q53" s="21">
        <v>0.94616913642154199</v>
      </c>
      <c r="R53" s="153">
        <v>5.7036563550913497</v>
      </c>
      <c r="S53" s="162">
        <v>18.944103557253602</v>
      </c>
      <c r="T53" s="64">
        <v>0.254298302163316</v>
      </c>
      <c r="U53" s="153">
        <v>29.911712957555899</v>
      </c>
      <c r="X53" s="12"/>
      <c r="AD53" s="1251"/>
      <c r="AE53" s="1251"/>
      <c r="AF53" s="1251"/>
      <c r="AG53" s="1251"/>
      <c r="AH53" s="1251"/>
      <c r="AJ53" s="362"/>
      <c r="AQ53" s="164"/>
      <c r="AR53" s="164"/>
      <c r="AS53" s="164"/>
      <c r="AT53" s="164"/>
      <c r="AU53" s="164"/>
      <c r="AV53" s="164"/>
      <c r="AW53" s="164"/>
      <c r="AX53" s="164"/>
      <c r="AY53" s="164"/>
      <c r="AZ53" s="164"/>
      <c r="BA53" s="164"/>
    </row>
    <row r="54" spans="3:53" ht="14.25" customHeight="1">
      <c r="C54" s="490">
        <v>25.78</v>
      </c>
      <c r="D54" s="508">
        <v>-80.22</v>
      </c>
      <c r="E54" s="543">
        <v>-100</v>
      </c>
      <c r="F54" s="152">
        <v>8.6172799950875803E-3</v>
      </c>
      <c r="G54" s="111">
        <v>14.25</v>
      </c>
      <c r="H54" s="21">
        <v>52.678984859030599</v>
      </c>
      <c r="I54" s="161">
        <v>0</v>
      </c>
      <c r="J54" s="137">
        <v>1E-3</v>
      </c>
      <c r="K54" s="152">
        <v>4.56946133333334</v>
      </c>
      <c r="L54" s="21">
        <v>78.299499299999994</v>
      </c>
      <c r="M54" s="21">
        <v>5.7350988942637997</v>
      </c>
      <c r="N54" s="21">
        <v>3.47707648004973</v>
      </c>
      <c r="O54" s="21">
        <v>5.1150346331063403</v>
      </c>
      <c r="P54" s="21">
        <v>0.67034694736152101</v>
      </c>
      <c r="Q54" s="21">
        <v>0.83549400279895003</v>
      </c>
      <c r="R54" s="153">
        <v>3.2120617372921099</v>
      </c>
      <c r="S54" s="162">
        <v>16.429807029924898</v>
      </c>
      <c r="T54" s="64">
        <v>5.11E-2</v>
      </c>
      <c r="U54" s="153">
        <v>29.930947696185498</v>
      </c>
      <c r="X54" s="12"/>
      <c r="Z54" s="362"/>
      <c r="AD54" s="1251"/>
      <c r="AE54" s="1251"/>
      <c r="AF54" s="1251"/>
      <c r="AG54" s="1251"/>
      <c r="AH54" s="1251"/>
      <c r="AJ54" s="362"/>
      <c r="AQ54" s="164"/>
      <c r="AR54" s="164"/>
      <c r="AS54" s="164"/>
      <c r="AT54" s="164"/>
      <c r="AU54" s="164"/>
      <c r="AV54" s="164"/>
      <c r="AW54" s="164"/>
      <c r="AX54" s="164"/>
      <c r="AY54" s="164"/>
      <c r="AZ54" s="164"/>
      <c r="BA54" s="164"/>
    </row>
    <row r="55" spans="3:53" ht="14.25" customHeight="1">
      <c r="C55" s="490">
        <v>22.9</v>
      </c>
      <c r="D55" s="508">
        <v>-43.23</v>
      </c>
      <c r="E55" s="543">
        <v>-100</v>
      </c>
      <c r="F55" s="152">
        <v>0</v>
      </c>
      <c r="G55" s="111">
        <v>29</v>
      </c>
      <c r="H55" s="21">
        <v>22.2783346840557</v>
      </c>
      <c r="I55" s="161">
        <v>0</v>
      </c>
      <c r="J55" s="137">
        <v>1</v>
      </c>
      <c r="K55" s="152">
        <v>4.1587786666666702</v>
      </c>
      <c r="L55" s="21">
        <v>50.639304000000003</v>
      </c>
      <c r="M55" s="21">
        <v>10.9699545110118</v>
      </c>
      <c r="N55" s="21">
        <v>10.1510818130555</v>
      </c>
      <c r="O55" s="21">
        <v>9.4243024380859008</v>
      </c>
      <c r="P55" s="21">
        <v>0.49099152171833499</v>
      </c>
      <c r="Q55" s="21">
        <v>1.17464306543302</v>
      </c>
      <c r="R55" s="153">
        <v>6.3268092190068099</v>
      </c>
      <c r="S55" s="162">
        <v>59.625763547990204</v>
      </c>
      <c r="T55" s="64">
        <v>0</v>
      </c>
      <c r="U55" s="153">
        <v>6.8133680785728101</v>
      </c>
      <c r="X55" s="12"/>
      <c r="AD55" s="1251"/>
      <c r="AE55" s="1251"/>
      <c r="AF55" s="1251"/>
      <c r="AG55" s="1251"/>
      <c r="AH55" s="1251"/>
      <c r="AQ55" s="164"/>
      <c r="AR55" s="164"/>
      <c r="AS55" s="164"/>
      <c r="AT55" s="164"/>
      <c r="AU55" s="164"/>
      <c r="AV55" s="164"/>
      <c r="AW55" s="164"/>
      <c r="AX55" s="164"/>
      <c r="AY55" s="164"/>
      <c r="AZ55" s="164"/>
      <c r="BA55" s="164"/>
    </row>
    <row r="56" spans="3:53">
      <c r="C56" s="490">
        <v>25.78</v>
      </c>
      <c r="D56" s="508">
        <v>-80.22</v>
      </c>
      <c r="E56" s="543">
        <v>-100</v>
      </c>
      <c r="F56" s="152">
        <v>8.6172799950875803E-3</v>
      </c>
      <c r="G56" s="111">
        <v>29</v>
      </c>
      <c r="H56" s="21">
        <v>52.678984859030599</v>
      </c>
      <c r="I56" s="161">
        <v>0</v>
      </c>
      <c r="J56" s="137">
        <v>1</v>
      </c>
      <c r="K56" s="152">
        <v>4.56946133333334</v>
      </c>
      <c r="L56" s="21">
        <v>78.299499299999994</v>
      </c>
      <c r="M56" s="21">
        <v>5.7350988942637997</v>
      </c>
      <c r="N56" s="21">
        <v>3.47707648004973</v>
      </c>
      <c r="O56" s="21">
        <v>13.5929008637587</v>
      </c>
      <c r="P56" s="21">
        <v>0.61876125212427002</v>
      </c>
      <c r="Q56" s="21">
        <v>1.2122424289577101</v>
      </c>
      <c r="R56" s="153">
        <v>4.30183254833109</v>
      </c>
      <c r="S56" s="162">
        <v>58.4743833619548</v>
      </c>
      <c r="T56" s="64">
        <v>0</v>
      </c>
      <c r="U56" s="153">
        <v>6.65485565084259</v>
      </c>
      <c r="X56" s="12"/>
      <c r="Z56" s="362"/>
      <c r="AD56" s="1251"/>
      <c r="AE56" s="1251"/>
      <c r="AF56" s="1251"/>
      <c r="AG56" s="1251"/>
      <c r="AH56" s="1251"/>
      <c r="AQ56" s="164"/>
      <c r="AR56" s="164"/>
      <c r="AS56" s="164"/>
      <c r="AT56" s="164"/>
      <c r="AU56" s="164"/>
      <c r="AV56" s="164"/>
      <c r="AW56" s="164"/>
      <c r="AX56" s="164"/>
      <c r="AY56" s="164"/>
      <c r="AZ56" s="164"/>
      <c r="BA56" s="164"/>
    </row>
    <row r="57" spans="3:53">
      <c r="C57" s="490">
        <v>22.9</v>
      </c>
      <c r="D57" s="508">
        <v>-43.23</v>
      </c>
      <c r="E57" s="543">
        <v>-100</v>
      </c>
      <c r="F57" s="152">
        <v>0</v>
      </c>
      <c r="G57" s="111">
        <v>29</v>
      </c>
      <c r="H57" s="21">
        <v>22.2783346840557</v>
      </c>
      <c r="I57" s="161">
        <v>0</v>
      </c>
      <c r="J57" s="137">
        <v>0.1</v>
      </c>
      <c r="K57" s="152">
        <v>4.1587786666666702</v>
      </c>
      <c r="L57" s="21">
        <v>50.639304000000003</v>
      </c>
      <c r="M57" s="21">
        <v>10.9699545110118</v>
      </c>
      <c r="N57" s="21">
        <v>10.1510818130555</v>
      </c>
      <c r="O57" s="21">
        <v>9.4243024380859008</v>
      </c>
      <c r="P57" s="21">
        <v>0.49099152171833499</v>
      </c>
      <c r="Q57" s="21">
        <v>1.17464306543302</v>
      </c>
      <c r="R57" s="153">
        <v>6.3268092190068099</v>
      </c>
      <c r="S57" s="162">
        <v>59.625763547990204</v>
      </c>
      <c r="T57" s="64">
        <v>0.254298302163316</v>
      </c>
      <c r="U57" s="153">
        <v>29.318968439322799</v>
      </c>
      <c r="X57" s="12"/>
      <c r="AD57" s="1251"/>
      <c r="AE57" s="1251"/>
      <c r="AF57" s="1251"/>
      <c r="AG57" s="1251"/>
      <c r="AH57" s="1251"/>
      <c r="AQ57" s="164"/>
      <c r="AR57" s="164"/>
      <c r="AS57" s="164"/>
      <c r="AT57" s="164"/>
      <c r="AU57" s="164"/>
      <c r="AV57" s="164"/>
      <c r="AW57" s="164"/>
      <c r="AX57" s="164"/>
      <c r="AY57" s="164"/>
      <c r="AZ57" s="164"/>
      <c r="BA57" s="164"/>
    </row>
    <row r="58" spans="3:53">
      <c r="C58" s="490">
        <v>25.78</v>
      </c>
      <c r="D58" s="508">
        <v>-80.22</v>
      </c>
      <c r="E58" s="543">
        <v>-100</v>
      </c>
      <c r="F58" s="152">
        <v>8.6172799950875803E-3</v>
      </c>
      <c r="G58" s="111">
        <v>29</v>
      </c>
      <c r="H58" s="21">
        <v>52.678984859030599</v>
      </c>
      <c r="I58" s="161">
        <v>0</v>
      </c>
      <c r="J58" s="137">
        <v>0.1</v>
      </c>
      <c r="K58" s="152">
        <v>4.56946133333334</v>
      </c>
      <c r="L58" s="21">
        <v>78.299499299999994</v>
      </c>
      <c r="M58" s="21">
        <v>5.7350988942637997</v>
      </c>
      <c r="N58" s="21">
        <v>3.47707648004973</v>
      </c>
      <c r="O58" s="21">
        <v>13.5929008637587</v>
      </c>
      <c r="P58" s="21">
        <v>0.61876125212427002</v>
      </c>
      <c r="Q58" s="21">
        <v>1.2122424289577101</v>
      </c>
      <c r="R58" s="153">
        <v>4.30183254833109</v>
      </c>
      <c r="S58" s="162">
        <v>58.4743833619548</v>
      </c>
      <c r="T58" s="64">
        <v>5.11E-2</v>
      </c>
      <c r="U58" s="153">
        <v>25.5629549201382</v>
      </c>
      <c r="X58" s="12"/>
      <c r="Z58" s="362"/>
      <c r="AD58" s="1251"/>
      <c r="AE58" s="1251"/>
      <c r="AF58" s="1251"/>
      <c r="AG58" s="1251"/>
      <c r="AH58" s="1251"/>
      <c r="AQ58" s="164"/>
      <c r="AR58" s="164"/>
      <c r="AS58" s="164"/>
      <c r="AT58" s="164"/>
      <c r="AU58" s="164"/>
      <c r="AV58" s="164"/>
      <c r="AW58" s="164"/>
      <c r="AX58" s="164"/>
      <c r="AY58" s="164"/>
      <c r="AZ58" s="164"/>
      <c r="BA58" s="164"/>
    </row>
    <row r="59" spans="3:53">
      <c r="C59" s="490">
        <v>22.9</v>
      </c>
      <c r="D59" s="508">
        <v>-43.23</v>
      </c>
      <c r="E59" s="543">
        <v>-100</v>
      </c>
      <c r="F59" s="152">
        <v>0</v>
      </c>
      <c r="G59" s="111">
        <v>29</v>
      </c>
      <c r="H59" s="21">
        <v>22.2783346840557</v>
      </c>
      <c r="I59" s="161">
        <v>0</v>
      </c>
      <c r="J59" s="137">
        <v>0.01</v>
      </c>
      <c r="K59" s="152">
        <v>4.1587786666666702</v>
      </c>
      <c r="L59" s="21">
        <v>50.639304000000003</v>
      </c>
      <c r="M59" s="21">
        <v>10.9699545110118</v>
      </c>
      <c r="N59" s="21">
        <v>10.1510818130555</v>
      </c>
      <c r="O59" s="21">
        <v>9.4243024380859008</v>
      </c>
      <c r="P59" s="21">
        <v>0.49099152171833499</v>
      </c>
      <c r="Q59" s="21">
        <v>1.17464306543302</v>
      </c>
      <c r="R59" s="153">
        <v>6.3268092190068099</v>
      </c>
      <c r="S59" s="162">
        <v>59.625763547990204</v>
      </c>
      <c r="T59" s="64">
        <v>0.254298302163316</v>
      </c>
      <c r="U59" s="153">
        <v>59.625763547990204</v>
      </c>
      <c r="X59" s="12"/>
      <c r="AD59" s="1251"/>
      <c r="AE59" s="1251"/>
      <c r="AF59" s="1251"/>
      <c r="AG59" s="1251"/>
      <c r="AH59" s="1251"/>
      <c r="AQ59" s="164"/>
      <c r="AR59" s="164"/>
      <c r="AS59" s="164"/>
      <c r="AT59" s="164"/>
      <c r="AU59" s="164"/>
      <c r="AV59" s="164"/>
      <c r="AW59" s="164"/>
      <c r="AX59" s="164"/>
      <c r="AY59" s="164"/>
      <c r="AZ59" s="164"/>
      <c r="BA59" s="164"/>
    </row>
    <row r="60" spans="3:53">
      <c r="C60" s="490">
        <v>25.78</v>
      </c>
      <c r="D60" s="508">
        <v>-80.22</v>
      </c>
      <c r="E60" s="543">
        <v>-100</v>
      </c>
      <c r="F60" s="152">
        <v>8.6172799950875803E-3</v>
      </c>
      <c r="G60" s="111">
        <v>29</v>
      </c>
      <c r="H60" s="21">
        <v>52.678984859030599</v>
      </c>
      <c r="I60" s="161">
        <v>0</v>
      </c>
      <c r="J60" s="137">
        <v>0.01</v>
      </c>
      <c r="K60" s="152">
        <v>4.56946133333334</v>
      </c>
      <c r="L60" s="21">
        <v>78.299499299999994</v>
      </c>
      <c r="M60" s="21">
        <v>5.7350988942637997</v>
      </c>
      <c r="N60" s="21">
        <v>3.47707648004973</v>
      </c>
      <c r="O60" s="21">
        <v>13.5929008637587</v>
      </c>
      <c r="P60" s="21">
        <v>0.61876125212427002</v>
      </c>
      <c r="Q60" s="21">
        <v>1.2122424289577101</v>
      </c>
      <c r="R60" s="153">
        <v>4.30183254833109</v>
      </c>
      <c r="S60" s="162">
        <v>58.4743833619548</v>
      </c>
      <c r="T60" s="64">
        <v>5.11E-2</v>
      </c>
      <c r="U60" s="153">
        <v>58.4743833619548</v>
      </c>
      <c r="X60" s="12"/>
      <c r="Z60" s="362"/>
      <c r="AD60" s="1251"/>
      <c r="AE60" s="1251"/>
      <c r="AF60" s="1251"/>
      <c r="AG60" s="1251"/>
      <c r="AH60" s="1251"/>
      <c r="AQ60" s="164"/>
      <c r="AR60" s="164"/>
      <c r="AS60" s="164"/>
      <c r="AT60" s="164"/>
      <c r="AU60" s="164"/>
      <c r="AV60" s="164"/>
      <c r="AW60" s="164"/>
      <c r="AX60" s="164"/>
      <c r="AY60" s="164"/>
      <c r="AZ60" s="164"/>
      <c r="BA60" s="164"/>
    </row>
    <row r="61" spans="3:53">
      <c r="C61" s="490">
        <v>22.9</v>
      </c>
      <c r="D61" s="508">
        <v>-43.23</v>
      </c>
      <c r="E61" s="543">
        <v>-100</v>
      </c>
      <c r="F61" s="152">
        <v>0</v>
      </c>
      <c r="G61" s="111">
        <v>29</v>
      </c>
      <c r="H61" s="21">
        <v>22.2783346840557</v>
      </c>
      <c r="I61" s="161">
        <v>0</v>
      </c>
      <c r="J61" s="137">
        <v>1E-3</v>
      </c>
      <c r="K61" s="152">
        <v>4.1587786666666702</v>
      </c>
      <c r="L61" s="21">
        <v>50.639304000000003</v>
      </c>
      <c r="M61" s="21">
        <v>10.9699545110118</v>
      </c>
      <c r="N61" s="21">
        <v>10.1510818130555</v>
      </c>
      <c r="O61" s="21">
        <v>9.4243024380859008</v>
      </c>
      <c r="P61" s="21">
        <v>0.49099152171833499</v>
      </c>
      <c r="Q61" s="21">
        <v>1.17464306543302</v>
      </c>
      <c r="R61" s="153">
        <v>6.3268092190068099</v>
      </c>
      <c r="S61" s="162">
        <v>59.625763547990204</v>
      </c>
      <c r="T61" s="64">
        <v>0.254298302163316</v>
      </c>
      <c r="U61" s="153">
        <v>83.599639103156903</v>
      </c>
      <c r="X61" s="12"/>
      <c r="AD61" s="1251"/>
      <c r="AE61" s="1251"/>
      <c r="AF61" s="1251"/>
      <c r="AG61" s="1251"/>
      <c r="AH61" s="1251"/>
      <c r="AJ61" s="362"/>
      <c r="AQ61" s="164"/>
      <c r="AR61" s="164"/>
      <c r="AS61" s="164"/>
      <c r="AT61" s="164"/>
      <c r="AU61" s="164"/>
      <c r="AV61" s="164"/>
      <c r="AW61" s="164"/>
      <c r="AX61" s="164"/>
      <c r="AY61" s="164"/>
      <c r="AZ61" s="164"/>
      <c r="BA61" s="164"/>
    </row>
    <row r="62" spans="3:53">
      <c r="C62" s="490">
        <v>25.78</v>
      </c>
      <c r="D62" s="508">
        <v>-80.22</v>
      </c>
      <c r="E62" s="543">
        <v>-100</v>
      </c>
      <c r="F62" s="152">
        <v>8.6172799950875803E-3</v>
      </c>
      <c r="G62" s="111">
        <v>29</v>
      </c>
      <c r="H62" s="21">
        <v>52.678984859030599</v>
      </c>
      <c r="I62" s="161">
        <v>0</v>
      </c>
      <c r="J62" s="137">
        <v>1E-3</v>
      </c>
      <c r="K62" s="152">
        <v>4.56946133333334</v>
      </c>
      <c r="L62" s="21">
        <v>78.299499299999994</v>
      </c>
      <c r="M62" s="21">
        <v>5.7350988942637997</v>
      </c>
      <c r="N62" s="21">
        <v>3.47707648004973</v>
      </c>
      <c r="O62" s="21">
        <v>13.5929008637587</v>
      </c>
      <c r="P62" s="21">
        <v>0.61876125212427002</v>
      </c>
      <c r="Q62" s="21">
        <v>1.2122424289577101</v>
      </c>
      <c r="R62" s="153">
        <v>4.30183254833109</v>
      </c>
      <c r="S62" s="162">
        <v>58.4743833619548</v>
      </c>
      <c r="T62" s="64">
        <v>5.11E-2</v>
      </c>
      <c r="U62" s="153">
        <v>93.395625481207702</v>
      </c>
      <c r="X62" s="12"/>
      <c r="Z62" s="362"/>
      <c r="AD62" s="1251"/>
      <c r="AE62" s="1251"/>
      <c r="AF62" s="1251"/>
      <c r="AG62" s="1251"/>
      <c r="AH62" s="1251"/>
      <c r="AJ62" s="362"/>
      <c r="AQ62" s="164"/>
      <c r="AR62" s="164"/>
      <c r="AS62" s="164"/>
      <c r="AT62" s="164"/>
      <c r="AU62" s="164"/>
      <c r="AV62" s="164"/>
      <c r="AW62" s="164"/>
      <c r="AX62" s="164"/>
      <c r="AY62" s="164"/>
      <c r="AZ62" s="164"/>
      <c r="BA62" s="164"/>
    </row>
    <row r="63" spans="3:53">
      <c r="C63" s="490">
        <v>28.716999999999999</v>
      </c>
      <c r="D63" s="508">
        <v>77.3</v>
      </c>
      <c r="E63" s="543">
        <v>100</v>
      </c>
      <c r="F63" s="152">
        <v>0.20938369895270401</v>
      </c>
      <c r="G63" s="111">
        <v>14.25</v>
      </c>
      <c r="H63" s="21">
        <v>48.241170540511497</v>
      </c>
      <c r="I63" s="161">
        <v>90</v>
      </c>
      <c r="J63" s="137">
        <v>1</v>
      </c>
      <c r="K63" s="152">
        <v>5.25820404444445</v>
      </c>
      <c r="L63" s="21">
        <v>63.618888079999998</v>
      </c>
      <c r="M63" s="21">
        <v>6.7682662167618899</v>
      </c>
      <c r="N63" s="21">
        <v>4.5076424769394601</v>
      </c>
      <c r="O63" s="21">
        <v>3.7285199297077098</v>
      </c>
      <c r="P63" s="21">
        <v>0.68159945727529703</v>
      </c>
      <c r="Q63" s="21">
        <v>0.86462989951869396</v>
      </c>
      <c r="R63" s="153">
        <v>3.9887509269546202</v>
      </c>
      <c r="S63" s="162">
        <v>14.872137325790399</v>
      </c>
      <c r="T63" s="64">
        <v>0</v>
      </c>
      <c r="U63" s="153">
        <v>1.2744636130662099</v>
      </c>
      <c r="X63" s="12"/>
      <c r="AD63" s="1251"/>
      <c r="AE63" s="1251"/>
      <c r="AF63" s="1251"/>
      <c r="AG63" s="1251"/>
      <c r="AH63" s="1251"/>
      <c r="AQ63" s="164"/>
      <c r="AR63" s="164"/>
      <c r="AS63" s="164"/>
      <c r="AT63" s="164"/>
      <c r="AU63" s="164"/>
      <c r="AV63" s="164"/>
      <c r="AW63" s="164"/>
      <c r="AX63" s="164"/>
      <c r="AY63" s="164"/>
      <c r="AZ63" s="164"/>
      <c r="BA63" s="164"/>
    </row>
    <row r="64" spans="3:53">
      <c r="C64" s="490">
        <v>3.133</v>
      </c>
      <c r="D64" s="508">
        <v>101.7</v>
      </c>
      <c r="E64" s="543">
        <v>100</v>
      </c>
      <c r="F64" s="152">
        <v>5.1251455952894501E-2</v>
      </c>
      <c r="G64" s="111">
        <v>14.25</v>
      </c>
      <c r="H64" s="21">
        <v>85.804595657500798</v>
      </c>
      <c r="I64" s="161">
        <v>90</v>
      </c>
      <c r="J64" s="137">
        <v>1</v>
      </c>
      <c r="K64" s="152">
        <v>4.9579744000000003</v>
      </c>
      <c r="L64" s="21">
        <v>99.151171860000005</v>
      </c>
      <c r="M64" s="21">
        <v>4.91990657956101</v>
      </c>
      <c r="N64" s="21">
        <v>0.35993152400070699</v>
      </c>
      <c r="O64" s="21">
        <v>6.3417372829260596</v>
      </c>
      <c r="P64" s="21">
        <v>0.89512017422005596</v>
      </c>
      <c r="Q64" s="21">
        <v>0.77378437841127501</v>
      </c>
      <c r="R64" s="153">
        <v>3.4076749316529402</v>
      </c>
      <c r="S64" s="162">
        <v>21.610579162156</v>
      </c>
      <c r="T64" s="64">
        <v>0</v>
      </c>
      <c r="U64" s="153">
        <v>2.00102665367488</v>
      </c>
      <c r="X64" s="12"/>
      <c r="AD64" s="1251"/>
      <c r="AE64" s="1251"/>
      <c r="AF64" s="1251"/>
      <c r="AG64" s="1251"/>
      <c r="AH64" s="1251"/>
      <c r="AQ64" s="164"/>
      <c r="AR64" s="164"/>
      <c r="AS64" s="164"/>
      <c r="AT64" s="164"/>
      <c r="AU64" s="164"/>
      <c r="AV64" s="164"/>
      <c r="AW64" s="164"/>
      <c r="AX64" s="164"/>
      <c r="AY64" s="164"/>
      <c r="AZ64" s="164"/>
      <c r="BA64" s="164"/>
    </row>
    <row r="65" spans="3:53">
      <c r="C65" s="490">
        <v>9.0500000000000007</v>
      </c>
      <c r="D65" s="508">
        <v>38.700000000000003</v>
      </c>
      <c r="E65" s="543">
        <v>100</v>
      </c>
      <c r="F65" s="152">
        <v>2.5398618774999999</v>
      </c>
      <c r="G65" s="111">
        <v>14.25</v>
      </c>
      <c r="H65" s="21">
        <v>20.143358086261198</v>
      </c>
      <c r="I65" s="161">
        <v>90</v>
      </c>
      <c r="J65" s="137">
        <v>1</v>
      </c>
      <c r="K65" s="152">
        <v>4.7839066666666703</v>
      </c>
      <c r="L65" s="21">
        <v>42.91007183</v>
      </c>
      <c r="M65" s="21">
        <v>6.5163724361281901</v>
      </c>
      <c r="N65" s="21">
        <v>6.1177914896264003</v>
      </c>
      <c r="O65" s="21">
        <v>2.3503232330842199</v>
      </c>
      <c r="P65" s="21">
        <v>0.71249499730300003</v>
      </c>
      <c r="Q65" s="21">
        <v>1.1262326213589</v>
      </c>
      <c r="R65" s="153">
        <v>5.2289660229260004</v>
      </c>
      <c r="S65" s="162">
        <v>12.289760328691001</v>
      </c>
      <c r="T65" s="64">
        <v>0</v>
      </c>
      <c r="U65" s="153">
        <v>1.0123539727069799</v>
      </c>
      <c r="X65" s="12"/>
      <c r="AD65" s="1251"/>
      <c r="AE65" s="1251"/>
      <c r="AF65" s="1251"/>
      <c r="AG65" s="1251"/>
      <c r="AH65" s="1251"/>
      <c r="AQ65" s="164"/>
      <c r="AR65" s="164"/>
      <c r="AS65" s="164"/>
      <c r="AT65" s="164"/>
      <c r="AU65" s="164"/>
      <c r="AV65" s="164"/>
      <c r="AW65" s="164"/>
      <c r="AX65" s="164"/>
      <c r="AY65" s="164"/>
      <c r="AZ65" s="164"/>
      <c r="BA65" s="164"/>
    </row>
    <row r="66" spans="3:53">
      <c r="C66" s="490">
        <v>28.716999999999999</v>
      </c>
      <c r="D66" s="508">
        <v>77.3</v>
      </c>
      <c r="E66" s="543">
        <v>100</v>
      </c>
      <c r="F66" s="152">
        <v>0.20938369895270401</v>
      </c>
      <c r="G66" s="111">
        <v>14.25</v>
      </c>
      <c r="H66" s="21">
        <v>48.241170540511497</v>
      </c>
      <c r="I66" s="161">
        <v>90</v>
      </c>
      <c r="J66" s="137">
        <v>0.1</v>
      </c>
      <c r="K66" s="152">
        <v>5.25820404444445</v>
      </c>
      <c r="L66" s="21">
        <v>63.618888079999998</v>
      </c>
      <c r="M66" s="21">
        <v>6.7682662167618899</v>
      </c>
      <c r="N66" s="21">
        <v>4.5076424769394601</v>
      </c>
      <c r="O66" s="21">
        <v>3.7285199297077098</v>
      </c>
      <c r="P66" s="21">
        <v>0.68159945727529703</v>
      </c>
      <c r="Q66" s="21">
        <v>0.86462989951869396</v>
      </c>
      <c r="R66" s="153">
        <v>3.9887509269546202</v>
      </c>
      <c r="S66" s="162">
        <v>14.872137325790399</v>
      </c>
      <c r="T66" s="64">
        <v>3.6415000000000003E-2</v>
      </c>
      <c r="U66" s="153">
        <v>5.4863469685822999</v>
      </c>
      <c r="X66" s="12"/>
      <c r="AD66" s="1251"/>
      <c r="AE66" s="1251"/>
      <c r="AF66" s="1251"/>
      <c r="AG66" s="1251"/>
      <c r="AH66" s="1251"/>
      <c r="AQ66" s="164"/>
      <c r="AR66" s="164"/>
      <c r="AS66" s="164"/>
      <c r="AT66" s="164"/>
      <c r="AU66" s="164"/>
      <c r="AV66" s="164"/>
      <c r="AW66" s="164"/>
      <c r="AX66" s="164"/>
      <c r="AY66" s="164"/>
      <c r="AZ66" s="164"/>
      <c r="BA66" s="164"/>
    </row>
    <row r="67" spans="3:53">
      <c r="C67" s="490">
        <v>3.133</v>
      </c>
      <c r="D67" s="508">
        <v>101.7</v>
      </c>
      <c r="E67" s="543">
        <v>100</v>
      </c>
      <c r="F67" s="152">
        <v>5.1251455952894501E-2</v>
      </c>
      <c r="G67" s="111">
        <v>14.25</v>
      </c>
      <c r="H67" s="21">
        <v>85.804595657500798</v>
      </c>
      <c r="I67" s="161">
        <v>90</v>
      </c>
      <c r="J67" s="137">
        <v>0.1</v>
      </c>
      <c r="K67" s="152">
        <v>4.9579744000000003</v>
      </c>
      <c r="L67" s="21">
        <v>99.151171860000005</v>
      </c>
      <c r="M67" s="21">
        <v>4.91990657956101</v>
      </c>
      <c r="N67" s="21">
        <v>0.35993152400070699</v>
      </c>
      <c r="O67" s="21">
        <v>6.3417372829260596</v>
      </c>
      <c r="P67" s="21">
        <v>0.89512017422005596</v>
      </c>
      <c r="Q67" s="21">
        <v>0.77378437841127501</v>
      </c>
      <c r="R67" s="153">
        <v>3.4076749316529402</v>
      </c>
      <c r="S67" s="162">
        <v>21.610579162156</v>
      </c>
      <c r="T67" s="64">
        <v>0.16433500000000001</v>
      </c>
      <c r="U67" s="153">
        <v>11.001454916254399</v>
      </c>
      <c r="X67" s="12"/>
      <c r="AD67" s="1251"/>
      <c r="AE67" s="1251"/>
      <c r="AF67" s="1251"/>
      <c r="AG67" s="1251"/>
      <c r="AH67" s="1251"/>
      <c r="AQ67" s="164"/>
      <c r="AR67" s="164"/>
      <c r="AS67" s="164"/>
      <c r="AT67" s="164"/>
      <c r="AU67" s="164"/>
      <c r="AV67" s="164"/>
      <c r="AW67" s="164"/>
      <c r="AX67" s="164"/>
      <c r="AY67" s="164"/>
      <c r="AZ67" s="164"/>
      <c r="BA67" s="164"/>
    </row>
    <row r="68" spans="3:53">
      <c r="C68" s="490">
        <v>9.0500000000000007</v>
      </c>
      <c r="D68" s="508">
        <v>38.700000000000003</v>
      </c>
      <c r="E68" s="543">
        <v>100</v>
      </c>
      <c r="F68" s="152">
        <v>2.5398618774999999</v>
      </c>
      <c r="G68" s="111">
        <v>14.25</v>
      </c>
      <c r="H68" s="21">
        <v>20.143358086261198</v>
      </c>
      <c r="I68" s="161">
        <v>90</v>
      </c>
      <c r="J68" s="137">
        <v>0.1</v>
      </c>
      <c r="K68" s="152">
        <v>4.7839066666666703</v>
      </c>
      <c r="L68" s="21">
        <v>42.91007183</v>
      </c>
      <c r="M68" s="21">
        <v>6.5163724361281901</v>
      </c>
      <c r="N68" s="21">
        <v>6.1177914896264003</v>
      </c>
      <c r="O68" s="21">
        <v>2.3503232330842199</v>
      </c>
      <c r="P68" s="21">
        <v>0.71249499730300003</v>
      </c>
      <c r="Q68" s="21">
        <v>1.1262326213589</v>
      </c>
      <c r="R68" s="153">
        <v>5.2289660229260004</v>
      </c>
      <c r="S68" s="162">
        <v>12.289760328691001</v>
      </c>
      <c r="T68" s="64">
        <v>0.471176447776052</v>
      </c>
      <c r="U68" s="153">
        <v>5.8810713116470597</v>
      </c>
      <c r="X68" s="12"/>
      <c r="AD68" s="1251"/>
      <c r="AE68" s="1251"/>
      <c r="AF68" s="1251"/>
      <c r="AG68" s="1251"/>
      <c r="AH68" s="1251"/>
      <c r="AQ68" s="164"/>
      <c r="AR68" s="164"/>
      <c r="AS68" s="164"/>
      <c r="AT68" s="164"/>
      <c r="AU68" s="164"/>
      <c r="AV68" s="164"/>
      <c r="AW68" s="164"/>
      <c r="AX68" s="164"/>
      <c r="AY68" s="164"/>
      <c r="AZ68" s="164"/>
      <c r="BA68" s="164"/>
    </row>
    <row r="69" spans="3:53">
      <c r="C69" s="490">
        <v>28.716999999999999</v>
      </c>
      <c r="D69" s="508">
        <v>77.3</v>
      </c>
      <c r="E69" s="543">
        <v>100</v>
      </c>
      <c r="F69" s="152">
        <v>0.20938369895270401</v>
      </c>
      <c r="G69" s="111">
        <v>14.25</v>
      </c>
      <c r="H69" s="21">
        <v>48.241170540511497</v>
      </c>
      <c r="I69" s="161">
        <v>90</v>
      </c>
      <c r="J69" s="137">
        <v>0.01</v>
      </c>
      <c r="K69" s="152">
        <v>5.25820404444445</v>
      </c>
      <c r="L69" s="21">
        <v>63.618888079999998</v>
      </c>
      <c r="M69" s="21">
        <v>6.7682662167618899</v>
      </c>
      <c r="N69" s="21">
        <v>4.5076424769394601</v>
      </c>
      <c r="O69" s="21">
        <v>3.7285199297077098</v>
      </c>
      <c r="P69" s="21">
        <v>0.68159945727529703</v>
      </c>
      <c r="Q69" s="21">
        <v>0.86462989951869396</v>
      </c>
      <c r="R69" s="153">
        <v>3.9887509269546202</v>
      </c>
      <c r="S69" s="162">
        <v>14.872137325790399</v>
      </c>
      <c r="T69" s="64">
        <v>3.6415000000000003E-2</v>
      </c>
      <c r="U69" s="153">
        <v>14.872137325790399</v>
      </c>
      <c r="X69" s="12"/>
      <c r="AD69" s="1251"/>
      <c r="AE69" s="1251"/>
      <c r="AF69" s="1251"/>
      <c r="AG69" s="1251"/>
      <c r="AH69" s="1251"/>
      <c r="AQ69" s="164"/>
      <c r="AR69" s="164"/>
      <c r="AS69" s="164"/>
      <c r="AT69" s="164"/>
      <c r="AU69" s="164"/>
      <c r="AV69" s="164"/>
      <c r="AW69" s="164"/>
      <c r="AX69" s="164"/>
      <c r="AY69" s="164"/>
      <c r="AZ69" s="164"/>
      <c r="BA69" s="164"/>
    </row>
    <row r="70" spans="3:53">
      <c r="C70" s="490">
        <v>3.133</v>
      </c>
      <c r="D70" s="508">
        <v>101.7</v>
      </c>
      <c r="E70" s="543">
        <v>100</v>
      </c>
      <c r="F70" s="152">
        <v>5.1251455952894501E-2</v>
      </c>
      <c r="G70" s="111">
        <v>14.25</v>
      </c>
      <c r="H70" s="21">
        <v>85.804595657500798</v>
      </c>
      <c r="I70" s="161">
        <v>90</v>
      </c>
      <c r="J70" s="137">
        <v>0.01</v>
      </c>
      <c r="K70" s="152">
        <v>4.9579744000000003</v>
      </c>
      <c r="L70" s="21">
        <v>99.151171860000005</v>
      </c>
      <c r="M70" s="21">
        <v>4.91990657956101</v>
      </c>
      <c r="N70" s="21">
        <v>0.35993152400070699</v>
      </c>
      <c r="O70" s="21">
        <v>6.3417372829260596</v>
      </c>
      <c r="P70" s="21">
        <v>0.89512017422005596</v>
      </c>
      <c r="Q70" s="21">
        <v>0.77378437841127501</v>
      </c>
      <c r="R70" s="153">
        <v>3.4076749316529402</v>
      </c>
      <c r="S70" s="162">
        <v>21.610579162156</v>
      </c>
      <c r="T70" s="64">
        <v>0.16433500000000001</v>
      </c>
      <c r="U70" s="153">
        <v>21.610579162156</v>
      </c>
      <c r="X70" s="12"/>
      <c r="AD70" s="1251"/>
      <c r="AE70" s="1251"/>
      <c r="AF70" s="1251"/>
      <c r="AG70" s="1251"/>
      <c r="AH70" s="1251"/>
      <c r="AQ70" s="164"/>
      <c r="AR70" s="164"/>
      <c r="AS70" s="164"/>
      <c r="AT70" s="164"/>
      <c r="AU70" s="164"/>
      <c r="AV70" s="164"/>
      <c r="AW70" s="164"/>
      <c r="AX70" s="164"/>
      <c r="AY70" s="164"/>
      <c r="AZ70" s="164"/>
      <c r="BA70" s="164"/>
    </row>
    <row r="71" spans="3:53">
      <c r="C71" s="490">
        <v>9.0500000000000007</v>
      </c>
      <c r="D71" s="508">
        <v>38.700000000000003</v>
      </c>
      <c r="E71" s="543">
        <v>100</v>
      </c>
      <c r="F71" s="152">
        <v>2.5398618774999999</v>
      </c>
      <c r="G71" s="111">
        <v>14.25</v>
      </c>
      <c r="H71" s="21">
        <v>20.143358086261198</v>
      </c>
      <c r="I71" s="161">
        <v>90</v>
      </c>
      <c r="J71" s="137">
        <v>0.01</v>
      </c>
      <c r="K71" s="152">
        <v>4.7839066666666703</v>
      </c>
      <c r="L71" s="21">
        <v>42.91007183</v>
      </c>
      <c r="M71" s="21">
        <v>6.5163724361281901</v>
      </c>
      <c r="N71" s="21">
        <v>6.1177914896264003</v>
      </c>
      <c r="O71" s="21">
        <v>2.3503232330842199</v>
      </c>
      <c r="P71" s="21">
        <v>0.71249499730300003</v>
      </c>
      <c r="Q71" s="21">
        <v>1.1262326213589</v>
      </c>
      <c r="R71" s="153">
        <v>5.2289660229260004</v>
      </c>
      <c r="S71" s="162">
        <v>12.289760328691001</v>
      </c>
      <c r="T71" s="64">
        <v>0.471176447776052</v>
      </c>
      <c r="U71" s="153">
        <v>12.289760328691001</v>
      </c>
      <c r="X71" s="12"/>
      <c r="AD71" s="1251"/>
      <c r="AE71" s="1251"/>
      <c r="AF71" s="1251"/>
      <c r="AG71" s="1251"/>
      <c r="AH71" s="1251"/>
      <c r="AQ71" s="164"/>
      <c r="AR71" s="164"/>
      <c r="AS71" s="164"/>
      <c r="AT71" s="164"/>
      <c r="AU71" s="164"/>
      <c r="AV71" s="164"/>
      <c r="AW71" s="164"/>
      <c r="AX71" s="164"/>
      <c r="AY71" s="164"/>
      <c r="AZ71" s="164"/>
      <c r="BA71" s="164"/>
    </row>
    <row r="72" spans="3:53">
      <c r="C72" s="490">
        <v>28.716999999999999</v>
      </c>
      <c r="D72" s="508">
        <v>77.3</v>
      </c>
      <c r="E72" s="543">
        <v>100</v>
      </c>
      <c r="F72" s="152">
        <v>0.20938369895270401</v>
      </c>
      <c r="G72" s="111">
        <v>14.25</v>
      </c>
      <c r="H72" s="21">
        <v>48.241170540511497</v>
      </c>
      <c r="I72" s="161">
        <v>90</v>
      </c>
      <c r="J72" s="137">
        <v>1E-3</v>
      </c>
      <c r="K72" s="152">
        <v>5.25820404444445</v>
      </c>
      <c r="L72" s="21">
        <v>63.618888079999998</v>
      </c>
      <c r="M72" s="21">
        <v>6.7682662167618899</v>
      </c>
      <c r="N72" s="21">
        <v>4.5076424769394601</v>
      </c>
      <c r="O72" s="21">
        <v>3.7285199297077098</v>
      </c>
      <c r="P72" s="21">
        <v>0.68159945727529703</v>
      </c>
      <c r="Q72" s="21">
        <v>0.86462989951869396</v>
      </c>
      <c r="R72" s="153">
        <v>3.9887509269546202</v>
      </c>
      <c r="S72" s="162">
        <v>14.872137325790399</v>
      </c>
      <c r="T72" s="64">
        <v>3.6415000000000003E-2</v>
      </c>
      <c r="U72" s="153">
        <v>28.2360314931374</v>
      </c>
      <c r="X72" s="12"/>
      <c r="AD72" s="1251"/>
      <c r="AE72" s="1251"/>
      <c r="AF72" s="1251"/>
      <c r="AG72" s="1251"/>
      <c r="AH72" s="1251"/>
      <c r="AJ72" s="362"/>
      <c r="AQ72" s="164"/>
      <c r="AR72" s="164"/>
      <c r="AS72" s="164"/>
      <c r="AT72" s="164"/>
      <c r="AU72" s="164"/>
      <c r="AV72" s="164"/>
      <c r="AW72" s="164"/>
      <c r="AX72" s="164"/>
      <c r="AY72" s="164"/>
      <c r="AZ72" s="164"/>
      <c r="BA72" s="164"/>
    </row>
    <row r="73" spans="3:53">
      <c r="C73" s="490">
        <v>3.133</v>
      </c>
      <c r="D73" s="508">
        <v>101.7</v>
      </c>
      <c r="E73" s="543">
        <v>100</v>
      </c>
      <c r="F73" s="152">
        <v>5.1251455952894501E-2</v>
      </c>
      <c r="G73" s="111">
        <v>14.25</v>
      </c>
      <c r="H73" s="21">
        <v>85.804595657500798</v>
      </c>
      <c r="I73" s="161">
        <v>90</v>
      </c>
      <c r="J73" s="137">
        <v>1E-3</v>
      </c>
      <c r="K73" s="152">
        <v>4.9579744000000003</v>
      </c>
      <c r="L73" s="21">
        <v>99.151171860000005</v>
      </c>
      <c r="M73" s="21">
        <v>4.91990657956101</v>
      </c>
      <c r="N73" s="21">
        <v>0.35993152400070699</v>
      </c>
      <c r="O73" s="21">
        <v>6.3417372829260596</v>
      </c>
      <c r="P73" s="21">
        <v>0.89512017422005596</v>
      </c>
      <c r="Q73" s="21">
        <v>0.77378437841127501</v>
      </c>
      <c r="R73" s="153">
        <v>3.4076749316529402</v>
      </c>
      <c r="S73" s="162">
        <v>21.610579162156</v>
      </c>
      <c r="T73" s="64">
        <v>0.16433500000000001</v>
      </c>
      <c r="U73" s="153">
        <v>28.819504086736401</v>
      </c>
      <c r="X73" s="12"/>
      <c r="AD73" s="1251"/>
      <c r="AE73" s="1251"/>
      <c r="AF73" s="1251"/>
      <c r="AG73" s="1251"/>
      <c r="AH73" s="1251"/>
      <c r="AJ73" s="362"/>
      <c r="AQ73" s="164"/>
      <c r="AR73" s="164"/>
      <c r="AS73" s="164"/>
      <c r="AT73" s="164"/>
      <c r="AU73" s="164"/>
      <c r="AV73" s="164"/>
      <c r="AW73" s="164"/>
      <c r="AX73" s="164"/>
      <c r="AY73" s="164"/>
      <c r="AZ73" s="164"/>
      <c r="BA73" s="164"/>
    </row>
    <row r="74" spans="3:53">
      <c r="C74" s="490">
        <v>9.0500000000000007</v>
      </c>
      <c r="D74" s="508">
        <v>38.700000000000003</v>
      </c>
      <c r="E74" s="543">
        <v>100</v>
      </c>
      <c r="F74" s="152">
        <v>2.5398618774999999</v>
      </c>
      <c r="G74" s="111">
        <v>14.25</v>
      </c>
      <c r="H74" s="21">
        <v>20.143358086261198</v>
      </c>
      <c r="I74" s="161">
        <v>90</v>
      </c>
      <c r="J74" s="137">
        <v>1E-3</v>
      </c>
      <c r="K74" s="152">
        <v>4.7839066666666703</v>
      </c>
      <c r="L74" s="21">
        <v>42.91007183</v>
      </c>
      <c r="M74" s="21">
        <v>6.5163724361281901</v>
      </c>
      <c r="N74" s="21">
        <v>6.1177914896264003</v>
      </c>
      <c r="O74" s="21">
        <v>2.3503232330842199</v>
      </c>
      <c r="P74" s="21">
        <v>0.71249499730300003</v>
      </c>
      <c r="Q74" s="21">
        <v>1.1262326213589</v>
      </c>
      <c r="R74" s="153">
        <v>5.2289660229260004</v>
      </c>
      <c r="S74" s="162">
        <v>12.289760328691001</v>
      </c>
      <c r="T74" s="64">
        <v>0.471176447776052</v>
      </c>
      <c r="U74" s="153">
        <v>17.441993064335598</v>
      </c>
      <c r="X74" s="12"/>
      <c r="AD74" s="1251"/>
      <c r="AE74" s="1251"/>
      <c r="AF74" s="1251"/>
      <c r="AG74" s="1251"/>
      <c r="AH74" s="1251"/>
      <c r="AJ74" s="362"/>
      <c r="AQ74" s="164"/>
      <c r="AR74" s="164"/>
      <c r="AS74" s="164"/>
      <c r="AT74" s="164"/>
      <c r="AU74" s="164"/>
      <c r="AV74" s="164"/>
      <c r="AW74" s="164"/>
      <c r="AX74" s="164"/>
      <c r="AY74" s="164"/>
      <c r="AZ74" s="164"/>
      <c r="BA74" s="164"/>
    </row>
    <row r="75" spans="3:53">
      <c r="C75" s="490">
        <v>28.716999999999999</v>
      </c>
      <c r="D75" s="508">
        <v>77.3</v>
      </c>
      <c r="E75" s="543">
        <v>100</v>
      </c>
      <c r="F75" s="152">
        <v>0.20938369895270401</v>
      </c>
      <c r="G75" s="111">
        <v>29</v>
      </c>
      <c r="H75" s="21">
        <v>48.241170540511497</v>
      </c>
      <c r="I75" s="161">
        <v>90</v>
      </c>
      <c r="J75" s="137">
        <v>1</v>
      </c>
      <c r="K75" s="152">
        <v>5.25820404444445</v>
      </c>
      <c r="L75" s="21">
        <v>63.618888079999998</v>
      </c>
      <c r="M75" s="21">
        <v>6.7682662167618899</v>
      </c>
      <c r="N75" s="21">
        <v>4.5076424769394601</v>
      </c>
      <c r="O75" s="21">
        <v>10.285818335248001</v>
      </c>
      <c r="P75" s="21">
        <v>0.622547778384689</v>
      </c>
      <c r="Q75" s="21">
        <v>1.21905198360637</v>
      </c>
      <c r="R75" s="153">
        <v>5.13655976546932</v>
      </c>
      <c r="S75" s="162">
        <v>52.833720615761401</v>
      </c>
      <c r="T75" s="64">
        <v>0</v>
      </c>
      <c r="U75" s="153">
        <v>5.8878218708395096</v>
      </c>
      <c r="X75" s="12"/>
      <c r="AD75" s="1251"/>
      <c r="AE75" s="1251"/>
      <c r="AF75" s="1251"/>
      <c r="AG75" s="1251"/>
      <c r="AH75" s="1251"/>
      <c r="AQ75" s="164"/>
      <c r="AR75" s="164"/>
      <c r="AS75" s="164"/>
      <c r="AT75" s="164"/>
      <c r="AU75" s="164"/>
      <c r="AV75" s="164"/>
      <c r="AW75" s="164"/>
      <c r="AX75" s="164"/>
      <c r="AY75" s="164"/>
      <c r="AZ75" s="164"/>
      <c r="BA75" s="164"/>
    </row>
    <row r="76" spans="3:53">
      <c r="C76" s="490">
        <v>3.133</v>
      </c>
      <c r="D76" s="508">
        <v>101.7</v>
      </c>
      <c r="E76" s="543">
        <v>100</v>
      </c>
      <c r="F76" s="152">
        <v>5.1251455952894501E-2</v>
      </c>
      <c r="G76" s="111">
        <v>29</v>
      </c>
      <c r="H76" s="21">
        <v>85.804595657500798</v>
      </c>
      <c r="I76" s="161">
        <v>90</v>
      </c>
      <c r="J76" s="137">
        <v>1</v>
      </c>
      <c r="K76" s="152">
        <v>4.9579744000000003</v>
      </c>
      <c r="L76" s="21">
        <v>99.151171860000005</v>
      </c>
      <c r="M76" s="21">
        <v>4.91990657956101</v>
      </c>
      <c r="N76" s="21">
        <v>0.35993152400070699</v>
      </c>
      <c r="O76" s="21">
        <v>16.3207783472646</v>
      </c>
      <c r="P76" s="21">
        <v>0.86501684550964697</v>
      </c>
      <c r="Q76" s="21">
        <v>1.20041693604543</v>
      </c>
      <c r="R76" s="153">
        <v>5.1087368808698903</v>
      </c>
      <c r="S76" s="162">
        <v>83.378562267173606</v>
      </c>
      <c r="T76" s="64">
        <v>0</v>
      </c>
      <c r="U76" s="153">
        <v>10.2131477032751</v>
      </c>
      <c r="X76" s="12"/>
      <c r="AD76" s="1251"/>
      <c r="AE76" s="1251"/>
      <c r="AF76" s="1251"/>
      <c r="AG76" s="1251"/>
      <c r="AH76" s="1251"/>
      <c r="AQ76" s="164"/>
      <c r="AR76" s="164"/>
      <c r="AS76" s="164"/>
      <c r="AT76" s="164"/>
      <c r="AU76" s="164"/>
      <c r="AV76" s="164"/>
      <c r="AW76" s="164"/>
      <c r="AX76" s="164"/>
      <c r="AY76" s="164"/>
      <c r="AZ76" s="164"/>
      <c r="BA76" s="164"/>
    </row>
    <row r="77" spans="3:53">
      <c r="C77" s="490">
        <v>9.0500000000000007</v>
      </c>
      <c r="D77" s="508">
        <v>38.700000000000003</v>
      </c>
      <c r="E77" s="543">
        <v>100</v>
      </c>
      <c r="F77" s="152">
        <v>2.5398618774999999</v>
      </c>
      <c r="G77" s="111">
        <v>29</v>
      </c>
      <c r="H77" s="21">
        <v>20.143358086261198</v>
      </c>
      <c r="I77" s="161">
        <v>90</v>
      </c>
      <c r="J77" s="137">
        <v>1</v>
      </c>
      <c r="K77" s="152">
        <v>4.7839066666666703</v>
      </c>
      <c r="L77" s="21">
        <v>42.91007183</v>
      </c>
      <c r="M77" s="21">
        <v>6.5163724361281901</v>
      </c>
      <c r="N77" s="21">
        <v>6.1177914896264003</v>
      </c>
      <c r="O77" s="21">
        <v>6.8336455572172596</v>
      </c>
      <c r="P77" s="21">
        <v>0.64245618117636705</v>
      </c>
      <c r="Q77" s="21">
        <v>1.2573121928407001</v>
      </c>
      <c r="R77" s="153">
        <v>5.26371706455497</v>
      </c>
      <c r="S77" s="162">
        <v>35.970376732644702</v>
      </c>
      <c r="T77" s="64">
        <v>0</v>
      </c>
      <c r="U77" s="153">
        <v>3.7015839396958299</v>
      </c>
      <c r="X77" s="12"/>
      <c r="AD77" s="1251"/>
      <c r="AE77" s="1251"/>
      <c r="AF77" s="1251"/>
      <c r="AG77" s="1251"/>
      <c r="AH77" s="1251"/>
      <c r="AQ77" s="164"/>
      <c r="AR77" s="164"/>
      <c r="AS77" s="164"/>
      <c r="AT77" s="164"/>
      <c r="AU77" s="164"/>
      <c r="AV77" s="164"/>
      <c r="AW77" s="164"/>
      <c r="AX77" s="164"/>
      <c r="AY77" s="164"/>
      <c r="AZ77" s="164"/>
      <c r="BA77" s="164"/>
    </row>
    <row r="78" spans="3:53">
      <c r="C78" s="490">
        <v>28.716999999999999</v>
      </c>
      <c r="D78" s="508">
        <v>77.3</v>
      </c>
      <c r="E78" s="543">
        <v>100</v>
      </c>
      <c r="F78" s="152">
        <v>0.20938369895270401</v>
      </c>
      <c r="G78" s="111">
        <v>29</v>
      </c>
      <c r="H78" s="21">
        <v>48.241170540511497</v>
      </c>
      <c r="I78" s="161">
        <v>90</v>
      </c>
      <c r="J78" s="137">
        <v>0.1</v>
      </c>
      <c r="K78" s="152">
        <v>5.25820404444445</v>
      </c>
      <c r="L78" s="21">
        <v>63.618888079999998</v>
      </c>
      <c r="M78" s="21">
        <v>6.7682662167618899</v>
      </c>
      <c r="N78" s="21">
        <v>4.5076424769394601</v>
      </c>
      <c r="O78" s="21">
        <v>10.285818335248001</v>
      </c>
      <c r="P78" s="21">
        <v>0.622547778384689</v>
      </c>
      <c r="Q78" s="21">
        <v>1.21905198360637</v>
      </c>
      <c r="R78" s="153">
        <v>5.13655976546932</v>
      </c>
      <c r="S78" s="162">
        <v>52.833720615761401</v>
      </c>
      <c r="T78" s="64">
        <v>3.6415000000000003E-2</v>
      </c>
      <c r="U78" s="153">
        <v>22.22622901942</v>
      </c>
      <c r="X78" s="12"/>
      <c r="AD78" s="1251"/>
      <c r="AE78" s="1251"/>
      <c r="AF78" s="1251"/>
      <c r="AG78" s="1251"/>
      <c r="AH78" s="1251"/>
      <c r="AQ78" s="164"/>
      <c r="AR78" s="164"/>
      <c r="AS78" s="164"/>
      <c r="AT78" s="164"/>
      <c r="AU78" s="164"/>
      <c r="AV78" s="164"/>
      <c r="AW78" s="164"/>
      <c r="AX78" s="164"/>
      <c r="AY78" s="164"/>
      <c r="AZ78" s="164"/>
      <c r="BA78" s="164"/>
    </row>
    <row r="79" spans="3:53">
      <c r="C79" s="490">
        <v>3.133</v>
      </c>
      <c r="D79" s="508">
        <v>101.7</v>
      </c>
      <c r="E79" s="543">
        <v>100</v>
      </c>
      <c r="F79" s="152">
        <v>5.1251455952894501E-2</v>
      </c>
      <c r="G79" s="111">
        <v>29</v>
      </c>
      <c r="H79" s="21">
        <v>85.804595657500798</v>
      </c>
      <c r="I79" s="161">
        <v>90</v>
      </c>
      <c r="J79" s="137">
        <v>0.1</v>
      </c>
      <c r="K79" s="152">
        <v>4.9579744000000003</v>
      </c>
      <c r="L79" s="21">
        <v>99.151171860000005</v>
      </c>
      <c r="M79" s="21">
        <v>4.91990657956101</v>
      </c>
      <c r="N79" s="21">
        <v>0.35993152400070699</v>
      </c>
      <c r="O79" s="21">
        <v>16.3207783472646</v>
      </c>
      <c r="P79" s="21">
        <v>0.86501684550964697</v>
      </c>
      <c r="Q79" s="21">
        <v>1.20041693604543</v>
      </c>
      <c r="R79" s="153">
        <v>5.1087368808698903</v>
      </c>
      <c r="S79" s="162">
        <v>83.378562267173606</v>
      </c>
      <c r="T79" s="64">
        <v>0.16433500000000001</v>
      </c>
      <c r="U79" s="153">
        <v>48.819968067733001</v>
      </c>
      <c r="X79" s="12"/>
      <c r="AD79" s="1251"/>
      <c r="AE79" s="1251"/>
      <c r="AF79" s="1251"/>
      <c r="AG79" s="1251"/>
      <c r="AH79" s="1251"/>
      <c r="AQ79" s="164"/>
      <c r="AR79" s="164"/>
      <c r="AS79" s="164"/>
      <c r="AT79" s="164"/>
      <c r="AU79" s="164"/>
      <c r="AV79" s="164"/>
      <c r="AW79" s="164"/>
      <c r="AX79" s="164"/>
      <c r="AY79" s="164"/>
      <c r="AZ79" s="164"/>
      <c r="BA79" s="164"/>
    </row>
    <row r="80" spans="3:53">
      <c r="C80" s="490">
        <v>9.0500000000000007</v>
      </c>
      <c r="D80" s="508">
        <v>38.700000000000003</v>
      </c>
      <c r="E80" s="543">
        <v>100</v>
      </c>
      <c r="F80" s="152">
        <v>2.5398618774999999</v>
      </c>
      <c r="G80" s="111">
        <v>29</v>
      </c>
      <c r="H80" s="21">
        <v>20.143358086261198</v>
      </c>
      <c r="I80" s="161">
        <v>90</v>
      </c>
      <c r="J80" s="137">
        <v>0.1</v>
      </c>
      <c r="K80" s="152">
        <v>4.7839066666666703</v>
      </c>
      <c r="L80" s="21">
        <v>42.91007183</v>
      </c>
      <c r="M80" s="21">
        <v>6.5163724361281901</v>
      </c>
      <c r="N80" s="21">
        <v>6.1177914896264003</v>
      </c>
      <c r="O80" s="21">
        <v>6.8336455572172596</v>
      </c>
      <c r="P80" s="21">
        <v>0.64245618117636705</v>
      </c>
      <c r="Q80" s="21">
        <v>1.2573121928407001</v>
      </c>
      <c r="R80" s="153">
        <v>5.26371706455497</v>
      </c>
      <c r="S80" s="162">
        <v>35.970376732644702</v>
      </c>
      <c r="T80" s="64">
        <v>0.471176447776052</v>
      </c>
      <c r="U80" s="153">
        <v>19.239103780609199</v>
      </c>
      <c r="X80" s="12"/>
      <c r="AD80" s="1251"/>
      <c r="AE80" s="1251"/>
      <c r="AF80" s="1251"/>
      <c r="AG80" s="1251"/>
      <c r="AH80" s="1251"/>
      <c r="AQ80" s="164"/>
      <c r="AR80" s="164"/>
      <c r="AS80" s="164"/>
      <c r="AT80" s="164"/>
      <c r="AU80" s="164"/>
      <c r="AV80" s="164"/>
      <c r="AW80" s="164"/>
      <c r="AX80" s="164"/>
      <c r="AY80" s="164"/>
      <c r="AZ80" s="164"/>
      <c r="BA80" s="164"/>
    </row>
    <row r="81" spans="3:53">
      <c r="C81" s="490">
        <v>28.716999999999999</v>
      </c>
      <c r="D81" s="508">
        <v>77.3</v>
      </c>
      <c r="E81" s="543">
        <v>100</v>
      </c>
      <c r="F81" s="152">
        <v>0.20938369895270401</v>
      </c>
      <c r="G81" s="111">
        <v>29</v>
      </c>
      <c r="H81" s="21">
        <v>48.241170540511497</v>
      </c>
      <c r="I81" s="161">
        <v>90</v>
      </c>
      <c r="J81" s="137">
        <v>0.01</v>
      </c>
      <c r="K81" s="152">
        <v>5.25820404444445</v>
      </c>
      <c r="L81" s="21">
        <v>63.618888079999998</v>
      </c>
      <c r="M81" s="21">
        <v>6.7682662167618899</v>
      </c>
      <c r="N81" s="21">
        <v>4.5076424769394601</v>
      </c>
      <c r="O81" s="21">
        <v>10.285818335248001</v>
      </c>
      <c r="P81" s="21">
        <v>0.622547778384689</v>
      </c>
      <c r="Q81" s="21">
        <v>1.21905198360637</v>
      </c>
      <c r="R81" s="153">
        <v>5.13655976546932</v>
      </c>
      <c r="S81" s="162">
        <v>52.833720615761401</v>
      </c>
      <c r="T81" s="64">
        <v>3.6415000000000003E-2</v>
      </c>
      <c r="U81" s="153">
        <v>52.833720615761401</v>
      </c>
      <c r="X81" s="12"/>
      <c r="AD81" s="1251"/>
      <c r="AE81" s="1251"/>
      <c r="AF81" s="1251"/>
      <c r="AG81" s="1251"/>
      <c r="AH81" s="1251"/>
      <c r="AQ81" s="164"/>
      <c r="AR81" s="164"/>
      <c r="AS81" s="164"/>
      <c r="AT81" s="164"/>
      <c r="AU81" s="164"/>
      <c r="AV81" s="164"/>
      <c r="AW81" s="164"/>
      <c r="AX81" s="164"/>
      <c r="AY81" s="164"/>
      <c r="AZ81" s="164"/>
      <c r="BA81" s="164"/>
    </row>
    <row r="82" spans="3:53">
      <c r="C82" s="490">
        <v>3.133</v>
      </c>
      <c r="D82" s="508">
        <v>101.7</v>
      </c>
      <c r="E82" s="543">
        <v>100</v>
      </c>
      <c r="F82" s="152">
        <v>5.1251455952894501E-2</v>
      </c>
      <c r="G82" s="111">
        <v>29</v>
      </c>
      <c r="H82" s="21">
        <v>85.804595657500798</v>
      </c>
      <c r="I82" s="161">
        <v>90</v>
      </c>
      <c r="J82" s="137">
        <v>0.01</v>
      </c>
      <c r="K82" s="152">
        <v>4.9579744000000003</v>
      </c>
      <c r="L82" s="21">
        <v>99.151171860000005</v>
      </c>
      <c r="M82" s="21">
        <v>4.91990657956101</v>
      </c>
      <c r="N82" s="21">
        <v>0.35993152400070699</v>
      </c>
      <c r="O82" s="21">
        <v>16.3207783472646</v>
      </c>
      <c r="P82" s="21">
        <v>0.86501684550964697</v>
      </c>
      <c r="Q82" s="21">
        <v>1.20041693604543</v>
      </c>
      <c r="R82" s="153">
        <v>5.1087368808698903</v>
      </c>
      <c r="S82" s="162">
        <v>83.378562267173606</v>
      </c>
      <c r="T82" s="64">
        <v>0.16433500000000001</v>
      </c>
      <c r="U82" s="153">
        <v>83.378562267173606</v>
      </c>
      <c r="X82" s="12"/>
      <c r="AD82" s="1251"/>
      <c r="AE82" s="1251"/>
      <c r="AF82" s="1251"/>
      <c r="AG82" s="1251"/>
      <c r="AH82" s="1251"/>
      <c r="AQ82" s="164"/>
      <c r="AR82" s="164"/>
      <c r="AS82" s="164"/>
      <c r="AT82" s="164"/>
      <c r="AU82" s="164"/>
      <c r="AV82" s="164"/>
      <c r="AW82" s="164"/>
      <c r="AX82" s="164"/>
      <c r="AY82" s="164"/>
      <c r="AZ82" s="164"/>
      <c r="BA82" s="164"/>
    </row>
    <row r="83" spans="3:53">
      <c r="C83" s="490">
        <v>9.0500000000000007</v>
      </c>
      <c r="D83" s="508">
        <v>38.700000000000003</v>
      </c>
      <c r="E83" s="543">
        <v>100</v>
      </c>
      <c r="F83" s="152">
        <v>2.5398618774999999</v>
      </c>
      <c r="G83" s="111">
        <v>29</v>
      </c>
      <c r="H83" s="21">
        <v>20.143358086261198</v>
      </c>
      <c r="I83" s="161">
        <v>90</v>
      </c>
      <c r="J83" s="137">
        <v>0.01</v>
      </c>
      <c r="K83" s="152">
        <v>4.7839066666666703</v>
      </c>
      <c r="L83" s="21">
        <v>42.91007183</v>
      </c>
      <c r="M83" s="21">
        <v>6.5163724361281901</v>
      </c>
      <c r="N83" s="21">
        <v>6.1177914896264003</v>
      </c>
      <c r="O83" s="21">
        <v>6.8336455572172596</v>
      </c>
      <c r="P83" s="21">
        <v>0.64245618117636705</v>
      </c>
      <c r="Q83" s="21">
        <v>1.2573121928407001</v>
      </c>
      <c r="R83" s="153">
        <v>5.26371706455497</v>
      </c>
      <c r="S83" s="162">
        <v>35.970376732644702</v>
      </c>
      <c r="T83" s="64">
        <v>0.471176447776052</v>
      </c>
      <c r="U83" s="153">
        <v>35.970376732644702</v>
      </c>
      <c r="X83" s="12"/>
      <c r="AD83" s="1251"/>
      <c r="AE83" s="1251"/>
      <c r="AF83" s="1251"/>
      <c r="AG83" s="1251"/>
      <c r="AH83" s="1251"/>
      <c r="AQ83" s="164"/>
      <c r="AR83" s="164"/>
      <c r="AS83" s="164"/>
      <c r="AT83" s="164"/>
      <c r="AU83" s="164"/>
      <c r="AV83" s="164"/>
      <c r="AW83" s="164"/>
      <c r="AX83" s="164"/>
      <c r="AY83" s="164"/>
      <c r="AZ83" s="164"/>
      <c r="BA83" s="164"/>
    </row>
    <row r="84" spans="3:53">
      <c r="C84" s="490">
        <v>28.716999999999999</v>
      </c>
      <c r="D84" s="508">
        <v>77.3</v>
      </c>
      <c r="E84" s="543">
        <v>100</v>
      </c>
      <c r="F84" s="152">
        <v>0.20938369895270401</v>
      </c>
      <c r="G84" s="111">
        <v>29</v>
      </c>
      <c r="H84" s="21">
        <v>48.241170540511497</v>
      </c>
      <c r="I84" s="161">
        <v>90</v>
      </c>
      <c r="J84" s="137">
        <v>1E-3</v>
      </c>
      <c r="K84" s="152">
        <v>5.25820404444445</v>
      </c>
      <c r="L84" s="21">
        <v>63.618888079999998</v>
      </c>
      <c r="M84" s="21">
        <v>6.7682662167618899</v>
      </c>
      <c r="N84" s="21">
        <v>4.5076424769394601</v>
      </c>
      <c r="O84" s="21">
        <v>10.285818335248001</v>
      </c>
      <c r="P84" s="21">
        <v>0.622547778384689</v>
      </c>
      <c r="Q84" s="21">
        <v>1.21905198360637</v>
      </c>
      <c r="R84" s="153">
        <v>5.13655976546932</v>
      </c>
      <c r="S84" s="162">
        <v>52.833720615761401</v>
      </c>
      <c r="T84" s="64">
        <v>3.6415000000000003E-2</v>
      </c>
      <c r="U84" s="153">
        <v>87.962336987414005</v>
      </c>
      <c r="X84" s="12"/>
      <c r="AD84" s="1251"/>
      <c r="AE84" s="1251"/>
      <c r="AF84" s="1251"/>
      <c r="AG84" s="1251"/>
      <c r="AH84" s="1251"/>
      <c r="AJ84" s="362"/>
      <c r="AQ84" s="164"/>
      <c r="AR84" s="164"/>
      <c r="AS84" s="164"/>
      <c r="AT84" s="164"/>
      <c r="AU84" s="164"/>
      <c r="AV84" s="164"/>
      <c r="AW84" s="164"/>
      <c r="AX84" s="164"/>
      <c r="AY84" s="164"/>
      <c r="AZ84" s="164"/>
      <c r="BA84" s="164"/>
    </row>
    <row r="85" spans="3:53">
      <c r="C85" s="490">
        <v>3.133</v>
      </c>
      <c r="D85" s="508">
        <v>101.7</v>
      </c>
      <c r="E85" s="543">
        <v>100</v>
      </c>
      <c r="F85" s="152">
        <v>5.1251455952894501E-2</v>
      </c>
      <c r="G85" s="111">
        <v>29</v>
      </c>
      <c r="H85" s="21">
        <v>85.804595657500798</v>
      </c>
      <c r="I85" s="161">
        <v>90</v>
      </c>
      <c r="J85" s="137">
        <v>1E-3</v>
      </c>
      <c r="K85" s="152">
        <v>4.9579744000000003</v>
      </c>
      <c r="L85" s="21">
        <v>99.151171860000005</v>
      </c>
      <c r="M85" s="21">
        <v>4.91990657956101</v>
      </c>
      <c r="N85" s="21">
        <v>0.35993152400070699</v>
      </c>
      <c r="O85" s="21">
        <v>16.3207783472646</v>
      </c>
      <c r="P85" s="21">
        <v>0.86501684550964697</v>
      </c>
      <c r="Q85" s="21">
        <v>1.20041693604543</v>
      </c>
      <c r="R85" s="153">
        <v>5.1087368808698903</v>
      </c>
      <c r="S85" s="162">
        <v>83.378562267173606</v>
      </c>
      <c r="T85" s="64">
        <v>0.16433500000000001</v>
      </c>
      <c r="U85" s="153">
        <v>96.675210815063494</v>
      </c>
      <c r="X85" s="12"/>
      <c r="AD85" s="1251"/>
      <c r="AE85" s="1251"/>
      <c r="AF85" s="1251"/>
      <c r="AG85" s="1251"/>
      <c r="AH85" s="1251"/>
      <c r="AJ85" s="362"/>
      <c r="AQ85" s="164"/>
      <c r="AR85" s="164"/>
      <c r="AS85" s="164"/>
      <c r="AT85" s="164"/>
      <c r="AU85" s="164"/>
      <c r="AV85" s="164"/>
      <c r="AW85" s="164"/>
      <c r="AX85" s="164"/>
      <c r="AY85" s="164"/>
      <c r="AZ85" s="164"/>
      <c r="BA85" s="164"/>
    </row>
    <row r="86" spans="3:53" ht="13.8" thickBot="1">
      <c r="C86" s="493">
        <v>9.0500000000000007</v>
      </c>
      <c r="D86" s="509">
        <v>38.700000000000003</v>
      </c>
      <c r="E86" s="544">
        <v>100</v>
      </c>
      <c r="F86" s="154">
        <v>2.5398618774999999</v>
      </c>
      <c r="G86" s="200">
        <v>29</v>
      </c>
      <c r="H86" s="51">
        <v>20.143358086261198</v>
      </c>
      <c r="I86" s="201">
        <v>90</v>
      </c>
      <c r="J86" s="202">
        <v>1E-3</v>
      </c>
      <c r="K86" s="154">
        <v>4.7839066666666703</v>
      </c>
      <c r="L86" s="51">
        <v>42.91007183</v>
      </c>
      <c r="M86" s="51">
        <v>6.5163724361281901</v>
      </c>
      <c r="N86" s="51">
        <v>6.1177914896264003</v>
      </c>
      <c r="O86" s="51">
        <v>6.8336455572172596</v>
      </c>
      <c r="P86" s="51">
        <v>0.64245618117636705</v>
      </c>
      <c r="Q86" s="51">
        <v>1.2573121928407001</v>
      </c>
      <c r="R86" s="155">
        <v>5.26371706455497</v>
      </c>
      <c r="S86" s="203">
        <v>35.970376732644702</v>
      </c>
      <c r="T86" s="160">
        <v>0.471176447776052</v>
      </c>
      <c r="U86" s="155">
        <v>45.674190975031998</v>
      </c>
      <c r="X86" s="12"/>
      <c r="AD86" s="1251"/>
      <c r="AE86" s="1251"/>
      <c r="AF86" s="1251"/>
      <c r="AG86" s="1251"/>
      <c r="AH86" s="1251"/>
      <c r="AJ86" s="362"/>
      <c r="AQ86" s="164"/>
      <c r="AR86" s="164"/>
      <c r="AS86" s="164"/>
      <c r="AT86" s="164"/>
      <c r="AU86" s="164"/>
      <c r="AV86" s="164"/>
      <c r="AW86" s="164"/>
      <c r="AX86" s="164"/>
      <c r="AY86" s="164"/>
      <c r="AZ86" s="164"/>
      <c r="BA86" s="164"/>
    </row>
    <row r="87" spans="3:53">
      <c r="C87" s="2"/>
      <c r="D87" s="2"/>
      <c r="E87" s="2"/>
      <c r="F87" s="2"/>
      <c r="G87" s="2"/>
      <c r="H87" s="2"/>
      <c r="I87" s="2"/>
      <c r="J87" s="2"/>
      <c r="K87" s="2"/>
      <c r="L87" s="2"/>
      <c r="M87" s="2"/>
      <c r="N87" s="2"/>
      <c r="O87" s="2"/>
      <c r="AD87" s="1251"/>
      <c r="AE87" s="1251"/>
      <c r="AF87" s="1251"/>
      <c r="AG87" s="1251"/>
      <c r="AH87" s="1251"/>
    </row>
    <row r="88" spans="3:53">
      <c r="AD88" s="1251"/>
      <c r="AE88" s="1251"/>
      <c r="AF88" s="1251"/>
      <c r="AG88" s="1251"/>
      <c r="AH88" s="1251"/>
    </row>
    <row r="89" spans="3:53">
      <c r="AD89" s="1251"/>
      <c r="AE89" s="1251"/>
      <c r="AF89" s="1251"/>
      <c r="AG89" s="1251"/>
      <c r="AH89" s="1251"/>
    </row>
    <row r="114" spans="3:18">
      <c r="F114" s="362"/>
      <c r="G114" s="362"/>
      <c r="H114" s="362"/>
    </row>
    <row r="116" spans="3:18">
      <c r="F116" s="362"/>
      <c r="G116" s="362"/>
      <c r="H116" s="362"/>
    </row>
    <row r="118" spans="3:18">
      <c r="F118" s="362"/>
      <c r="G118" s="362"/>
      <c r="H118" s="362"/>
    </row>
    <row r="120" spans="3:18">
      <c r="F120" s="362"/>
      <c r="G120" s="362"/>
      <c r="H120" s="362"/>
    </row>
    <row r="121" spans="3:18" ht="18">
      <c r="P121" s="215"/>
    </row>
    <row r="122" spans="3:18">
      <c r="F122" s="362"/>
      <c r="G122" s="362"/>
      <c r="H122" s="362"/>
    </row>
    <row r="123" spans="3:18" ht="17.399999999999999">
      <c r="C123" s="35"/>
      <c r="D123" s="2"/>
      <c r="H123" s="2"/>
      <c r="I123" s="2"/>
      <c r="J123" s="2"/>
      <c r="K123" s="2"/>
      <c r="L123" s="2"/>
      <c r="M123" s="2"/>
      <c r="N123" s="2"/>
      <c r="O123" s="2"/>
      <c r="P123" s="2"/>
      <c r="Q123" s="2"/>
      <c r="R123" s="2"/>
    </row>
    <row r="124" spans="3:18">
      <c r="F124" s="362"/>
      <c r="G124" s="362"/>
      <c r="H124" s="362"/>
    </row>
    <row r="126" spans="3:18">
      <c r="F126" s="362"/>
      <c r="G126" s="362"/>
      <c r="H126" s="362"/>
    </row>
    <row r="128" spans="3:18">
      <c r="F128" s="362"/>
      <c r="G128" s="362"/>
      <c r="H128" s="362"/>
    </row>
  </sheetData>
  <sheetProtection formatCells="0" formatColumns="0" formatRows="0"/>
  <mergeCells count="5">
    <mergeCell ref="C5:I5"/>
    <mergeCell ref="C7:C9"/>
    <mergeCell ref="K7:N7"/>
    <mergeCell ref="K8:N8"/>
    <mergeCell ref="D11:L11"/>
  </mergeCells>
  <phoneticPr fontId="11" type="noConversion"/>
  <hyperlinks>
    <hyperlink ref="N2" location="NOTES!A53" display="BACK" xr:uid="{00000000-0004-0000-0A00-000000000000}"/>
  </hyperlinks>
  <pageMargins left="0.74791666666667" right="0.74791666666667" top="0.98402777777778005" bottom="0.98402777777778005" header="0.51180555555555995" footer="0.51180555555555995"/>
  <pageSetup paperSize="9" firstPageNumber="0" orientation="portrait" horizontalDpi="300" verticalDpi="300"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8BB029-CD26-40D7-9386-D5E7FC71FC72}">
  <sheetPr codeName="Sheet5"/>
  <dimension ref="A2:X125"/>
  <sheetViews>
    <sheetView topLeftCell="I15" workbookViewId="0">
      <selection activeCell="P24" sqref="P24"/>
    </sheetView>
  </sheetViews>
  <sheetFormatPr defaultColWidth="7.33203125" defaultRowHeight="13.2"/>
  <cols>
    <col min="1" max="1" width="6.33203125" style="1" customWidth="1"/>
    <col min="2" max="2" width="6.6640625" style="1" customWidth="1"/>
    <col min="3" max="3" width="19.33203125" style="1" customWidth="1"/>
    <col min="4" max="4" width="16.33203125" style="1" customWidth="1"/>
    <col min="5" max="5" width="13.5546875" style="1" customWidth="1"/>
    <col min="6" max="6" width="13" style="1" customWidth="1"/>
    <col min="7" max="7" width="14.6640625" style="1" customWidth="1"/>
    <col min="8" max="8" width="18.5546875" style="1" customWidth="1"/>
    <col min="9" max="10" width="21.44140625" style="1" customWidth="1"/>
    <col min="11" max="12" width="19.33203125" style="1" customWidth="1"/>
    <col min="13" max="13" width="17" style="1" customWidth="1"/>
    <col min="14" max="15" width="16.44140625" style="1" customWidth="1"/>
    <col min="16" max="16" width="17.5546875" style="1" customWidth="1"/>
    <col min="17" max="17" width="41.5546875" style="1" customWidth="1"/>
    <col min="18" max="18" width="33.5546875" style="1" customWidth="1"/>
    <col min="19" max="19" width="29.5546875" style="1" customWidth="1"/>
    <col min="20" max="20" width="19" style="1" customWidth="1"/>
    <col min="21" max="21" width="14.33203125" style="1" customWidth="1"/>
    <col min="22" max="22" width="13.5546875" style="1" customWidth="1"/>
    <col min="23" max="24" width="12.5546875" style="1" customWidth="1"/>
    <col min="25" max="25" width="15.6640625" style="1" customWidth="1"/>
    <col min="26" max="27" width="7.33203125" style="1"/>
    <col min="28" max="28" width="12.6640625" style="1" customWidth="1"/>
    <col min="29" max="39" width="7.33203125" style="1"/>
    <col min="40" max="40" width="8.33203125" style="1" customWidth="1"/>
    <col min="41" max="46" width="7.33203125" style="1"/>
    <col min="47" max="59" width="11" style="1" bestFit="1" customWidth="1"/>
    <col min="60" max="60" width="12.33203125" style="1" bestFit="1" customWidth="1"/>
    <col min="61" max="61" width="10.5546875" style="1" bestFit="1" customWidth="1"/>
    <col min="62" max="16384" width="7.33203125" style="1"/>
  </cols>
  <sheetData>
    <row r="2" spans="1:17" ht="15">
      <c r="P2" s="412" t="s">
        <v>48</v>
      </c>
    </row>
    <row r="5" spans="1:17" ht="69" customHeight="1">
      <c r="C5" s="1367" t="s">
        <v>0</v>
      </c>
      <c r="D5" s="1368"/>
      <c r="E5" s="1368"/>
      <c r="F5" s="1368"/>
      <c r="G5" s="1368"/>
      <c r="H5" s="1368"/>
      <c r="I5" s="1368"/>
      <c r="J5" s="400"/>
      <c r="K5" s="23"/>
      <c r="L5" s="23"/>
      <c r="M5" s="23"/>
      <c r="N5" s="23"/>
      <c r="O5" s="23"/>
      <c r="P5" s="24"/>
      <c r="Q5" s="3"/>
    </row>
    <row r="6" spans="1:17" ht="13.8">
      <c r="C6" s="25"/>
      <c r="D6" s="26"/>
      <c r="E6" s="23"/>
      <c r="F6" s="23"/>
      <c r="G6" s="23"/>
      <c r="H6" s="23"/>
      <c r="I6" s="23"/>
      <c r="J6" s="23"/>
      <c r="K6" s="23"/>
      <c r="L6" s="23"/>
      <c r="M6" s="23"/>
      <c r="N6" s="23"/>
      <c r="O6" s="23"/>
      <c r="P6" s="24"/>
      <c r="Q6" s="3"/>
    </row>
    <row r="7" spans="1:17" ht="17.399999999999999">
      <c r="A7" s="14"/>
      <c r="C7" s="1354"/>
      <c r="D7" s="3"/>
      <c r="E7" s="3"/>
      <c r="F7" s="3"/>
      <c r="G7" s="3"/>
      <c r="H7" s="3"/>
      <c r="I7" s="3"/>
      <c r="J7" s="3"/>
      <c r="K7" s="3"/>
      <c r="L7" s="3"/>
      <c r="M7" s="3"/>
      <c r="N7" s="3"/>
      <c r="O7" s="3"/>
      <c r="P7" s="562"/>
      <c r="Q7" s="105"/>
    </row>
    <row r="8" spans="1:17" ht="17.399999999999999">
      <c r="C8" s="1354"/>
      <c r="D8" s="3"/>
      <c r="E8" s="3"/>
      <c r="F8" s="3"/>
      <c r="G8" s="3"/>
      <c r="H8" s="3"/>
      <c r="I8" s="3"/>
      <c r="J8" s="3"/>
      <c r="K8" s="3"/>
      <c r="L8" s="3"/>
      <c r="M8" s="3"/>
      <c r="N8" s="3"/>
      <c r="O8" s="3"/>
      <c r="P8" s="563"/>
      <c r="Q8" s="106"/>
    </row>
    <row r="9" spans="1:17" ht="17.399999999999999">
      <c r="C9" s="1355"/>
      <c r="D9" s="27"/>
      <c r="E9" s="27"/>
      <c r="F9" s="27"/>
      <c r="G9" s="27"/>
      <c r="H9" s="27"/>
      <c r="I9" s="27"/>
      <c r="J9" s="27"/>
      <c r="K9" s="27"/>
      <c r="L9" s="27"/>
      <c r="M9" s="27"/>
      <c r="N9" s="27"/>
      <c r="O9" s="27"/>
      <c r="P9" s="34"/>
      <c r="Q9" s="7"/>
    </row>
    <row r="10" spans="1:17">
      <c r="C10" s="29"/>
      <c r="D10" s="23"/>
      <c r="E10" s="23"/>
      <c r="F10" s="23"/>
      <c r="G10" s="23"/>
      <c r="H10" s="23"/>
      <c r="I10" s="23"/>
      <c r="J10" s="23"/>
      <c r="K10" s="23"/>
      <c r="L10" s="23"/>
      <c r="M10" s="23"/>
      <c r="N10" s="23"/>
      <c r="O10" s="23"/>
      <c r="P10" s="24"/>
      <c r="Q10" s="3"/>
    </row>
    <row r="11" spans="1:17" ht="61.5" customHeight="1">
      <c r="A11" s="14"/>
      <c r="C11" s="30"/>
      <c r="D11" s="1369" t="s">
        <v>600</v>
      </c>
      <c r="E11" s="1369"/>
      <c r="F11" s="1369"/>
      <c r="G11" s="1369"/>
      <c r="H11" s="1369"/>
      <c r="I11" s="1369"/>
      <c r="J11" s="1369"/>
      <c r="K11" s="1369"/>
      <c r="L11" s="1369"/>
      <c r="M11" s="1369"/>
      <c r="N11" s="1369"/>
      <c r="O11" s="407"/>
      <c r="P11" s="31"/>
      <c r="Q11" s="3"/>
    </row>
    <row r="12" spans="1:17">
      <c r="C12" s="32"/>
      <c r="D12" s="27"/>
      <c r="E12" s="27"/>
      <c r="F12" s="27"/>
      <c r="G12" s="27"/>
      <c r="H12" s="27"/>
      <c r="I12" s="27"/>
      <c r="J12" s="27"/>
      <c r="K12" s="27"/>
      <c r="L12" s="27"/>
      <c r="M12" s="27"/>
      <c r="N12" s="27"/>
      <c r="O12" s="27"/>
      <c r="P12" s="28"/>
      <c r="Q12" s="3"/>
    </row>
    <row r="13" spans="1:17" ht="18.75" customHeight="1"/>
    <row r="14" spans="1:17" ht="18.75" customHeight="1">
      <c r="C14" s="36" t="s">
        <v>672</v>
      </c>
      <c r="D14" s="37"/>
    </row>
    <row r="15" spans="1:17" ht="19.5" customHeight="1">
      <c r="C15" s="37"/>
      <c r="D15" s="36" t="s">
        <v>151</v>
      </c>
      <c r="E15" s="37"/>
      <c r="F15" s="37"/>
      <c r="G15" s="37"/>
    </row>
    <row r="16" spans="1:17" ht="19.5" customHeight="1">
      <c r="C16" s="37"/>
      <c r="D16" s="36"/>
      <c r="E16" s="37"/>
      <c r="F16" s="37"/>
      <c r="G16" s="37"/>
    </row>
    <row r="17" spans="1:24" ht="19.5" customHeight="1">
      <c r="C17" s="37"/>
      <c r="D17" s="36"/>
      <c r="E17" s="37"/>
      <c r="F17" s="37"/>
      <c r="G17" s="37"/>
    </row>
    <row r="18" spans="1:24" ht="19.5" customHeight="1">
      <c r="C18" s="37"/>
      <c r="D18" s="36"/>
      <c r="E18" s="37"/>
      <c r="F18" s="37"/>
      <c r="G18" s="37"/>
    </row>
    <row r="19" spans="1:24" ht="19.5" customHeight="1">
      <c r="C19" s="37"/>
      <c r="D19" s="36"/>
      <c r="E19" s="37"/>
      <c r="F19" s="37"/>
      <c r="G19" s="37"/>
    </row>
    <row r="20" spans="1:24" ht="19.5" customHeight="1">
      <c r="C20" s="37"/>
      <c r="D20" s="36"/>
      <c r="E20" s="37"/>
      <c r="F20" s="37"/>
      <c r="G20" s="37"/>
    </row>
    <row r="21" spans="1:24" ht="19.5" customHeight="1">
      <c r="C21" s="37"/>
      <c r="D21" s="36"/>
      <c r="E21" s="37"/>
      <c r="F21" s="37"/>
      <c r="G21" s="37"/>
    </row>
    <row r="22" spans="1:24" ht="19.5" customHeight="1">
      <c r="A22" s="670"/>
      <c r="B22" s="670"/>
      <c r="C22" s="670"/>
      <c r="D22" s="672"/>
      <c r="E22" s="673"/>
      <c r="F22" s="673"/>
      <c r="G22" s="673"/>
      <c r="H22" s="670"/>
      <c r="I22" s="670"/>
      <c r="J22" s="670"/>
      <c r="K22" s="670"/>
      <c r="L22" s="670"/>
      <c r="M22" s="670"/>
      <c r="N22" s="670"/>
      <c r="O22" s="670"/>
      <c r="P22" s="670"/>
      <c r="Q22" s="670"/>
      <c r="R22" s="670"/>
      <c r="S22" s="670"/>
      <c r="T22" s="670"/>
      <c r="U22" s="670"/>
      <c r="V22" s="670"/>
      <c r="W22" s="670"/>
      <c r="X22" s="670"/>
    </row>
    <row r="23" spans="1:24" ht="57" customHeight="1">
      <c r="A23" s="670"/>
      <c r="B23" s="670"/>
      <c r="C23" s="1094" t="s">
        <v>52</v>
      </c>
      <c r="D23" s="1095" t="s">
        <v>53</v>
      </c>
      <c r="E23" s="1096" t="s">
        <v>136</v>
      </c>
      <c r="F23" s="1097" t="s">
        <v>113</v>
      </c>
      <c r="G23" s="1098" t="s">
        <v>137</v>
      </c>
      <c r="H23" s="1098" t="s">
        <v>152</v>
      </c>
      <c r="I23" s="1098" t="s">
        <v>153</v>
      </c>
      <c r="J23" s="1098" t="s">
        <v>154</v>
      </c>
      <c r="K23" s="1099" t="s">
        <v>112</v>
      </c>
      <c r="L23" s="1099" t="s">
        <v>155</v>
      </c>
      <c r="M23" s="1098" t="s">
        <v>156</v>
      </c>
      <c r="N23" s="1098" t="s">
        <v>157</v>
      </c>
      <c r="O23" s="1098" t="s">
        <v>158</v>
      </c>
      <c r="P23" s="1100" t="s">
        <v>812</v>
      </c>
      <c r="Q23" s="1110" t="s">
        <v>159</v>
      </c>
      <c r="R23" s="1110" t="s">
        <v>160</v>
      </c>
      <c r="S23" s="692" t="s">
        <v>161</v>
      </c>
      <c r="T23" s="692" t="s">
        <v>162</v>
      </c>
      <c r="U23" s="670"/>
      <c r="V23" s="670"/>
      <c r="W23" s="670"/>
      <c r="X23" s="670"/>
    </row>
    <row r="24" spans="1:24" ht="19.5" customHeight="1">
      <c r="A24" s="670"/>
      <c r="B24" s="670"/>
      <c r="C24" s="1101" t="s">
        <v>54</v>
      </c>
      <c r="D24" s="1102" t="s">
        <v>55</v>
      </c>
      <c r="E24" s="1103" t="s">
        <v>148</v>
      </c>
      <c r="F24" s="1104" t="s">
        <v>117</v>
      </c>
      <c r="G24" s="1105" t="s">
        <v>163</v>
      </c>
      <c r="H24" s="1106" t="s">
        <v>164</v>
      </c>
      <c r="I24" s="1106" t="s">
        <v>165</v>
      </c>
      <c r="J24" s="1106" t="s">
        <v>166</v>
      </c>
      <c r="K24" s="1107" t="s">
        <v>167</v>
      </c>
      <c r="L24" s="1106" t="s">
        <v>168</v>
      </c>
      <c r="M24" s="1106" t="s">
        <v>168</v>
      </c>
      <c r="N24" s="1108"/>
      <c r="O24" s="1106" t="s">
        <v>164</v>
      </c>
      <c r="P24" s="1109" t="s">
        <v>165</v>
      </c>
      <c r="Q24" s="1106" t="s">
        <v>168</v>
      </c>
      <c r="R24" s="1109" t="s">
        <v>168</v>
      </c>
      <c r="S24" s="674" t="s">
        <v>168</v>
      </c>
      <c r="T24" s="1" t="s">
        <v>168</v>
      </c>
      <c r="U24" s="670"/>
      <c r="V24" s="670"/>
      <c r="W24" s="670"/>
      <c r="X24" s="670"/>
    </row>
    <row r="25" spans="1:24" ht="19.5" customHeight="1">
      <c r="A25" s="670"/>
      <c r="B25" s="670"/>
      <c r="C25" s="675">
        <v>33.94</v>
      </c>
      <c r="D25" s="675">
        <v>18.43</v>
      </c>
      <c r="E25" s="675">
        <v>0</v>
      </c>
      <c r="F25" s="676">
        <v>29.6</v>
      </c>
      <c r="G25" s="674">
        <v>45</v>
      </c>
      <c r="H25" s="692">
        <v>1100</v>
      </c>
      <c r="I25" s="674">
        <v>15</v>
      </c>
      <c r="J25" s="674">
        <v>5</v>
      </c>
      <c r="K25" s="693" t="s">
        <v>169</v>
      </c>
      <c r="L25" s="1263">
        <v>7.6176514503671706</v>
      </c>
      <c r="M25" s="1263"/>
      <c r="N25" s="1264"/>
      <c r="O25" s="1265"/>
      <c r="P25" s="1266"/>
      <c r="Q25" s="1276"/>
      <c r="R25" s="1277"/>
      <c r="S25" s="680">
        <v>0.37942065574791406</v>
      </c>
      <c r="T25" s="680">
        <v>99.620579344252093</v>
      </c>
      <c r="U25" s="670"/>
      <c r="V25" s="670"/>
      <c r="W25" s="670"/>
      <c r="X25" s="670"/>
    </row>
    <row r="26" spans="1:24" ht="15.6">
      <c r="A26" s="670"/>
      <c r="B26" s="670"/>
      <c r="E26" s="675"/>
      <c r="F26" s="675"/>
      <c r="G26" s="675"/>
      <c r="H26" s="675"/>
      <c r="K26" s="693" t="s">
        <v>170</v>
      </c>
      <c r="L26" s="1263">
        <v>8.2393343377991304</v>
      </c>
      <c r="M26" s="1263"/>
      <c r="N26" s="1264"/>
      <c r="O26" s="1265"/>
      <c r="P26" s="1266"/>
      <c r="Q26" s="694"/>
      <c r="R26" s="1278"/>
      <c r="S26" s="675"/>
      <c r="T26" s="675"/>
      <c r="U26" s="670"/>
      <c r="V26" s="670"/>
      <c r="W26" s="670"/>
      <c r="X26" s="670"/>
    </row>
    <row r="27" spans="1:24" ht="15.6">
      <c r="A27" s="670"/>
      <c r="B27" s="670"/>
      <c r="E27" s="675"/>
      <c r="F27" s="675"/>
      <c r="G27" s="675"/>
      <c r="H27" s="675"/>
      <c r="K27" s="693" t="s">
        <v>171</v>
      </c>
      <c r="L27" s="1263">
        <v>6.359354427115151</v>
      </c>
      <c r="M27" s="1263"/>
      <c r="N27" s="1264"/>
      <c r="O27" s="1265"/>
      <c r="P27" s="1266"/>
      <c r="Q27" s="694"/>
      <c r="R27" s="1278"/>
      <c r="S27" s="675"/>
      <c r="T27" s="675"/>
      <c r="U27" s="670"/>
      <c r="V27" s="670"/>
      <c r="W27" s="670"/>
      <c r="X27" s="670"/>
    </row>
    <row r="28" spans="1:24" ht="15.6">
      <c r="A28" s="670"/>
      <c r="B28" s="670"/>
      <c r="E28" s="675"/>
      <c r="F28" s="675"/>
      <c r="G28" s="675"/>
      <c r="H28" s="675"/>
      <c r="K28" s="693" t="s">
        <v>172</v>
      </c>
      <c r="L28" s="1263">
        <v>5.7980752263441504</v>
      </c>
      <c r="M28" s="1263"/>
      <c r="N28" s="1264"/>
      <c r="O28" s="1265"/>
      <c r="P28" s="1266"/>
      <c r="Q28" s="694"/>
      <c r="R28" s="1278"/>
      <c r="S28" s="675"/>
      <c r="T28" s="675"/>
      <c r="U28" s="670"/>
      <c r="V28" s="285"/>
      <c r="W28" s="670"/>
      <c r="X28" s="670"/>
    </row>
    <row r="29" spans="1:24" ht="15.6">
      <c r="A29" s="670"/>
      <c r="B29" s="670"/>
      <c r="E29" s="675"/>
      <c r="F29" s="675"/>
      <c r="G29" s="675"/>
      <c r="H29" s="675"/>
      <c r="K29" s="693" t="s">
        <v>173</v>
      </c>
      <c r="L29" s="1263">
        <v>5.1282051282051304</v>
      </c>
      <c r="M29" s="1263"/>
      <c r="N29" s="1264"/>
      <c r="O29" s="1265"/>
      <c r="P29" s="1266"/>
      <c r="Q29" s="694"/>
      <c r="R29" s="1278"/>
      <c r="S29" s="675"/>
      <c r="T29" s="675"/>
      <c r="U29" s="670"/>
      <c r="V29" s="670"/>
      <c r="W29" s="670"/>
      <c r="X29" s="670"/>
    </row>
    <row r="30" spans="1:24" ht="15.6">
      <c r="A30" s="670"/>
      <c r="B30" s="670"/>
      <c r="E30" s="675"/>
      <c r="F30" s="675"/>
      <c r="G30" s="675"/>
      <c r="H30" s="675"/>
      <c r="K30" s="677" t="s">
        <v>174</v>
      </c>
      <c r="L30" s="1262">
        <v>4.67891029034491</v>
      </c>
      <c r="M30" s="1263">
        <f>100*L30/(SUM(L$30:$L$114))</f>
        <v>6.9983453288532038</v>
      </c>
      <c r="N30" s="1267">
        <v>5.5</v>
      </c>
      <c r="O30" s="1268">
        <v>3340.3418415630122</v>
      </c>
      <c r="P30" s="1269">
        <v>5.3520354309586633</v>
      </c>
      <c r="Q30" s="678">
        <v>1.6221464908147301</v>
      </c>
      <c r="R30" s="1278">
        <v>7.5898779083199253E-2</v>
      </c>
      <c r="S30" s="675"/>
      <c r="T30" s="675"/>
      <c r="U30" s="670"/>
      <c r="V30" s="670"/>
      <c r="W30" s="670"/>
      <c r="X30" s="670"/>
    </row>
    <row r="31" spans="1:24" ht="15.6">
      <c r="A31" s="670"/>
      <c r="B31" s="670"/>
      <c r="E31" s="675"/>
      <c r="F31" s="675"/>
      <c r="G31" s="675"/>
      <c r="H31" s="675"/>
      <c r="K31" s="677" t="s">
        <v>175</v>
      </c>
      <c r="L31" s="1262">
        <v>4.3612819155434304</v>
      </c>
      <c r="M31" s="1263">
        <f t="shared" ref="M31:M89" si="0">100*L31/(SUMIF($N$25:$N$114,"&gt;"&amp;$J$25,$L$25:$L$114))</f>
        <v>6.5232618339441126</v>
      </c>
      <c r="N31" s="1267">
        <v>6.5</v>
      </c>
      <c r="O31" s="1268">
        <v>3248.2668736647643</v>
      </c>
      <c r="P31" s="1269">
        <v>5.5948196403121173</v>
      </c>
      <c r="Q31" s="678">
        <v>1.2542499556868301</v>
      </c>
      <c r="R31" s="1278">
        <v>5.4701376493081211E-2</v>
      </c>
      <c r="S31" s="675"/>
      <c r="T31" s="675"/>
      <c r="U31" s="670"/>
      <c r="V31" s="670"/>
      <c r="W31" s="670"/>
      <c r="X31" s="670"/>
    </row>
    <row r="32" spans="1:24" ht="15.6">
      <c r="A32" s="670"/>
      <c r="B32" s="670"/>
      <c r="E32" s="675"/>
      <c r="F32" s="675"/>
      <c r="G32" s="675"/>
      <c r="H32" s="675"/>
      <c r="K32" s="677" t="s">
        <v>176</v>
      </c>
      <c r="L32" s="1262">
        <v>3.8515833910222499</v>
      </c>
      <c r="M32" s="1263">
        <f t="shared" si="0"/>
        <v>5.7608949436092214</v>
      </c>
      <c r="N32" s="1267">
        <v>7.5</v>
      </c>
      <c r="O32" s="1268">
        <v>3159.35039701605</v>
      </c>
      <c r="P32" s="1269">
        <v>5.8358977975876396</v>
      </c>
      <c r="Q32" s="678">
        <v>0.99905375372892602</v>
      </c>
      <c r="R32" s="1278">
        <v>3.8479388446007644E-2</v>
      </c>
      <c r="S32" s="675"/>
      <c r="T32" s="675"/>
      <c r="U32" s="670"/>
      <c r="V32" s="670"/>
      <c r="W32" s="670"/>
      <c r="X32" s="670"/>
    </row>
    <row r="33" spans="1:24" ht="15.6">
      <c r="A33" s="670"/>
      <c r="B33" s="670"/>
      <c r="E33" s="675"/>
      <c r="F33" s="675"/>
      <c r="G33" s="675"/>
      <c r="H33" s="675"/>
      <c r="K33" s="677" t="s">
        <v>177</v>
      </c>
      <c r="L33" s="1262">
        <v>3.4925547365992</v>
      </c>
      <c r="M33" s="1263">
        <f t="shared" si="0"/>
        <v>5.2238881726542727</v>
      </c>
      <c r="N33" s="1267">
        <v>8.5</v>
      </c>
      <c r="O33" s="1268">
        <v>3073.5526670193694</v>
      </c>
      <c r="P33" s="1269">
        <v>6.0750405152443605</v>
      </c>
      <c r="Q33" s="678">
        <v>0.90991905761383796</v>
      </c>
      <c r="R33" s="1278">
        <v>3.1779421145910904E-2</v>
      </c>
      <c r="S33" s="675"/>
      <c r="T33" s="675"/>
      <c r="U33" s="670"/>
      <c r="V33" s="670"/>
      <c r="W33" s="670"/>
      <c r="X33" s="670"/>
    </row>
    <row r="34" spans="1:24" ht="15.6">
      <c r="A34" s="670"/>
      <c r="B34" s="670"/>
      <c r="C34" s="670"/>
      <c r="E34" s="675"/>
      <c r="F34" s="675"/>
      <c r="G34" s="675"/>
      <c r="H34" s="675"/>
      <c r="K34" s="677" t="s">
        <v>178</v>
      </c>
      <c r="L34" s="1262">
        <v>3.3140584490505103</v>
      </c>
      <c r="M34" s="1263">
        <f t="shared" si="0"/>
        <v>4.9569074906861363</v>
      </c>
      <c r="N34" s="1267">
        <v>9.5</v>
      </c>
      <c r="O34" s="1268">
        <v>2990.8258340751404</v>
      </c>
      <c r="P34" s="1269">
        <v>6.3120312366031719</v>
      </c>
      <c r="Q34" s="678">
        <v>0.83502950961229705</v>
      </c>
      <c r="R34" s="1278">
        <v>2.7673366015371372E-2</v>
      </c>
      <c r="S34" s="675"/>
      <c r="T34" s="675"/>
      <c r="U34" s="670"/>
      <c r="V34" s="670"/>
      <c r="W34" s="670"/>
      <c r="X34" s="670"/>
    </row>
    <row r="35" spans="1:24" ht="15.6">
      <c r="A35" s="670"/>
      <c r="B35" s="670"/>
      <c r="C35" s="670"/>
      <c r="E35" s="675"/>
      <c r="F35" s="675"/>
      <c r="G35" s="675"/>
      <c r="H35" s="675"/>
      <c r="K35" s="677" t="s">
        <v>179</v>
      </c>
      <c r="L35" s="1262">
        <v>3.1613524996267199</v>
      </c>
      <c r="M35" s="1263">
        <f t="shared" si="0"/>
        <v>4.7285019642875321</v>
      </c>
      <c r="N35" s="1267">
        <v>10.5</v>
      </c>
      <c r="O35" s="1268">
        <v>2911.114773610635</v>
      </c>
      <c r="P35" s="1269">
        <v>6.5466671377538042</v>
      </c>
      <c r="Q35" s="678">
        <v>0.76971087751154599</v>
      </c>
      <c r="R35" s="1278">
        <v>2.4333274066110019E-2</v>
      </c>
      <c r="S35" s="675"/>
      <c r="T35" s="675"/>
      <c r="U35" s="670"/>
      <c r="V35" s="670"/>
      <c r="W35" s="670"/>
      <c r="X35" s="670"/>
    </row>
    <row r="36" spans="1:24" ht="15.6">
      <c r="A36" s="670"/>
      <c r="B36" s="670"/>
      <c r="C36" s="670"/>
      <c r="E36" s="675"/>
      <c r="F36" s="675"/>
      <c r="G36" s="675"/>
      <c r="H36" s="675"/>
      <c r="K36" s="677" t="s">
        <v>180</v>
      </c>
      <c r="L36" s="1262">
        <v>2.9333116151538601</v>
      </c>
      <c r="M36" s="1263">
        <f t="shared" si="0"/>
        <v>4.3874163781989495</v>
      </c>
      <c r="N36" s="1267">
        <v>11.5</v>
      </c>
      <c r="O36" s="1268">
        <v>2834.3579442381774</v>
      </c>
      <c r="P36" s="1269">
        <v>6.7787597955838645</v>
      </c>
      <c r="Q36" s="678">
        <v>0.71092035112424501</v>
      </c>
      <c r="R36" s="1278">
        <v>2.0853509234020087E-2</v>
      </c>
      <c r="S36" s="675"/>
      <c r="T36" s="675"/>
      <c r="U36" s="670"/>
      <c r="V36" s="670"/>
      <c r="W36" s="670"/>
      <c r="X36" s="670"/>
    </row>
    <row r="37" spans="1:24" ht="15.6">
      <c r="A37" s="670"/>
      <c r="B37" s="670"/>
      <c r="C37" s="670"/>
      <c r="E37" s="675"/>
      <c r="F37" s="675"/>
      <c r="G37" s="675"/>
      <c r="H37" s="675"/>
      <c r="K37" s="677" t="s">
        <v>181</v>
      </c>
      <c r="L37" s="1262">
        <v>2.6740508476876901</v>
      </c>
      <c r="M37" s="1263">
        <f t="shared" si="0"/>
        <v>3.9996345511577616</v>
      </c>
      <c r="N37" s="1267">
        <v>12.5</v>
      </c>
      <c r="O37" s="1268">
        <v>2760.4882556309531</v>
      </c>
      <c r="P37" s="1269">
        <v>7.0081356272767188</v>
      </c>
      <c r="Q37" s="678">
        <v>0.65644645878540497</v>
      </c>
      <c r="R37" s="1278">
        <v>1.7553712095766946E-2</v>
      </c>
      <c r="S37" s="675"/>
      <c r="T37" s="675"/>
      <c r="U37" s="670"/>
      <c r="V37" s="670"/>
      <c r="W37" s="670"/>
      <c r="X37" s="670"/>
    </row>
    <row r="38" spans="1:24" ht="15.6">
      <c r="A38" s="670"/>
      <c r="B38" s="670"/>
      <c r="C38" s="670"/>
      <c r="E38" s="675"/>
      <c r="F38" s="675"/>
      <c r="G38" s="675"/>
      <c r="H38" s="675"/>
      <c r="K38" s="677" t="s">
        <v>182</v>
      </c>
      <c r="L38" s="1262">
        <v>2.4229343975241302</v>
      </c>
      <c r="M38" s="1263">
        <f t="shared" si="0"/>
        <v>3.6240343521911766</v>
      </c>
      <c r="N38" s="1267">
        <v>13.5</v>
      </c>
      <c r="O38" s="1268">
        <v>2689.4339292591862</v>
      </c>
      <c r="P38" s="1269">
        <v>7.2346361125555685</v>
      </c>
      <c r="Q38" s="678">
        <v>0.60460781595561996</v>
      </c>
      <c r="R38" s="1278">
        <v>1.4649250742908102E-2</v>
      </c>
      <c r="S38" s="675"/>
      <c r="T38" s="675"/>
      <c r="U38" s="670"/>
      <c r="V38" s="670"/>
      <c r="W38" s="670"/>
      <c r="X38" s="670"/>
    </row>
    <row r="39" spans="1:24" ht="15.6">
      <c r="A39" s="670"/>
      <c r="B39" s="670"/>
      <c r="C39" s="670"/>
      <c r="E39" s="675"/>
      <c r="F39" s="675"/>
      <c r="G39" s="675"/>
      <c r="H39" s="675"/>
      <c r="K39" s="677" t="s">
        <v>183</v>
      </c>
      <c r="L39" s="1262">
        <v>2.2288281684787798</v>
      </c>
      <c r="M39" s="1263">
        <f t="shared" si="0"/>
        <v>3.3337055497467301</v>
      </c>
      <c r="N39" s="1267">
        <v>14.5</v>
      </c>
      <c r="O39" s="1268">
        <v>2621.1193371212798</v>
      </c>
      <c r="P39" s="1269">
        <v>7.4581178147673075</v>
      </c>
      <c r="Q39" s="678">
        <v>0.55440761240171199</v>
      </c>
      <c r="R39" s="1278">
        <v>1.2356793033400012E-2</v>
      </c>
      <c r="S39" s="675"/>
      <c r="T39" s="675"/>
      <c r="U39" s="670"/>
      <c r="V39" s="670"/>
      <c r="W39" s="670"/>
      <c r="X39" s="670"/>
    </row>
    <row r="40" spans="1:24" ht="15.6">
      <c r="A40" s="670"/>
      <c r="B40" s="670"/>
      <c r="C40" s="670"/>
      <c r="E40" s="675"/>
      <c r="F40" s="675"/>
      <c r="G40" s="675"/>
      <c r="H40" s="675"/>
      <c r="K40" s="677" t="s">
        <v>184</v>
      </c>
      <c r="L40" s="1262">
        <v>2.0672992086438398</v>
      </c>
      <c r="M40" s="1263">
        <f t="shared" si="0"/>
        <v>3.0921032596006546</v>
      </c>
      <c r="N40" s="1267">
        <v>15.5</v>
      </c>
      <c r="O40" s="1268">
        <v>2555.4658058799987</v>
      </c>
      <c r="P40" s="1269">
        <v>7.6784522205206338</v>
      </c>
      <c r="Q40" s="678">
        <v>0.50493708799158099</v>
      </c>
      <c r="R40" s="1278">
        <v>1.0438560424199203E-2</v>
      </c>
      <c r="S40" s="675"/>
      <c r="T40" s="675"/>
      <c r="U40" s="670"/>
      <c r="V40" s="670"/>
      <c r="W40" s="670"/>
      <c r="X40" s="670"/>
    </row>
    <row r="41" spans="1:24" ht="15.6">
      <c r="A41" s="670"/>
      <c r="B41" s="670"/>
      <c r="C41" s="670"/>
      <c r="E41" s="675"/>
      <c r="F41" s="675"/>
      <c r="G41" s="675"/>
      <c r="H41" s="675"/>
      <c r="K41" s="677" t="s">
        <v>185</v>
      </c>
      <c r="L41" s="1262">
        <v>1.9424196766705999</v>
      </c>
      <c r="M41" s="1263">
        <f t="shared" si="0"/>
        <v>2.9053182957902295</v>
      </c>
      <c r="N41" s="1267">
        <v>16.5</v>
      </c>
      <c r="O41" s="1268">
        <v>2492.3923762269856</v>
      </c>
      <c r="P41" s="1269">
        <v>7.8955254200192124</v>
      </c>
      <c r="Q41" s="678">
        <v>0.455622024633978</v>
      </c>
      <c r="R41" s="1278">
        <v>8.8500918577353559E-3</v>
      </c>
      <c r="S41" s="675"/>
      <c r="T41" s="675"/>
      <c r="U41" s="670"/>
      <c r="V41" s="670"/>
      <c r="W41" s="670"/>
      <c r="X41" s="670"/>
    </row>
    <row r="42" spans="1:24" ht="15.6">
      <c r="A42" s="670"/>
      <c r="B42" s="670"/>
      <c r="C42" s="670"/>
      <c r="E42" s="675"/>
      <c r="F42" s="675"/>
      <c r="G42" s="675"/>
      <c r="H42" s="675"/>
      <c r="K42" s="677" t="s">
        <v>186</v>
      </c>
      <c r="L42" s="1262">
        <v>1.8609765036445802</v>
      </c>
      <c r="M42" s="1263">
        <f t="shared" si="0"/>
        <v>2.7835020150443102</v>
      </c>
      <c r="N42" s="1267">
        <v>17.5</v>
      </c>
      <c r="O42" s="1268">
        <v>2431.8165097192873</v>
      </c>
      <c r="P42" s="1269">
        <v>8.1092376515349347</v>
      </c>
      <c r="Q42" s="678">
        <v>0.40651776278848001</v>
      </c>
      <c r="R42" s="1278">
        <v>7.5652000486352237E-3</v>
      </c>
      <c r="S42" s="675"/>
      <c r="T42" s="675"/>
      <c r="U42" s="670"/>
      <c r="V42" s="670"/>
      <c r="W42" s="670"/>
      <c r="X42" s="670"/>
    </row>
    <row r="43" spans="1:24" ht="15.6">
      <c r="A43" s="670"/>
      <c r="B43" s="670"/>
      <c r="C43" s="670"/>
      <c r="E43" s="675"/>
      <c r="F43" s="675"/>
      <c r="G43" s="675"/>
      <c r="H43" s="675"/>
      <c r="K43" s="677" t="s">
        <v>187</v>
      </c>
      <c r="L43" s="1262">
        <v>1.7428839027568501</v>
      </c>
      <c r="M43" s="1263">
        <f t="shared" si="0"/>
        <v>2.606868407962724</v>
      </c>
      <c r="N43" s="1267">
        <v>18.5</v>
      </c>
      <c r="O43" s="1268">
        <v>2373.6547376513581</v>
      </c>
      <c r="P43" s="1269">
        <v>8.3195027337714418</v>
      </c>
      <c r="Q43" s="678">
        <v>0.35763844933091399</v>
      </c>
      <c r="R43" s="1278">
        <v>6.2332229634577139E-3</v>
      </c>
      <c r="S43" s="675"/>
      <c r="T43" s="675"/>
      <c r="U43" s="670"/>
      <c r="V43" s="670"/>
      <c r="W43" s="670"/>
      <c r="X43" s="670"/>
    </row>
    <row r="44" spans="1:24" ht="15.6">
      <c r="A44" s="670"/>
      <c r="B44" s="670"/>
      <c r="C44" s="670"/>
      <c r="E44" s="670"/>
      <c r="F44" s="670"/>
      <c r="G44" s="670"/>
      <c r="H44" s="670"/>
      <c r="I44" s="670"/>
      <c r="J44" s="670"/>
      <c r="K44" s="677" t="s">
        <v>188</v>
      </c>
      <c r="L44" s="1262">
        <v>1.6091813603724698</v>
      </c>
      <c r="M44" s="1263">
        <f t="shared" si="0"/>
        <v>2.4068866804048428</v>
      </c>
      <c r="N44" s="1267">
        <v>19.5</v>
      </c>
      <c r="O44" s="1268">
        <v>2317.8232486627849</v>
      </c>
      <c r="P44" s="1269">
        <v>8.5262474093290059</v>
      </c>
      <c r="Q44" s="678">
        <v>0.30983107979459601</v>
      </c>
      <c r="R44" s="1278">
        <v>4.9857439846953929E-3</v>
      </c>
      <c r="S44" s="675"/>
      <c r="T44" s="675"/>
      <c r="U44" s="670"/>
      <c r="V44" s="670"/>
      <c r="W44" s="670"/>
      <c r="X44" s="670"/>
    </row>
    <row r="45" spans="1:24" ht="15.6">
      <c r="A45" s="670"/>
      <c r="B45" s="670"/>
      <c r="C45" s="670"/>
      <c r="E45" s="670"/>
      <c r="F45" s="670"/>
      <c r="G45" s="670"/>
      <c r="H45" s="670"/>
      <c r="I45" s="670"/>
      <c r="J45" s="670"/>
      <c r="K45" s="677" t="s">
        <v>189</v>
      </c>
      <c r="L45" s="1262">
        <v>1.5202725631523899</v>
      </c>
      <c r="M45" s="1263">
        <f t="shared" si="0"/>
        <v>2.2739039072572007</v>
      </c>
      <c r="N45" s="1267">
        <v>20.5</v>
      </c>
      <c r="O45" s="1268">
        <v>2264.238413678328</v>
      </c>
      <c r="P45" s="1269">
        <v>8.7294106212719189</v>
      </c>
      <c r="Q45" s="678">
        <v>0.264008718982085</v>
      </c>
      <c r="R45" s="1278">
        <v>4.0136521190147342E-3</v>
      </c>
      <c r="S45" s="675"/>
      <c r="T45" s="675"/>
      <c r="U45" s="670"/>
      <c r="V45" s="670"/>
      <c r="W45" s="670"/>
      <c r="X45" s="670"/>
    </row>
    <row r="46" spans="1:24" ht="15.6">
      <c r="A46" s="670"/>
      <c r="B46" s="670"/>
      <c r="C46" s="670"/>
      <c r="I46" s="670"/>
      <c r="J46" s="670"/>
      <c r="K46" s="677" t="s">
        <v>190</v>
      </c>
      <c r="L46" s="1262">
        <v>1.3804617827910599</v>
      </c>
      <c r="M46" s="1263">
        <f t="shared" si="0"/>
        <v>2.0647859586433777</v>
      </c>
      <c r="N46" s="1267">
        <v>21.5</v>
      </c>
      <c r="O46" s="1268">
        <v>2212.8172483997337</v>
      </c>
      <c r="P46" s="1269">
        <v>8.928942743090893</v>
      </c>
      <c r="Q46" s="678">
        <v>0.22144865588323201</v>
      </c>
      <c r="R46" s="1278">
        <v>3.0570140629725042E-3</v>
      </c>
      <c r="S46" s="675"/>
      <c r="T46" s="675"/>
      <c r="U46" s="670"/>
      <c r="V46" s="670"/>
      <c r="W46" s="670"/>
      <c r="X46" s="670"/>
    </row>
    <row r="47" spans="1:24" ht="15.6">
      <c r="A47" s="670"/>
      <c r="B47" s="670"/>
      <c r="C47" s="670"/>
      <c r="I47" s="670"/>
      <c r="J47" s="670"/>
      <c r="K47" s="677" t="s">
        <v>191</v>
      </c>
      <c r="L47" s="1262">
        <v>1.2949464511137401</v>
      </c>
      <c r="M47" s="1263">
        <f t="shared" si="0"/>
        <v>1.9368788638601635</v>
      </c>
      <c r="N47" s="1267">
        <v>22.5</v>
      </c>
      <c r="O47" s="1268">
        <v>2163.4778149055169</v>
      </c>
      <c r="P47" s="1269">
        <v>9.1248047803089172</v>
      </c>
      <c r="Q47" s="678">
        <v>0.18339338490943999</v>
      </c>
      <c r="R47" s="1278">
        <v>2.3748461294621544E-3</v>
      </c>
      <c r="S47" s="675"/>
      <c r="T47" s="675"/>
      <c r="U47" s="670"/>
      <c r="V47" s="670"/>
      <c r="W47" s="670"/>
      <c r="X47" s="670"/>
    </row>
    <row r="48" spans="1:24" ht="15.6">
      <c r="B48" s="670"/>
      <c r="C48" s="670"/>
      <c r="K48" s="677" t="s">
        <v>192</v>
      </c>
      <c r="L48" s="1262">
        <v>1.2311492989100199</v>
      </c>
      <c r="M48" s="1263">
        <f t="shared" si="0"/>
        <v>1.8414561106091858</v>
      </c>
      <c r="N48" s="1267">
        <v>23.5</v>
      </c>
      <c r="O48" s="1268">
        <v>2116.1395649694341</v>
      </c>
      <c r="P48" s="1269">
        <v>9.316967559745791</v>
      </c>
      <c r="Q48" s="678">
        <v>0.15062829024691399</v>
      </c>
      <c r="R48" s="1278">
        <v>1.8544591393350315E-3</v>
      </c>
      <c r="S48" s="675"/>
      <c r="T48" s="675"/>
      <c r="U48" s="670"/>
    </row>
    <row r="49" spans="2:21" ht="15.6">
      <c r="B49" s="670"/>
      <c r="C49" s="670"/>
      <c r="K49" s="677" t="s">
        <v>193</v>
      </c>
      <c r="L49" s="1262">
        <v>1.1307027188445899</v>
      </c>
      <c r="M49" s="1263">
        <f t="shared" si="0"/>
        <v>1.691216031022543</v>
      </c>
      <c r="N49" s="1267">
        <v>24.5</v>
      </c>
      <c r="O49" s="1268">
        <v>2070.7236284975834</v>
      </c>
      <c r="P49" s="1269">
        <v>9.5054109201563239</v>
      </c>
      <c r="Q49" s="678">
        <v>0.123363187087653</v>
      </c>
      <c r="R49" s="1278">
        <v>1.3948709104534304E-3</v>
      </c>
      <c r="S49" s="675"/>
      <c r="T49" s="675"/>
      <c r="U49" s="670"/>
    </row>
    <row r="50" spans="2:21" ht="15.6">
      <c r="B50" s="670"/>
      <c r="C50" s="670"/>
      <c r="K50" s="677" t="s">
        <v>194</v>
      </c>
      <c r="L50" s="1262">
        <v>1.0526530113613199</v>
      </c>
      <c r="M50" s="1263">
        <f t="shared" si="0"/>
        <v>1.574475428641035</v>
      </c>
      <c r="N50" s="1267">
        <v>25.5</v>
      </c>
      <c r="O50" s="1268">
        <v>2027.1530510330324</v>
      </c>
      <c r="P50" s="1269">
        <v>9.6901229156900843</v>
      </c>
      <c r="Q50" s="678">
        <v>0.106709521250721</v>
      </c>
      <c r="R50" s="1278">
        <v>1.1232809888549623E-3</v>
      </c>
      <c r="S50" s="675"/>
      <c r="T50" s="675"/>
      <c r="U50" s="670"/>
    </row>
    <row r="51" spans="2:21" ht="15.6">
      <c r="B51" s="670"/>
      <c r="C51" s="670"/>
      <c r="K51" s="677" t="s">
        <v>195</v>
      </c>
      <c r="L51" s="1262">
        <v>1.0010723351115101</v>
      </c>
      <c r="M51" s="1263">
        <f t="shared" si="0"/>
        <v>1.4973251175019564</v>
      </c>
      <c r="N51" s="1267">
        <v>26.5</v>
      </c>
      <c r="O51" s="1268">
        <v>1985.3529846162385</v>
      </c>
      <c r="P51" s="1269">
        <v>9.8710990414604503</v>
      </c>
      <c r="Q51" s="678">
        <v>9.8977006013773197E-2</v>
      </c>
      <c r="R51" s="1278">
        <v>9.9083142532553907E-4</v>
      </c>
      <c r="S51" s="675"/>
      <c r="T51" s="675"/>
      <c r="U51" s="670"/>
    </row>
    <row r="52" spans="2:21" ht="15.6">
      <c r="B52" s="670"/>
      <c r="C52" s="670"/>
      <c r="K52" s="677" t="s">
        <v>196</v>
      </c>
      <c r="L52" s="1262">
        <v>0.95424251062154708</v>
      </c>
      <c r="M52" s="1263">
        <f t="shared" si="0"/>
        <v>1.42728075607305</v>
      </c>
      <c r="N52" s="1267">
        <v>27.5</v>
      </c>
      <c r="O52" s="1268">
        <v>1945.2508364515368</v>
      </c>
      <c r="P52" s="1269">
        <v>10.048341488512419</v>
      </c>
      <c r="Q52" s="678">
        <v>9.2088216482108701E-2</v>
      </c>
      <c r="R52" s="1278">
        <v>8.7874490894547931E-4</v>
      </c>
      <c r="S52" s="675"/>
      <c r="T52" s="675"/>
      <c r="U52" s="670"/>
    </row>
    <row r="53" spans="2:21" ht="15.6">
      <c r="B53" s="670"/>
      <c r="C53" s="670"/>
      <c r="K53" s="677" t="s">
        <v>197</v>
      </c>
      <c r="L53" s="1262">
        <v>0.88026496178957803</v>
      </c>
      <c r="M53" s="1263">
        <f t="shared" si="0"/>
        <v>1.3166309677288379</v>
      </c>
      <c r="N53" s="1267">
        <v>28.5</v>
      </c>
      <c r="O53" s="1268">
        <v>1906.7763798475723</v>
      </c>
      <c r="P53" s="1269">
        <v>10.221858433673777</v>
      </c>
      <c r="Q53" s="678">
        <v>8.5914002069148898E-2</v>
      </c>
      <c r="R53" s="1278">
        <v>7.5627085748589075E-4</v>
      </c>
      <c r="S53" s="675"/>
      <c r="T53" s="675"/>
      <c r="U53" s="670"/>
    </row>
    <row r="54" spans="2:21" ht="15.6">
      <c r="B54" s="670"/>
      <c r="C54" s="670"/>
      <c r="K54" s="677" t="s">
        <v>198</v>
      </c>
      <c r="L54" s="1262">
        <v>0.82936297864831499</v>
      </c>
      <c r="M54" s="1263">
        <f t="shared" si="0"/>
        <v>1.2404957922626372</v>
      </c>
      <c r="N54" s="1267">
        <v>29.5</v>
      </c>
      <c r="O54" s="1268">
        <v>1869.8618318029326</v>
      </c>
      <c r="P54" s="1269">
        <v>10.391663368182993</v>
      </c>
      <c r="Q54" s="678">
        <v>8.03793205755884E-2</v>
      </c>
      <c r="R54" s="1278">
        <v>6.6663632734297788E-4</v>
      </c>
      <c r="S54" s="675"/>
      <c r="T54" s="675"/>
      <c r="U54" s="670"/>
    </row>
    <row r="55" spans="2:21" ht="15.6">
      <c r="B55" s="670"/>
      <c r="C55" s="670"/>
      <c r="K55" s="677" t="s">
        <v>199</v>
      </c>
      <c r="L55" s="1262">
        <v>0.76556582644459803</v>
      </c>
      <c r="M55" s="1263">
        <f t="shared" si="0"/>
        <v>1.1450730390116644</v>
      </c>
      <c r="N55" s="1267">
        <v>30.5</v>
      </c>
      <c r="O55" s="1268">
        <v>1834.4419014261257</v>
      </c>
      <c r="P55" s="1269">
        <v>10.557774467611296</v>
      </c>
      <c r="Q55" s="678">
        <v>7.54038425249976E-2</v>
      </c>
      <c r="R55" s="1278">
        <v>5.7726605019748115E-4</v>
      </c>
      <c r="S55" s="675"/>
      <c r="T55" s="675"/>
      <c r="U55" s="670"/>
    </row>
    <row r="56" spans="2:21" ht="15.6">
      <c r="B56" s="670"/>
      <c r="C56" s="670"/>
      <c r="K56" s="677" t="s">
        <v>200</v>
      </c>
      <c r="L56" s="1262">
        <v>0.72688031925723795</v>
      </c>
      <c r="M56" s="1263">
        <f t="shared" si="0"/>
        <v>1.0872103056573514</v>
      </c>
      <c r="N56" s="1267">
        <v>31.5</v>
      </c>
      <c r="O56" s="1268">
        <v>1800.4538131351283</v>
      </c>
      <c r="P56" s="1269">
        <v>10.720214004434469</v>
      </c>
      <c r="Q56" s="678">
        <v>7.0919260572398807E-2</v>
      </c>
      <c r="R56" s="1278">
        <v>5.1549814766352494E-4</v>
      </c>
      <c r="S56" s="675"/>
      <c r="T56" s="675"/>
      <c r="U56" s="670"/>
    </row>
    <row r="57" spans="2:21" ht="15.6">
      <c r="B57" s="670"/>
      <c r="C57" s="670"/>
      <c r="K57" s="677" t="s">
        <v>201</v>
      </c>
      <c r="L57" s="1262">
        <v>0.674620949898875</v>
      </c>
      <c r="M57" s="1263">
        <f t="shared" si="0"/>
        <v>1.009044858845386</v>
      </c>
      <c r="N57" s="1267">
        <v>32.5</v>
      </c>
      <c r="O57" s="1268">
        <v>1767.8373082977118</v>
      </c>
      <c r="P57" s="1269">
        <v>10.879007803646594</v>
      </c>
      <c r="Q57" s="678">
        <v>6.6854439763142703E-2</v>
      </c>
      <c r="R57" s="1278">
        <v>4.5101405657968448E-4</v>
      </c>
      <c r="S57" s="675"/>
      <c r="T57" s="675"/>
      <c r="U57" s="670"/>
    </row>
    <row r="58" spans="2:21" ht="15.6">
      <c r="B58" s="670"/>
      <c r="C58" s="670"/>
      <c r="K58" s="677" t="s">
        <v>202</v>
      </c>
      <c r="L58" s="1262">
        <v>0.62032550121486096</v>
      </c>
      <c r="M58" s="1263">
        <f t="shared" si="0"/>
        <v>0.92783400501477131</v>
      </c>
      <c r="N58" s="1267">
        <v>33.5</v>
      </c>
      <c r="O58" s="1268">
        <v>1736.5346286662443</v>
      </c>
      <c r="P58" s="1269">
        <v>11.03418474102973</v>
      </c>
      <c r="Q58" s="678">
        <v>6.3173665882630098E-2</v>
      </c>
      <c r="R58" s="1278">
        <v>3.9188235952222679E-4</v>
      </c>
      <c r="S58" s="675"/>
      <c r="T58" s="675"/>
      <c r="U58" s="670"/>
    </row>
    <row r="59" spans="2:21" ht="15.6">
      <c r="B59" s="670"/>
      <c r="C59" s="670"/>
      <c r="K59" s="677" t="s">
        <v>203</v>
      </c>
      <c r="L59" s="1262">
        <v>0.60335817350110599</v>
      </c>
      <c r="M59" s="1263">
        <f t="shared" si="0"/>
        <v>0.90245561319270351</v>
      </c>
      <c r="N59" s="1267">
        <v>34.5</v>
      </c>
      <c r="O59" s="1268">
        <v>1706.4904846439708</v>
      </c>
      <c r="P59" s="1269">
        <v>11.185776283079235</v>
      </c>
      <c r="Q59" s="678">
        <v>5.9822290884951501E-2</v>
      </c>
      <c r="R59" s="1278">
        <v>3.60942681629962E-4</v>
      </c>
      <c r="S59" s="675"/>
      <c r="T59" s="675"/>
      <c r="U59" s="670"/>
    </row>
    <row r="60" spans="2:21" ht="15.6">
      <c r="B60" s="670"/>
      <c r="C60" s="670"/>
      <c r="K60" s="677" t="s">
        <v>204</v>
      </c>
      <c r="L60" s="1262">
        <v>0.57078090429069805</v>
      </c>
      <c r="M60" s="1263">
        <f t="shared" si="0"/>
        <v>0.8537291008943354</v>
      </c>
      <c r="N60" s="1267">
        <v>35.5</v>
      </c>
      <c r="O60" s="1268">
        <v>1677.6520111042753</v>
      </c>
      <c r="P60" s="1269">
        <v>11.333816067115574</v>
      </c>
      <c r="Q60" s="678">
        <v>5.6775371872417699E-2</v>
      </c>
      <c r="R60" s="1278">
        <v>3.2406298098779237E-4</v>
      </c>
      <c r="S60" s="675"/>
      <c r="T60" s="675"/>
      <c r="U60" s="670"/>
    </row>
    <row r="61" spans="2:21" ht="15.6">
      <c r="B61" s="670"/>
      <c r="C61" s="670"/>
      <c r="K61" s="677" t="s">
        <v>205</v>
      </c>
      <c r="L61" s="1262">
        <v>0.55109880414274293</v>
      </c>
      <c r="M61" s="1263">
        <f t="shared" si="0"/>
        <v>0.82429016638073771</v>
      </c>
      <c r="N61" s="1267">
        <v>36.5</v>
      </c>
      <c r="O61" s="1268">
        <v>1649.9687131783039</v>
      </c>
      <c r="P61" s="1269">
        <v>11.478339519769326</v>
      </c>
      <c r="Q61" s="678">
        <v>5.4000174876476598E-2</v>
      </c>
      <c r="R61" s="1278">
        <v>2.9759431797925245E-4</v>
      </c>
      <c r="S61" s="675"/>
      <c r="T61" s="675"/>
      <c r="U61" s="670"/>
    </row>
    <row r="62" spans="2:21" ht="15.6">
      <c r="B62" s="670"/>
      <c r="C62" s="670"/>
      <c r="K62" s="677" t="s">
        <v>206</v>
      </c>
      <c r="L62" s="1262">
        <v>0.50359028654423099</v>
      </c>
      <c r="M62" s="1263">
        <f t="shared" si="0"/>
        <v>0.75323066927895055</v>
      </c>
      <c r="N62" s="1267">
        <v>37.5</v>
      </c>
      <c r="O62" s="1268">
        <v>1623.3924041354519</v>
      </c>
      <c r="P62" s="1269">
        <v>11.619383511786774</v>
      </c>
      <c r="Q62" s="678">
        <v>5.14586708838842E-2</v>
      </c>
      <c r="R62" s="1278">
        <v>2.5914086815600519E-4</v>
      </c>
      <c r="S62" s="675"/>
      <c r="T62" s="675"/>
      <c r="U62" s="670"/>
    </row>
    <row r="63" spans="2:21" ht="15.6">
      <c r="B63" s="670"/>
      <c r="C63" s="670"/>
      <c r="K63" s="677" t="s">
        <v>207</v>
      </c>
      <c r="L63" s="1262">
        <v>0.48051472085352498</v>
      </c>
      <c r="M63" s="1263">
        <f t="shared" si="0"/>
        <v>0.71871605640093938</v>
      </c>
      <c r="N63" s="1267">
        <v>38.5</v>
      </c>
      <c r="O63" s="1268">
        <v>1597.8771372089445</v>
      </c>
      <c r="P63" s="1269">
        <v>11.756986046953489</v>
      </c>
      <c r="Q63" s="678">
        <v>4.9127396225731097E-2</v>
      </c>
      <c r="R63" s="1278">
        <v>2.3606437083667695E-4</v>
      </c>
      <c r="S63" s="675"/>
      <c r="T63" s="675"/>
      <c r="U63" s="670"/>
    </row>
    <row r="64" spans="2:21" ht="15.6">
      <c r="B64" s="670"/>
      <c r="C64" s="670"/>
      <c r="K64" s="677" t="s">
        <v>208</v>
      </c>
      <c r="L64" s="1262">
        <v>0.45879654137991899</v>
      </c>
      <c r="M64" s="1263">
        <f t="shared" si="0"/>
        <v>0.68623171486869294</v>
      </c>
      <c r="N64" s="1267">
        <v>39.5</v>
      </c>
      <c r="O64" s="1268">
        <v>1573.379132968025</v>
      </c>
      <c r="P64" s="1269">
        <v>11.89118598285329</v>
      </c>
      <c r="Q64" s="678">
        <v>4.6994309701655301E-2</v>
      </c>
      <c r="R64" s="1278">
        <v>2.1560826755656225E-4</v>
      </c>
      <c r="S64" s="675"/>
      <c r="T64" s="675"/>
      <c r="U64" s="670"/>
    </row>
    <row r="65" spans="2:21" ht="15.6">
      <c r="B65" s="670"/>
      <c r="C65" s="670"/>
      <c r="K65" s="677" t="s">
        <v>209</v>
      </c>
      <c r="L65" s="1262">
        <v>0.43097012392936196</v>
      </c>
      <c r="M65" s="1263">
        <f t="shared" si="0"/>
        <v>0.64461115228050325</v>
      </c>
      <c r="N65" s="1267">
        <v>40.5</v>
      </c>
      <c r="O65" s="1268">
        <v>1549.8567036096063</v>
      </c>
      <c r="P65" s="1269">
        <v>12.022022781158572</v>
      </c>
      <c r="Q65" s="678">
        <v>4.5031793190967999E-2</v>
      </c>
      <c r="R65" s="1278">
        <v>1.9407357492272877E-4</v>
      </c>
      <c r="S65" s="675"/>
      <c r="T65" s="675"/>
      <c r="U65" s="670"/>
    </row>
    <row r="66" spans="2:21" ht="15.6">
      <c r="B66" s="670"/>
      <c r="C66" s="670"/>
      <c r="K66" s="677" t="s">
        <v>210</v>
      </c>
      <c r="L66" s="1262">
        <v>0.41468148932415694</v>
      </c>
      <c r="M66" s="1263">
        <f t="shared" si="0"/>
        <v>0.6202478961313177</v>
      </c>
      <c r="N66" s="1267">
        <v>41.5</v>
      </c>
      <c r="O66" s="1268">
        <v>1527.27017533605</v>
      </c>
      <c r="P66" s="1269">
        <v>12.149536285171713</v>
      </c>
      <c r="Q66" s="678">
        <v>4.32238351597828E-2</v>
      </c>
      <c r="R66" s="1278">
        <v>1.792412433836059E-4</v>
      </c>
      <c r="S66" s="675"/>
      <c r="T66" s="675"/>
      <c r="U66" s="670"/>
    </row>
    <row r="67" spans="2:21" ht="15.6">
      <c r="B67" s="670"/>
      <c r="C67" s="670"/>
      <c r="K67" s="677" t="s">
        <v>211</v>
      </c>
      <c r="L67" s="1262">
        <v>0.39432069606765202</v>
      </c>
      <c r="M67" s="1263">
        <f t="shared" si="0"/>
        <v>0.58979382594483787</v>
      </c>
      <c r="N67" s="1267">
        <v>42.5</v>
      </c>
      <c r="O67" s="1268">
        <v>1505.5818098017432</v>
      </c>
      <c r="P67" s="1269">
        <v>12.273766522394201</v>
      </c>
      <c r="Q67" s="678">
        <v>4.1563711517252001E-2</v>
      </c>
      <c r="R67" s="1278">
        <v>1.6389431656637892E-4</v>
      </c>
      <c r="S67" s="675"/>
      <c r="T67" s="675"/>
      <c r="U67" s="670"/>
    </row>
    <row r="68" spans="2:21" ht="15.6">
      <c r="B68" s="670"/>
      <c r="C68" s="670"/>
      <c r="K68" s="677" t="s">
        <v>212</v>
      </c>
      <c r="L68" s="1262">
        <v>0.370566437268396</v>
      </c>
      <c r="M68" s="1263">
        <f t="shared" si="0"/>
        <v>0.55426407739394423</v>
      </c>
      <c r="N68" s="1267">
        <v>43.5</v>
      </c>
      <c r="O68" s="1268">
        <v>1484.7557254479002</v>
      </c>
      <c r="P68" s="1269">
        <v>12.394753529983817</v>
      </c>
      <c r="Q68" s="678">
        <v>4.0030664765618902E-2</v>
      </c>
      <c r="R68" s="1278">
        <v>1.4834020823680907E-4</v>
      </c>
      <c r="S68" s="675"/>
      <c r="T68" s="675"/>
      <c r="U68" s="670"/>
    </row>
    <row r="69" spans="2:21" ht="15.6">
      <c r="B69" s="670"/>
      <c r="C69" s="670"/>
      <c r="K69" s="677" t="s">
        <v>213</v>
      </c>
      <c r="L69" s="1262">
        <v>0.34545479225204001</v>
      </c>
      <c r="M69" s="1263">
        <f t="shared" si="0"/>
        <v>0.51670405749728565</v>
      </c>
      <c r="N69" s="1267">
        <v>44.5</v>
      </c>
      <c r="O69" s="1268">
        <v>1464.757819401583</v>
      </c>
      <c r="P69" s="1269">
        <v>12.512537201061448</v>
      </c>
      <c r="Q69" s="678">
        <v>3.8613485711208602E-2</v>
      </c>
      <c r="R69" s="1278">
        <v>1.3339213684492683E-4</v>
      </c>
      <c r="S69" s="675"/>
      <c r="T69" s="675"/>
      <c r="U69" s="670"/>
    </row>
    <row r="70" spans="2:21" ht="15.6">
      <c r="B70" s="670"/>
      <c r="C70" s="670"/>
      <c r="K70" s="677" t="s">
        <v>214</v>
      </c>
      <c r="L70" s="1262">
        <v>0.32441530588698403</v>
      </c>
      <c r="M70" s="1263">
        <f t="shared" si="0"/>
        <v>0.48523485163792179</v>
      </c>
      <c r="N70" s="1267">
        <v>45.5</v>
      </c>
      <c r="O70" s="1268">
        <v>1445.5556904897958</v>
      </c>
      <c r="P70" s="1269">
        <v>12.62715714994181</v>
      </c>
      <c r="Q70" s="678">
        <v>3.7308780638745299E-2</v>
      </c>
      <c r="R70" s="1278">
        <v>1.2103539483188944E-4</v>
      </c>
      <c r="S70" s="675"/>
      <c r="T70" s="675"/>
      <c r="U70" s="670"/>
    </row>
    <row r="71" spans="2:21" ht="15.6">
      <c r="B71" s="670"/>
      <c r="C71" s="670"/>
      <c r="K71" s="677" t="s">
        <v>215</v>
      </c>
      <c r="L71" s="1262">
        <v>0.29048065045947496</v>
      </c>
      <c r="M71" s="1263">
        <f t="shared" si="0"/>
        <v>0.4344780679937873</v>
      </c>
      <c r="N71" s="1267">
        <v>46.5</v>
      </c>
      <c r="O71" s="1268">
        <v>1427.1185638108927</v>
      </c>
      <c r="P71" s="1269">
        <v>12.738652594482982</v>
      </c>
      <c r="Q71" s="678">
        <v>3.6094043959423401E-2</v>
      </c>
      <c r="R71" s="1278">
        <v>1.0484621367046193E-4</v>
      </c>
      <c r="S71" s="675"/>
      <c r="T71" s="675"/>
      <c r="U71" s="670"/>
    </row>
    <row r="72" spans="2:21" ht="15.6">
      <c r="B72" s="670"/>
      <c r="C72" s="670"/>
      <c r="K72" s="677" t="s">
        <v>216</v>
      </c>
      <c r="L72" s="1262">
        <v>0.29183803667657598</v>
      </c>
      <c r="M72" s="1263">
        <f t="shared" si="0"/>
        <v>0.43650833933955369</v>
      </c>
      <c r="N72" s="1267">
        <v>47.5</v>
      </c>
      <c r="O72" s="1268">
        <v>1409.4172172120891</v>
      </c>
      <c r="P72" s="1269">
        <v>12.847062253872634</v>
      </c>
      <c r="Q72" s="678">
        <v>3.4974251870623002E-2</v>
      </c>
      <c r="R72" s="1278">
        <v>1.0206817000154682E-4</v>
      </c>
      <c r="S72" s="675"/>
      <c r="T72" s="675"/>
      <c r="U72" s="670"/>
    </row>
    <row r="73" spans="2:21" ht="15.6">
      <c r="B73" s="670"/>
      <c r="C73" s="670"/>
      <c r="K73" s="677" t="s">
        <v>217</v>
      </c>
      <c r="L73" s="1262">
        <v>0.26944116409441998</v>
      </c>
      <c r="M73" s="1263">
        <f t="shared" si="0"/>
        <v>0.40300886213442488</v>
      </c>
      <c r="N73" s="1267">
        <v>48.5</v>
      </c>
      <c r="O73" s="1268">
        <v>1392.4239099418519</v>
      </c>
      <c r="P73" s="1269">
        <v>12.952424260292444</v>
      </c>
      <c r="Q73" s="678">
        <v>3.3935528565872002E-2</v>
      </c>
      <c r="R73" s="1278">
        <v>9.1436283209479953E-5</v>
      </c>
      <c r="S73" s="675"/>
      <c r="T73" s="675"/>
      <c r="U73" s="670"/>
    </row>
    <row r="74" spans="2:21" ht="15.6">
      <c r="B74" s="670"/>
      <c r="C74" s="670"/>
      <c r="K74" s="677" t="s">
        <v>218</v>
      </c>
      <c r="L74" s="1262">
        <v>0.259260767466167</v>
      </c>
      <c r="M74" s="1263">
        <f t="shared" si="0"/>
        <v>0.38778182704118414</v>
      </c>
      <c r="N74" s="1267">
        <v>49.5</v>
      </c>
      <c r="O74" s="1268">
        <v>1376.1123136779304</v>
      </c>
      <c r="P74" s="1269">
        <v>13.054776083023532</v>
      </c>
      <c r="Q74" s="678">
        <v>3.29655549628853E-2</v>
      </c>
      <c r="R74" s="1278">
        <v>8.5466750796257547E-5</v>
      </c>
      <c r="S74" s="675"/>
      <c r="T74" s="675"/>
      <c r="U74" s="670"/>
    </row>
    <row r="75" spans="2:21" ht="15.6">
      <c r="B75" s="670"/>
      <c r="C75" s="670"/>
      <c r="K75" s="677" t="s">
        <v>219</v>
      </c>
      <c r="L75" s="1262">
        <v>0.24161474664386298</v>
      </c>
      <c r="M75" s="1263">
        <f t="shared" si="0"/>
        <v>0.36138829954623519</v>
      </c>
      <c r="N75" s="1267">
        <v>50.5</v>
      </c>
      <c r="O75" s="1268">
        <v>1360.4574460744502</v>
      </c>
      <c r="P75" s="1269">
        <v>13.154154463672644</v>
      </c>
      <c r="Q75" s="678">
        <v>3.2070116477013903E-2</v>
      </c>
      <c r="R75" s="1278">
        <v>7.7486130674328898E-5</v>
      </c>
      <c r="S75" s="675"/>
      <c r="T75" s="675"/>
      <c r="U75" s="670"/>
    </row>
    <row r="76" spans="2:21" ht="15.6">
      <c r="B76" s="670"/>
      <c r="C76" s="670"/>
      <c r="K76" s="677" t="s">
        <v>220</v>
      </c>
      <c r="L76" s="1262">
        <v>0.22464741893010801</v>
      </c>
      <c r="M76" s="1263">
        <f t="shared" si="0"/>
        <v>0.33600990772416728</v>
      </c>
      <c r="N76" s="1267">
        <v>51.5</v>
      </c>
      <c r="O76" s="1268">
        <v>1345.4356069232258</v>
      </c>
      <c r="P76" s="1269">
        <v>13.250595361312126</v>
      </c>
      <c r="Q76" s="678">
        <v>3.12324259343668E-2</v>
      </c>
      <c r="R76" s="1278">
        <v>7.0162838730812691E-5</v>
      </c>
      <c r="S76" s="675"/>
      <c r="T76" s="675"/>
      <c r="U76" s="670"/>
    </row>
    <row r="77" spans="2:21" ht="15.6">
      <c r="B77" s="670"/>
      <c r="C77" s="670"/>
      <c r="K77" s="677" t="s">
        <v>221</v>
      </c>
      <c r="L77" s="1262">
        <v>0.20971617054200398</v>
      </c>
      <c r="M77" s="1263">
        <f t="shared" si="0"/>
        <v>0.31367692292074806</v>
      </c>
      <c r="N77" s="1267">
        <v>52.5</v>
      </c>
      <c r="O77" s="1268">
        <v>1331.024316984578</v>
      </c>
      <c r="P77" s="1269">
        <v>13.344133906432093</v>
      </c>
      <c r="Q77" s="678">
        <v>3.0458573864483598E-2</v>
      </c>
      <c r="R77" s="1278">
        <v>6.3876554710302671E-5</v>
      </c>
      <c r="S77" s="675"/>
      <c r="T77" s="675"/>
      <c r="U77" s="670"/>
    </row>
    <row r="78" spans="2:21" ht="15.6">
      <c r="B78" s="670"/>
      <c r="C78" s="670"/>
      <c r="K78" s="677" t="s">
        <v>222</v>
      </c>
      <c r="L78" s="1262">
        <v>0.20632270499925301</v>
      </c>
      <c r="M78" s="1263">
        <f t="shared" si="0"/>
        <v>0.30860124455633453</v>
      </c>
      <c r="N78" s="1267">
        <v>53.5</v>
      </c>
      <c r="O78" s="1268">
        <v>1317.2022595098342</v>
      </c>
      <c r="P78" s="1269">
        <v>13.434804362704007</v>
      </c>
      <c r="Q78" s="678">
        <v>2.9733332172940399E-2</v>
      </c>
      <c r="R78" s="1278">
        <v>6.1346615225623801E-5</v>
      </c>
      <c r="S78" s="675"/>
      <c r="T78" s="675"/>
      <c r="U78" s="670"/>
    </row>
    <row r="79" spans="2:21" ht="15.6">
      <c r="B79" s="670"/>
      <c r="C79" s="670"/>
      <c r="K79" s="677" t="s">
        <v>223</v>
      </c>
      <c r="L79" s="1262">
        <v>0.187319297959849</v>
      </c>
      <c r="M79" s="1263">
        <f t="shared" si="0"/>
        <v>0.28017744571562081</v>
      </c>
      <c r="N79" s="1267">
        <v>54.5</v>
      </c>
      <c r="O79" s="1268">
        <v>1303.9492244508058</v>
      </c>
      <c r="P79" s="1269">
        <v>13.522640095647802</v>
      </c>
      <c r="Q79" s="678">
        <v>2.90579700834614E-2</v>
      </c>
      <c r="R79" s="1278">
        <v>5.4431185561722849E-5</v>
      </c>
      <c r="S79" s="675"/>
      <c r="T79" s="675"/>
      <c r="U79" s="670"/>
    </row>
    <row r="80" spans="2:21" ht="15.6">
      <c r="B80" s="670"/>
      <c r="C80" s="670"/>
      <c r="K80" s="677" t="s">
        <v>224</v>
      </c>
      <c r="L80" s="1262">
        <v>0.190712763502599</v>
      </c>
      <c r="M80" s="1263">
        <f t="shared" si="0"/>
        <v>0.28525312408003289</v>
      </c>
      <c r="N80" s="1267">
        <v>55.5</v>
      </c>
      <c r="O80" s="1268">
        <v>1291.2460553297376</v>
      </c>
      <c r="P80" s="1269">
        <v>13.607673547381838</v>
      </c>
      <c r="Q80" s="678">
        <v>2.8428654958591499E-2</v>
      </c>
      <c r="R80" s="1278">
        <v>5.4217073498148485E-5</v>
      </c>
      <c r="S80" s="675"/>
      <c r="T80" s="675"/>
      <c r="U80" s="670"/>
    </row>
    <row r="81" spans="2:21" ht="15.6">
      <c r="B81" s="670"/>
      <c r="C81" s="670"/>
      <c r="K81" s="677" t="s">
        <v>225</v>
      </c>
      <c r="L81" s="1262">
        <v>0.175781515114496</v>
      </c>
      <c r="M81" s="1263">
        <f t="shared" si="0"/>
        <v>0.26292013927661523</v>
      </c>
      <c r="N81" s="1267">
        <v>56.5</v>
      </c>
      <c r="O81" s="1268">
        <v>1279.0745987259795</v>
      </c>
      <c r="P81" s="1269">
        <v>13.689936216714612</v>
      </c>
      <c r="Q81" s="678">
        <v>2.7841842935893101E-2</v>
      </c>
      <c r="R81" s="1278">
        <v>4.894081334851117E-5</v>
      </c>
      <c r="S81" s="675"/>
      <c r="T81" s="675"/>
      <c r="U81" s="670"/>
    </row>
    <row r="82" spans="2:21" ht="15.6">
      <c r="B82" s="670"/>
      <c r="C82" s="670"/>
      <c r="K82" s="677" t="s">
        <v>226</v>
      </c>
      <c r="L82" s="1262">
        <v>0.166958504703343</v>
      </c>
      <c r="M82" s="1263">
        <f t="shared" si="0"/>
        <v>0.24972337552913929</v>
      </c>
      <c r="N82" s="1267">
        <v>57.5</v>
      </c>
      <c r="O82" s="1268">
        <v>1267.4176563220899</v>
      </c>
      <c r="P82" s="1269">
        <v>13.769458643910895</v>
      </c>
      <c r="Q82" s="678">
        <v>2.72942442637987E-2</v>
      </c>
      <c r="R82" s="1278">
        <v>4.5570062092916277E-5</v>
      </c>
      <c r="S82" s="675"/>
      <c r="T82" s="675"/>
      <c r="U82" s="670"/>
    </row>
    <row r="83" spans="2:21" ht="15.6">
      <c r="B83" s="670"/>
      <c r="C83" s="670"/>
      <c r="K83" s="677" t="s">
        <v>227</v>
      </c>
      <c r="L83" s="1262">
        <v>0.17306674268029498</v>
      </c>
      <c r="M83" s="1263">
        <f t="shared" si="0"/>
        <v>0.25885959658508401</v>
      </c>
      <c r="N83" s="1267">
        <v>58.5</v>
      </c>
      <c r="O83" s="1268">
        <v>1256.2589394417098</v>
      </c>
      <c r="P83" s="1269">
        <v>13.84627039953264</v>
      </c>
      <c r="Q83" s="678">
        <v>2.6778225926179299E-2</v>
      </c>
      <c r="R83" s="1278">
        <v>4.6344203358008766E-5</v>
      </c>
      <c r="S83" s="675"/>
      <c r="T83" s="675"/>
      <c r="U83" s="670"/>
    </row>
    <row r="84" spans="2:21" ht="15.6">
      <c r="B84" s="670"/>
      <c r="C84" s="670"/>
      <c r="K84" s="677" t="s">
        <v>228</v>
      </c>
      <c r="L84" s="1262">
        <v>0.149991176989589</v>
      </c>
      <c r="M84" s="1263">
        <f t="shared" si="0"/>
        <v>0.22434498370707284</v>
      </c>
      <c r="N84" s="1267">
        <v>59.5</v>
      </c>
      <c r="O84" s="1268">
        <v>1245.5830260039609</v>
      </c>
      <c r="P84" s="1269">
        <v>13.920400076816208</v>
      </c>
      <c r="Q84" s="678">
        <v>2.6295660118773101E-2</v>
      </c>
      <c r="R84" s="1278">
        <v>3.944117010932973E-5</v>
      </c>
      <c r="S84" s="675"/>
      <c r="T84" s="675"/>
      <c r="U84" s="670"/>
    </row>
    <row r="85" spans="2:21" ht="15.6">
      <c r="B85" s="670"/>
      <c r="C85" s="670"/>
      <c r="K85" s="677" t="s">
        <v>229</v>
      </c>
      <c r="L85" s="1262">
        <v>0.14727640455538801</v>
      </c>
      <c r="M85" s="1263">
        <f t="shared" si="0"/>
        <v>0.22028444101554168</v>
      </c>
      <c r="N85" s="1267">
        <v>60.5</v>
      </c>
      <c r="O85" s="1268">
        <v>1235.3753198136897</v>
      </c>
      <c r="P85" s="1269">
        <v>13.99187528710368</v>
      </c>
      <c r="Q85" s="678">
        <v>2.5839437142118699E-2</v>
      </c>
      <c r="R85" s="1278">
        <v>3.8055393980261922E-5</v>
      </c>
      <c r="S85" s="675"/>
      <c r="T85" s="675"/>
      <c r="U85" s="670"/>
    </row>
    <row r="86" spans="2:21" ht="15.6">
      <c r="B86" s="670"/>
      <c r="C86" s="670"/>
      <c r="K86" s="677" t="s">
        <v>230</v>
      </c>
      <c r="L86" s="1262">
        <v>0.142525552795537</v>
      </c>
      <c r="M86" s="1263">
        <f t="shared" si="0"/>
        <v>0.21317849130536326</v>
      </c>
      <c r="N86" s="1267">
        <v>61.5</v>
      </c>
      <c r="O86" s="1268">
        <v>1225.6220121033857</v>
      </c>
      <c r="P86" s="1269">
        <v>14.060722657896719</v>
      </c>
      <c r="Q86" s="678">
        <v>2.5411514914639399E-2</v>
      </c>
      <c r="R86" s="1278">
        <v>3.6217902105810132E-5</v>
      </c>
      <c r="S86" s="675"/>
      <c r="T86" s="675"/>
      <c r="U86" s="670"/>
    </row>
    <row r="87" spans="2:21" ht="15.6">
      <c r="B87" s="670"/>
      <c r="C87" s="670"/>
      <c r="K87" s="677" t="s">
        <v>231</v>
      </c>
      <c r="L87" s="1262">
        <v>0.13641731481858502</v>
      </c>
      <c r="M87" s="1263">
        <f t="shared" si="0"/>
        <v>0.20404227024941851</v>
      </c>
      <c r="N87" s="1267">
        <v>62.5</v>
      </c>
      <c r="O87" s="1268">
        <v>1216.3100452405349</v>
      </c>
      <c r="P87" s="1269">
        <v>14.126967833148072</v>
      </c>
      <c r="Q87" s="678">
        <v>2.5009415492777999E-2</v>
      </c>
      <c r="R87" s="1278">
        <v>3.4117173067070934E-5</v>
      </c>
      <c r="S87" s="675"/>
      <c r="T87" s="675"/>
      <c r="U87" s="670"/>
    </row>
    <row r="88" spans="2:21" ht="15.6">
      <c r="B88" s="670"/>
      <c r="C88" s="670"/>
      <c r="K88" s="677" t="s">
        <v>232</v>
      </c>
      <c r="L88" s="1262">
        <v>0.13098776995018399</v>
      </c>
      <c r="M88" s="1263">
        <f t="shared" si="0"/>
        <v>0.19592118486635762</v>
      </c>
      <c r="N88" s="1267">
        <v>63.5</v>
      </c>
      <c r="O88" s="1268">
        <v>1207.4270785136166</v>
      </c>
      <c r="P88" s="1269">
        <v>14.190635475446332</v>
      </c>
      <c r="Q88" s="678">
        <v>2.4626619792712499E-2</v>
      </c>
      <c r="R88" s="1278">
        <v>3.2257860080584728E-5</v>
      </c>
      <c r="S88" s="675"/>
      <c r="T88" s="675"/>
      <c r="U88" s="670"/>
    </row>
    <row r="89" spans="2:21" ht="15.6">
      <c r="B89" s="670"/>
      <c r="C89" s="670"/>
      <c r="K89" s="677" t="s">
        <v>233</v>
      </c>
      <c r="L89" s="1262">
        <v>0.109269590476578</v>
      </c>
      <c r="M89" s="1263">
        <f t="shared" si="0"/>
        <v>0.16343684333411126</v>
      </c>
      <c r="N89" s="1267">
        <v>64.5</v>
      </c>
      <c r="O89" s="1268">
        <v>1198.9614559101285</v>
      </c>
      <c r="P89" s="1269">
        <v>14.25174926978816</v>
      </c>
      <c r="Q89" s="678">
        <v>2.426512493161E-2</v>
      </c>
      <c r="R89" s="1278">
        <v>2.6514402641400273E-5</v>
      </c>
      <c r="S89" s="675"/>
      <c r="T89" s="675"/>
      <c r="U89" s="670"/>
    </row>
    <row r="90" spans="2:21" ht="15.6">
      <c r="B90" s="670"/>
      <c r="C90" s="670"/>
      <c r="K90" s="677" t="s">
        <v>234</v>
      </c>
      <c r="L90" s="1262">
        <v>0.10791220425947799</v>
      </c>
      <c r="M90" s="1263">
        <f t="shared" ref="M90:M114" si="1">100*L90/(SUMIF($N$25:$N$114,"&gt;"&amp;$J$25,$L$25:$L$114))</f>
        <v>0.16140657198834643</v>
      </c>
      <c r="N90" s="1267">
        <v>65.5</v>
      </c>
      <c r="O90" s="1268">
        <v>1190.9021758012063</v>
      </c>
      <c r="P90" s="1269">
        <v>14.310331928665727</v>
      </c>
      <c r="Q90" s="678">
        <v>2.39227041810504E-2</v>
      </c>
      <c r="R90" s="1278">
        <v>2.5815517400245789E-5</v>
      </c>
      <c r="S90" s="675"/>
      <c r="T90" s="675"/>
      <c r="U90" s="670"/>
    </row>
    <row r="91" spans="2:21" ht="15.6">
      <c r="B91" s="670"/>
      <c r="C91" s="670"/>
      <c r="K91" s="677" t="s">
        <v>235</v>
      </c>
      <c r="L91" s="1262">
        <v>0.11877129399628099</v>
      </c>
      <c r="M91" s="1263">
        <f t="shared" si="1"/>
        <v>0.17764874275446962</v>
      </c>
      <c r="N91" s="1267">
        <v>66.5</v>
      </c>
      <c r="O91" s="1268">
        <v>1183.2388624493308</v>
      </c>
      <c r="P91" s="1269">
        <v>14.36640519822674</v>
      </c>
      <c r="Q91" s="678">
        <v>2.3516736570965101E-2</v>
      </c>
      <c r="R91" s="1278">
        <v>2.7931132331031889E-5</v>
      </c>
      <c r="S91" s="675"/>
      <c r="T91" s="675"/>
      <c r="U91" s="670"/>
    </row>
    <row r="92" spans="2:21" ht="15.6">
      <c r="B92" s="670"/>
      <c r="C92" s="670"/>
      <c r="K92" s="677" t="s">
        <v>236</v>
      </c>
      <c r="L92" s="1262">
        <v>0.10384004560817701</v>
      </c>
      <c r="M92" s="1263">
        <f t="shared" si="1"/>
        <v>0.15531575795105043</v>
      </c>
      <c r="N92" s="1267">
        <v>67.5</v>
      </c>
      <c r="O92" s="1268">
        <v>1175.9617392577877</v>
      </c>
      <c r="P92" s="1269">
        <v>14.419989865292838</v>
      </c>
      <c r="Q92" s="678">
        <v>2.30125108995612E-2</v>
      </c>
      <c r="R92" s="1278">
        <v>2.3896201813691057E-5</v>
      </c>
      <c r="S92" s="675"/>
      <c r="T92" s="675"/>
      <c r="U92" s="670"/>
    </row>
    <row r="93" spans="2:21" ht="15.6">
      <c r="B93" s="670"/>
      <c r="C93" s="670"/>
      <c r="K93" s="677" t="s">
        <v>237</v>
      </c>
      <c r="L93" s="1262">
        <v>9.1623569654273693E-2</v>
      </c>
      <c r="M93" s="1263">
        <f t="shared" si="1"/>
        <v>0.13704331583916193</v>
      </c>
      <c r="N93" s="1267">
        <v>68.5</v>
      </c>
      <c r="O93" s="1268">
        <v>1169.0616036834372</v>
      </c>
      <c r="P93" s="1269">
        <v>14.471105765045495</v>
      </c>
      <c r="Q93" s="678">
        <v>2.25443570164909E-2</v>
      </c>
      <c r="R93" s="1278">
        <v>2.0655944654112676E-5</v>
      </c>
      <c r="S93" s="675"/>
      <c r="T93" s="675"/>
      <c r="U93" s="670"/>
    </row>
    <row r="94" spans="2:21" ht="15.6">
      <c r="B94" s="670"/>
      <c r="C94" s="670"/>
      <c r="K94" s="677" t="s">
        <v>238</v>
      </c>
      <c r="L94" s="1262">
        <v>9.7731807631225298E-2</v>
      </c>
      <c r="M94" s="1263">
        <f t="shared" si="1"/>
        <v>0.14617953689510613</v>
      </c>
      <c r="N94" s="1267">
        <v>69.5</v>
      </c>
      <c r="O94" s="1268">
        <v>1162.529803737229</v>
      </c>
      <c r="P94" s="1269">
        <v>14.519771789211553</v>
      </c>
      <c r="Q94" s="678">
        <v>2.2106580415446199E-2</v>
      </c>
      <c r="R94" s="1278">
        <v>2.1605160645466006E-5</v>
      </c>
      <c r="S94" s="675"/>
      <c r="T94" s="675"/>
      <c r="U94" s="670"/>
    </row>
    <row r="95" spans="2:21" ht="15.6">
      <c r="B95" s="670"/>
      <c r="C95" s="670"/>
      <c r="K95" s="677" t="s">
        <v>239</v>
      </c>
      <c r="L95" s="1262">
        <v>9.1623569654273693E-2</v>
      </c>
      <c r="M95" s="1263">
        <f t="shared" si="1"/>
        <v>0.13704331583916193</v>
      </c>
      <c r="N95" s="1267">
        <v>70.5</v>
      </c>
      <c r="O95" s="1268">
        <v>1156.358216000368</v>
      </c>
      <c r="P95" s="1269">
        <v>14.566005894598584</v>
      </c>
      <c r="Q95" s="678">
        <v>2.1701199262580999E-2</v>
      </c>
      <c r="R95" s="1278">
        <v>1.9883413422163632E-5</v>
      </c>
      <c r="S95" s="675"/>
      <c r="T95" s="675"/>
      <c r="U95" s="670"/>
    </row>
    <row r="96" spans="2:21" ht="15.6">
      <c r="B96" s="670"/>
      <c r="C96" s="670"/>
      <c r="K96" s="677" t="s">
        <v>240</v>
      </c>
      <c r="L96" s="1262">
        <v>7.3298855723419001E-2</v>
      </c>
      <c r="M96" s="1263">
        <f t="shared" si="1"/>
        <v>0.10963465267132963</v>
      </c>
      <c r="N96" s="1267">
        <v>71.5</v>
      </c>
      <c r="O96" s="1268">
        <v>1150.5392250872553</v>
      </c>
      <c r="P96" s="1269">
        <v>14.609825111849101</v>
      </c>
      <c r="Q96" s="678">
        <v>2.13229790300568E-2</v>
      </c>
      <c r="R96" s="1278">
        <v>1.5629499635176221E-5</v>
      </c>
      <c r="S96" s="675"/>
      <c r="T96" s="675"/>
      <c r="U96" s="670"/>
    </row>
    <row r="97" spans="2:21" ht="15.6">
      <c r="B97" s="670"/>
      <c r="C97" s="670"/>
      <c r="K97" s="677" t="s">
        <v>241</v>
      </c>
      <c r="L97" s="1262">
        <v>8.21218661345713E-2</v>
      </c>
      <c r="M97" s="1263">
        <f t="shared" si="1"/>
        <v>0.1228314164188045</v>
      </c>
      <c r="N97" s="1267">
        <v>72.5</v>
      </c>
      <c r="O97" s="1268">
        <v>1145.0657044899438</v>
      </c>
      <c r="P97" s="1269">
        <v>14.651245554297482</v>
      </c>
      <c r="Q97" s="678">
        <v>2.0974085162185699E-2</v>
      </c>
      <c r="R97" s="1278">
        <v>1.7224310139841122E-5</v>
      </c>
      <c r="S97" s="675"/>
      <c r="T97" s="675"/>
      <c r="U97" s="670"/>
    </row>
    <row r="98" spans="2:21" ht="15.6">
      <c r="B98" s="670"/>
      <c r="C98" s="670"/>
      <c r="K98" s="677" t="s">
        <v>242</v>
      </c>
      <c r="L98" s="1262">
        <v>6.9905390180668103E-2</v>
      </c>
      <c r="M98" s="1263">
        <f t="shared" si="1"/>
        <v>0.10455897430691619</v>
      </c>
      <c r="N98" s="1267">
        <v>73.5</v>
      </c>
      <c r="O98" s="1268">
        <v>1139.9309987424199</v>
      </c>
      <c r="P98" s="1269">
        <v>14.690282426827268</v>
      </c>
      <c r="Q98" s="678">
        <v>2.0649679667787701E-2</v>
      </c>
      <c r="R98" s="1278">
        <v>1.4435239142825081E-5</v>
      </c>
      <c r="S98" s="675"/>
      <c r="T98" s="675"/>
      <c r="U98" s="670"/>
    </row>
    <row r="99" spans="2:21" ht="15.6">
      <c r="B99" s="670"/>
      <c r="C99" s="670"/>
      <c r="K99" s="677" t="s">
        <v>243</v>
      </c>
      <c r="L99" s="1262">
        <v>5.5652834901114404E-2</v>
      </c>
      <c r="M99" s="1263">
        <f t="shared" si="1"/>
        <v>8.3241125176379868E-2</v>
      </c>
      <c r="N99" s="1267">
        <v>74.5</v>
      </c>
      <c r="O99" s="1268">
        <v>1135.1289068465524</v>
      </c>
      <c r="P99" s="1269">
        <v>14.72695003463925</v>
      </c>
      <c r="Q99" s="678">
        <v>2.03486545045065E-2</v>
      </c>
      <c r="R99" s="1278">
        <v>1.1324603095991181E-5</v>
      </c>
      <c r="S99" s="675"/>
      <c r="T99" s="675"/>
      <c r="U99" s="670"/>
    </row>
    <row r="100" spans="2:21" ht="15.6">
      <c r="B100" s="670"/>
      <c r="C100" s="670"/>
      <c r="K100" s="677" t="s">
        <v>244</v>
      </c>
      <c r="L100" s="1262">
        <v>5.9046300443865295E-2</v>
      </c>
      <c r="M100" s="1263">
        <f t="shared" si="1"/>
        <v>8.8316803540793284E-2</v>
      </c>
      <c r="N100" s="1267">
        <v>75.5</v>
      </c>
      <c r="O100" s="1268">
        <v>1130.6536669051691</v>
      </c>
      <c r="P100" s="1269">
        <v>14.761261791851378</v>
      </c>
      <c r="Q100" s="678">
        <v>2.00733449390888E-2</v>
      </c>
      <c r="R100" s="1278">
        <v>1.18525675618678E-5</v>
      </c>
      <c r="S100" s="675"/>
      <c r="T100" s="675"/>
      <c r="U100" s="670"/>
    </row>
    <row r="101" spans="2:21" ht="15.6">
      <c r="B101" s="670"/>
      <c r="C101" s="670"/>
      <c r="K101" s="677" t="s">
        <v>245</v>
      </c>
      <c r="L101" s="1262">
        <v>4.8865903815612705E-2</v>
      </c>
      <c r="M101" s="1263">
        <f t="shared" si="1"/>
        <v>7.3089768447553147E-2</v>
      </c>
      <c r="N101" s="1267">
        <v>76.5</v>
      </c>
      <c r="O101" s="1268">
        <v>1126.4999419112776</v>
      </c>
      <c r="P101" s="1269">
        <v>14.793230229861202</v>
      </c>
      <c r="Q101" s="678">
        <v>1.9819393729122899E-2</v>
      </c>
      <c r="R101" s="1278">
        <v>9.6849258765107724E-6</v>
      </c>
      <c r="S101" s="675"/>
      <c r="T101" s="675"/>
      <c r="U101" s="670"/>
    </row>
    <row r="102" spans="2:21" ht="15.6">
      <c r="B102" s="670"/>
      <c r="C102" s="670"/>
      <c r="K102" s="677" t="s">
        <v>246</v>
      </c>
      <c r="L102" s="1262">
        <v>4.4115052055761404E-2</v>
      </c>
      <c r="M102" s="1263">
        <f t="shared" si="1"/>
        <v>6.5983818737374259E-2</v>
      </c>
      <c r="N102" s="1267">
        <v>77.5</v>
      </c>
      <c r="O102" s="1268">
        <v>1122.66280664589</v>
      </c>
      <c r="P102" s="1269">
        <v>14.822867005410593</v>
      </c>
      <c r="Q102" s="678">
        <v>1.9585971852287502E-2</v>
      </c>
      <c r="R102" s="1278">
        <v>8.6403616782634073E-6</v>
      </c>
      <c r="S102" s="675"/>
      <c r="T102" s="675"/>
      <c r="U102" s="670"/>
    </row>
    <row r="103" spans="2:21" ht="15.6">
      <c r="B103" s="670"/>
      <c r="C103" s="670"/>
      <c r="K103" s="677" t="s">
        <v>247</v>
      </c>
      <c r="L103" s="1262">
        <v>4.54724382728618E-2</v>
      </c>
      <c r="M103" s="1263">
        <f t="shared" si="1"/>
        <v>6.8014090083139689E-2</v>
      </c>
      <c r="N103" s="1267">
        <v>78.5</v>
      </c>
      <c r="O103" s="1268">
        <v>1119.1377356403827</v>
      </c>
      <c r="P103" s="1269">
        <v>14.850182908299935</v>
      </c>
      <c r="Q103" s="678">
        <v>1.93755556169713E-2</v>
      </c>
      <c r="R103" s="1278">
        <v>8.8105375679512809E-6</v>
      </c>
      <c r="S103" s="675"/>
      <c r="T103" s="675"/>
      <c r="U103" s="670"/>
    </row>
    <row r="104" spans="2:21" ht="15.6">
      <c r="B104" s="670"/>
      <c r="C104" s="670"/>
      <c r="K104" s="677" t="s">
        <v>248</v>
      </c>
      <c r="L104" s="1262">
        <v>3.8006814078809799E-2</v>
      </c>
      <c r="M104" s="1263">
        <f t="shared" si="1"/>
        <v>5.68475976814301E-2</v>
      </c>
      <c r="N104" s="1267">
        <v>79.5</v>
      </c>
      <c r="O104" s="1268">
        <v>1115.9205921627211</v>
      </c>
      <c r="P104" s="1269">
        <v>14.875187868705526</v>
      </c>
      <c r="Q104" s="678">
        <v>1.9184171376643099E-2</v>
      </c>
      <c r="R104" s="1278">
        <v>7.2912923476809885E-6</v>
      </c>
      <c r="S104" s="675"/>
      <c r="T104" s="675"/>
      <c r="U104" s="670"/>
    </row>
    <row r="105" spans="2:21" ht="15.6">
      <c r="B105" s="670"/>
      <c r="C105" s="670"/>
      <c r="K105" s="677" t="s">
        <v>249</v>
      </c>
      <c r="L105" s="1262">
        <v>3.5970734753159296E-2</v>
      </c>
      <c r="M105" s="1263">
        <f t="shared" si="1"/>
        <v>5.3802190662782093E-2</v>
      </c>
      <c r="N105" s="1267">
        <v>80.5</v>
      </c>
      <c r="O105" s="1268">
        <v>1113.007618190147</v>
      </c>
      <c r="P105" s="1269">
        <v>14.897890964060272</v>
      </c>
      <c r="Q105" s="678">
        <v>1.90112169063636E-2</v>
      </c>
      <c r="R105" s="1278">
        <v>6.8384744067358272E-6</v>
      </c>
      <c r="S105" s="675"/>
      <c r="T105" s="675"/>
      <c r="U105" s="670"/>
    </row>
    <row r="106" spans="2:21" ht="15.6">
      <c r="B106" s="670"/>
      <c r="C106" s="670"/>
      <c r="K106" s="677" t="s">
        <v>250</v>
      </c>
      <c r="L106" s="1262">
        <v>3.1898576101858298E-2</v>
      </c>
      <c r="M106" s="1263">
        <f t="shared" si="1"/>
        <v>4.7711376625486086E-2</v>
      </c>
      <c r="N106" s="1267">
        <v>81.5</v>
      </c>
      <c r="O106" s="1268">
        <v>1110.3954253341224</v>
      </c>
      <c r="P106" s="1269">
        <v>14.918300425463311</v>
      </c>
      <c r="Q106" s="678">
        <v>1.88592941445502E-2</v>
      </c>
      <c r="R106" s="1278">
        <v>6.015846294972651E-6</v>
      </c>
      <c r="S106" s="675"/>
      <c r="T106" s="675"/>
      <c r="U106" s="670"/>
    </row>
    <row r="107" spans="2:21" ht="15.6">
      <c r="B107" s="670"/>
      <c r="C107" s="670"/>
      <c r="K107" s="677" t="s">
        <v>251</v>
      </c>
      <c r="L107" s="1262">
        <v>2.7147724342007001E-2</v>
      </c>
      <c r="M107" s="1263">
        <f t="shared" si="1"/>
        <v>4.0605426915307219E-2</v>
      </c>
      <c r="N107" s="1267">
        <v>82.5</v>
      </c>
      <c r="O107" s="1268">
        <v>1108.0809866865125</v>
      </c>
      <c r="P107" s="1269">
        <v>14.936423643588626</v>
      </c>
      <c r="Q107" s="678">
        <v>1.8724738422505698E-2</v>
      </c>
      <c r="R107" s="1278">
        <v>5.0833403707037165E-6</v>
      </c>
      <c r="S107" s="675"/>
      <c r="T107" s="675"/>
      <c r="U107" s="670"/>
    </row>
    <row r="108" spans="2:21" ht="15.6">
      <c r="B108" s="670"/>
      <c r="C108" s="670"/>
      <c r="K108" s="677" t="s">
        <v>252</v>
      </c>
      <c r="L108" s="1262">
        <v>2.17181794736056E-2</v>
      </c>
      <c r="M108" s="1263">
        <f t="shared" si="1"/>
        <v>3.2484341532245775E-2</v>
      </c>
      <c r="N108" s="1267">
        <v>83.5</v>
      </c>
      <c r="O108" s="1268">
        <v>1106.0616295591196</v>
      </c>
      <c r="P108" s="1269">
        <v>14.952267174066629</v>
      </c>
      <c r="Q108" s="678">
        <v>1.8403857350092201E-2</v>
      </c>
      <c r="R108" s="1278">
        <v>3.9969827693593796E-6</v>
      </c>
      <c r="S108" s="675"/>
      <c r="T108" s="675"/>
      <c r="U108" s="670"/>
    </row>
    <row r="109" spans="2:21" ht="15.6">
      <c r="B109" s="670"/>
      <c r="C109" s="670"/>
      <c r="K109" s="677" t="s">
        <v>253</v>
      </c>
      <c r="L109" s="1262">
        <v>1.7646020822304601E-2</v>
      </c>
      <c r="M109" s="1263">
        <f t="shared" si="1"/>
        <v>2.6393527494949769E-2</v>
      </c>
      <c r="N109" s="1267">
        <v>84.5</v>
      </c>
      <c r="O109" s="1268">
        <v>1104.3350290916376</v>
      </c>
      <c r="P109" s="1269">
        <v>14.965836742316823</v>
      </c>
      <c r="Q109" s="678">
        <v>1.80474256849085E-2</v>
      </c>
      <c r="R109" s="1278">
        <v>3.1846524942489028E-6</v>
      </c>
      <c r="S109" s="675"/>
      <c r="T109" s="675"/>
      <c r="U109" s="670"/>
    </row>
    <row r="110" spans="2:21" ht="15.6">
      <c r="B110" s="670"/>
      <c r="C110" s="670"/>
      <c r="K110" s="677" t="s">
        <v>254</v>
      </c>
      <c r="L110" s="1262">
        <v>1.35738621710035E-2</v>
      </c>
      <c r="M110" s="1263">
        <f t="shared" si="1"/>
        <v>2.0302713457653609E-2</v>
      </c>
      <c r="N110" s="1267">
        <v>85.5</v>
      </c>
      <c r="O110" s="1268">
        <v>1102.8992027058512</v>
      </c>
      <c r="P110" s="1269">
        <v>14.977137247814468</v>
      </c>
      <c r="Q110" s="678">
        <v>1.7695537433701201E-2</v>
      </c>
      <c r="R110" s="1278">
        <v>2.401967861668931E-6</v>
      </c>
      <c r="S110" s="675"/>
      <c r="T110" s="675"/>
      <c r="U110" s="670"/>
    </row>
    <row r="111" spans="2:21" ht="15.6">
      <c r="B111" s="670"/>
      <c r="C111" s="670"/>
      <c r="K111" s="677" t="s">
        <v>255</v>
      </c>
      <c r="L111" s="1262">
        <v>1.2895169062453299E-2</v>
      </c>
      <c r="M111" s="1263">
        <f t="shared" si="1"/>
        <v>1.9287577784770887E-2</v>
      </c>
      <c r="N111" s="1267">
        <v>86.5</v>
      </c>
      <c r="O111" s="1268">
        <v>1101.7525053873978</v>
      </c>
      <c r="P111" s="1269">
        <v>14.986172767772526</v>
      </c>
      <c r="Q111" s="678">
        <v>1.7357645231892201E-2</v>
      </c>
      <c r="R111" s="1278">
        <v>2.2382976979133635E-6</v>
      </c>
      <c r="S111" s="675"/>
      <c r="T111" s="675"/>
      <c r="U111" s="670"/>
    </row>
    <row r="112" spans="2:21" ht="15.6">
      <c r="B112" s="670"/>
      <c r="C112" s="670"/>
      <c r="K112" s="677" t="s">
        <v>256</v>
      </c>
      <c r="L112" s="1262">
        <v>4.7508517598512301E-3</v>
      </c>
      <c r="M112" s="1263">
        <f t="shared" si="1"/>
        <v>7.1059497101787703E-3</v>
      </c>
      <c r="N112" s="1267">
        <v>87.5</v>
      </c>
      <c r="O112" s="1268">
        <v>1100.893625778222</v>
      </c>
      <c r="P112" s="1269">
        <v>14.992946560230811</v>
      </c>
      <c r="Q112" s="678">
        <v>1.70590058049724E-2</v>
      </c>
      <c r="R112" s="1278">
        <v>8.1044807749865477E-7</v>
      </c>
      <c r="S112" s="675"/>
      <c r="T112" s="675"/>
      <c r="U112" s="670"/>
    </row>
    <row r="113" spans="2:21" ht="15.6">
      <c r="B113" s="670"/>
      <c r="C113" s="670"/>
      <c r="K113" s="677" t="s">
        <v>257</v>
      </c>
      <c r="L113" s="1262">
        <v>6.1082379769515794E-3</v>
      </c>
      <c r="M113" s="1263">
        <f t="shared" si="1"/>
        <v>9.1362210559441295E-3</v>
      </c>
      <c r="N113" s="1267">
        <v>88.5</v>
      </c>
      <c r="O113" s="1268">
        <v>1100.3215830668735</v>
      </c>
      <c r="P113" s="1269">
        <v>14.997461066537076</v>
      </c>
      <c r="Q113" s="678">
        <v>1.68632803698547E-2</v>
      </c>
      <c r="R113" s="1278">
        <v>1.0300492957112856E-6</v>
      </c>
      <c r="S113" s="675"/>
      <c r="T113" s="675"/>
      <c r="U113" s="670"/>
    </row>
    <row r="114" spans="2:21" ht="15.6">
      <c r="B114" s="670"/>
      <c r="C114" s="670"/>
      <c r="K114" s="1270" t="s">
        <v>258</v>
      </c>
      <c r="L114" s="1271">
        <v>1.35738621710035E-3</v>
      </c>
      <c r="M114" s="1272">
        <f t="shared" si="1"/>
        <v>2.0302713457653609E-3</v>
      </c>
      <c r="N114" s="1273">
        <v>89.5</v>
      </c>
      <c r="O114" s="1274">
        <v>1100.0357246654225</v>
      </c>
      <c r="P114" s="1275">
        <v>14.999717913215894</v>
      </c>
      <c r="Q114" s="1279">
        <v>1.69962594746705E-2</v>
      </c>
      <c r="R114" s="1280">
        <v>2.3070488353178973E-7</v>
      </c>
      <c r="S114" s="675"/>
      <c r="T114" s="675"/>
      <c r="U114" s="670"/>
    </row>
    <row r="115" spans="2:21" ht="15.6">
      <c r="B115" s="670"/>
      <c r="C115" s="670"/>
      <c r="P115" s="674"/>
    </row>
    <row r="116" spans="2:21">
      <c r="B116" s="670"/>
      <c r="C116" s="670"/>
    </row>
    <row r="117" spans="2:21">
      <c r="B117" s="670"/>
      <c r="C117" s="670"/>
    </row>
    <row r="118" spans="2:21">
      <c r="B118" s="670"/>
      <c r="C118" s="670"/>
    </row>
    <row r="119" spans="2:21">
      <c r="B119" s="670"/>
      <c r="C119" s="670"/>
    </row>
    <row r="120" spans="2:21">
      <c r="B120" s="670"/>
      <c r="C120" s="670"/>
    </row>
    <row r="121" spans="2:21">
      <c r="B121" s="670"/>
      <c r="C121" s="670"/>
    </row>
    <row r="122" spans="2:21">
      <c r="B122" s="670"/>
      <c r="C122" s="670"/>
    </row>
    <row r="123" spans="2:21">
      <c r="B123" s="670"/>
      <c r="C123" s="670"/>
    </row>
    <row r="124" spans="2:21">
      <c r="B124" s="670"/>
      <c r="C124" s="670"/>
    </row>
    <row r="125" spans="2:21">
      <c r="B125" s="670"/>
    </row>
  </sheetData>
  <sheetProtection formatCells="0" formatColumns="0" formatRows="0"/>
  <mergeCells count="3">
    <mergeCell ref="C5:I5"/>
    <mergeCell ref="C7:C9"/>
    <mergeCell ref="D11:N11"/>
  </mergeCells>
  <phoneticPr fontId="11" type="noConversion"/>
  <hyperlinks>
    <hyperlink ref="P2" location="NOTES!A1" display="BACK" xr:uid="{00000000-0004-0000-0B00-000000000000}"/>
  </hyperlinks>
  <pageMargins left="0.74791666666667" right="0.74791666666667" top="0.98402777777778005" bottom="0.98402777777778005" header="0.51180555555555995" footer="0.51180555555555995"/>
  <pageSetup paperSize="9" firstPageNumber="0" orientation="portrait" horizontalDpi="300" verticalDpi="300"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020271-8480-4C1B-8707-FE6407768602}">
  <sheetPr codeName="Sheet27"/>
  <dimension ref="D2:AV74"/>
  <sheetViews>
    <sheetView zoomScale="75" zoomScaleNormal="75" workbookViewId="0">
      <selection activeCell="N24" sqref="N24"/>
    </sheetView>
  </sheetViews>
  <sheetFormatPr defaultColWidth="9.33203125" defaultRowHeight="13.2"/>
  <cols>
    <col min="1" max="2" width="6.33203125" style="3" customWidth="1"/>
    <col min="3" max="3" width="3.5546875" style="3" customWidth="1"/>
    <col min="4" max="4" width="10.5546875" style="3" customWidth="1"/>
    <col min="5" max="5" width="12.33203125" style="3" customWidth="1"/>
    <col min="6" max="6" width="13.44140625" style="3" customWidth="1"/>
    <col min="7" max="7" width="13.33203125" style="3" customWidth="1"/>
    <col min="8" max="8" width="15.5546875" style="3" customWidth="1"/>
    <col min="9" max="9" width="14" style="3" customWidth="1"/>
    <col min="10" max="10" width="7.5546875" style="3" customWidth="1"/>
    <col min="11" max="11" width="13" style="3" customWidth="1"/>
    <col min="12" max="12" width="12.44140625" style="3" customWidth="1"/>
    <col min="13" max="13" width="9.44140625" style="3" customWidth="1"/>
    <col min="14" max="14" width="13.33203125" style="3" customWidth="1"/>
    <col min="15" max="15" width="13.5546875" style="3" customWidth="1"/>
    <col min="16" max="16" width="15.33203125" style="3" customWidth="1"/>
    <col min="17" max="17" width="1.5546875" style="3" customWidth="1"/>
    <col min="18" max="18" width="15.5546875" style="3" customWidth="1"/>
    <col min="19" max="19" width="14.44140625" style="3" customWidth="1"/>
    <col min="20" max="20" width="8.5546875" style="3" customWidth="1"/>
    <col min="21" max="21" width="19.44140625" style="3" customWidth="1"/>
    <col min="22" max="22" width="14.44140625" style="3" customWidth="1"/>
    <col min="23" max="23" width="5.44140625" style="3" customWidth="1"/>
    <col min="24" max="47" width="9.33203125" style="3"/>
    <col min="48" max="48" width="10.44140625" style="3" customWidth="1"/>
    <col min="49" max="16384" width="9.33203125" style="3"/>
  </cols>
  <sheetData>
    <row r="2" spans="4:18">
      <c r="R2" s="668" t="s">
        <v>48</v>
      </c>
    </row>
    <row r="5" spans="4:18" ht="69" customHeight="1">
      <c r="D5" s="1352" t="s">
        <v>0</v>
      </c>
      <c r="E5" s="1353"/>
      <c r="F5" s="1353"/>
      <c r="G5" s="1353"/>
      <c r="H5" s="1353"/>
      <c r="I5" s="1353"/>
      <c r="J5" s="23"/>
      <c r="K5" s="23"/>
      <c r="L5" s="23"/>
      <c r="M5" s="23"/>
      <c r="N5" s="23"/>
      <c r="O5" s="23"/>
      <c r="P5" s="23"/>
      <c r="Q5" s="23"/>
      <c r="R5" s="24"/>
    </row>
    <row r="6" spans="4:18" ht="13.8">
      <c r="D6" s="25"/>
      <c r="E6" s="26"/>
      <c r="F6" s="23"/>
      <c r="G6" s="23"/>
      <c r="H6" s="23"/>
      <c r="I6" s="23"/>
      <c r="J6" s="23"/>
      <c r="K6" s="23"/>
      <c r="L6" s="23"/>
      <c r="M6" s="23"/>
      <c r="N6" s="23"/>
      <c r="O6" s="23"/>
      <c r="P6" s="23"/>
      <c r="Q6" s="23"/>
      <c r="R6" s="24"/>
    </row>
    <row r="7" spans="4:18" ht="17.399999999999999">
      <c r="D7" s="1354"/>
      <c r="K7" s="699"/>
      <c r="L7" s="700"/>
      <c r="M7" s="700"/>
      <c r="N7" s="700"/>
      <c r="O7" s="700"/>
      <c r="P7" s="700"/>
      <c r="Q7" s="700"/>
      <c r="R7" s="701"/>
    </row>
    <row r="8" spans="4:18" ht="17.399999999999999">
      <c r="D8" s="1354"/>
      <c r="L8" s="530"/>
      <c r="M8" s="530"/>
      <c r="N8" s="530"/>
      <c r="O8" s="530"/>
      <c r="P8" s="530"/>
      <c r="Q8" s="530" t="s">
        <v>1</v>
      </c>
      <c r="R8" s="702"/>
    </row>
    <row r="9" spans="4:18" ht="17.399999999999999">
      <c r="D9" s="1355"/>
      <c r="E9" s="27"/>
      <c r="F9" s="27"/>
      <c r="G9" s="27"/>
      <c r="H9" s="27"/>
      <c r="I9" s="27"/>
      <c r="J9" s="27"/>
      <c r="K9" s="33"/>
      <c r="L9" s="33"/>
      <c r="M9" s="33"/>
      <c r="N9" s="33"/>
      <c r="O9" s="33"/>
      <c r="P9" s="33"/>
      <c r="Q9" s="33"/>
      <c r="R9" s="34"/>
    </row>
    <row r="10" spans="4:18">
      <c r="D10" s="29"/>
      <c r="E10" s="23"/>
      <c r="F10" s="23"/>
      <c r="G10" s="23"/>
      <c r="H10" s="23"/>
      <c r="I10" s="23"/>
      <c r="J10" s="23"/>
      <c r="K10" s="23"/>
      <c r="L10" s="23"/>
      <c r="M10" s="23"/>
      <c r="N10" s="23"/>
      <c r="O10" s="23"/>
      <c r="P10" s="23"/>
      <c r="Q10" s="23"/>
      <c r="R10" s="24"/>
    </row>
    <row r="11" spans="4:18" ht="42" customHeight="1">
      <c r="D11" s="30"/>
      <c r="E11" s="1361" t="s">
        <v>600</v>
      </c>
      <c r="F11" s="1361"/>
      <c r="G11" s="1361"/>
      <c r="H11" s="1361"/>
      <c r="I11" s="1361"/>
      <c r="J11" s="1361"/>
      <c r="K11" s="1361"/>
      <c r="L11" s="1361"/>
      <c r="R11" s="31"/>
    </row>
    <row r="12" spans="4:18">
      <c r="D12" s="32"/>
      <c r="E12" s="27"/>
      <c r="F12" s="27"/>
      <c r="G12" s="27"/>
      <c r="H12" s="27"/>
      <c r="I12" s="27"/>
      <c r="J12" s="27"/>
      <c r="K12" s="27"/>
      <c r="L12" s="27"/>
      <c r="M12" s="27"/>
      <c r="N12" s="27"/>
      <c r="O12" s="27"/>
      <c r="P12" s="27"/>
      <c r="Q12" s="27"/>
      <c r="R12" s="28"/>
    </row>
    <row r="13" spans="4:18" ht="17.100000000000001" customHeight="1"/>
    <row r="14" spans="4:18" ht="18.75" customHeight="1">
      <c r="D14" s="36" t="s">
        <v>709</v>
      </c>
      <c r="E14" s="43"/>
    </row>
    <row r="15" spans="4:18" ht="18.75" customHeight="1">
      <c r="D15" s="43"/>
      <c r="E15" s="43" t="s">
        <v>708</v>
      </c>
    </row>
    <row r="16" spans="4:18" ht="18.75" customHeight="1">
      <c r="E16" s="1179" t="s">
        <v>707</v>
      </c>
    </row>
    <row r="17" spans="4:48" ht="17.100000000000001" customHeight="1">
      <c r="D17" s="43"/>
      <c r="E17" s="1256" t="s">
        <v>747</v>
      </c>
      <c r="I17" s="43"/>
    </row>
    <row r="18" spans="4:48" ht="17.100000000000001" customHeight="1">
      <c r="D18" s="43"/>
      <c r="I18" s="43"/>
    </row>
    <row r="19" spans="4:48" ht="23.25" customHeight="1">
      <c r="D19" s="1180" t="s">
        <v>741</v>
      </c>
      <c r="E19" s="1180"/>
      <c r="F19" s="1180"/>
      <c r="G19" s="1180"/>
      <c r="H19" s="1180"/>
      <c r="I19" s="1180"/>
      <c r="J19" s="1180"/>
      <c r="K19" s="1181"/>
      <c r="L19" s="1180"/>
      <c r="M19" s="1181"/>
      <c r="N19" s="1181"/>
      <c r="O19" s="1180"/>
      <c r="P19" s="1180"/>
      <c r="Q19" s="1182"/>
      <c r="R19" s="1182"/>
    </row>
    <row r="20" spans="4:48" ht="17.100000000000001" customHeight="1">
      <c r="D20" s="1196" t="s">
        <v>52</v>
      </c>
      <c r="E20" s="1197" t="s">
        <v>53</v>
      </c>
      <c r="F20" s="1254" t="s">
        <v>738</v>
      </c>
      <c r="G20" s="1198" t="s">
        <v>739</v>
      </c>
      <c r="H20" s="1198" t="s">
        <v>740</v>
      </c>
      <c r="I20" s="1198" t="s">
        <v>800</v>
      </c>
      <c r="J20" s="1183"/>
      <c r="K20" s="1183"/>
      <c r="L20" s="1183"/>
      <c r="M20" s="1183"/>
      <c r="N20" s="1183"/>
      <c r="O20" s="1183"/>
      <c r="P20" s="1184"/>
      <c r="Q20" s="1011"/>
      <c r="R20" s="1185"/>
    </row>
    <row r="21" spans="4:48" ht="18">
      <c r="D21" s="1192" t="s">
        <v>54</v>
      </c>
      <c r="E21" s="1088" t="s">
        <v>55</v>
      </c>
      <c r="F21" s="1255" t="s">
        <v>129</v>
      </c>
      <c r="G21" s="1193" t="s">
        <v>742</v>
      </c>
      <c r="H21" s="1193" t="s">
        <v>97</v>
      </c>
      <c r="I21" s="1193" t="s">
        <v>61</v>
      </c>
      <c r="J21" s="1048"/>
      <c r="K21" s="1048"/>
      <c r="L21" s="1048"/>
      <c r="M21" s="1048"/>
      <c r="N21" s="1048"/>
      <c r="O21" s="1048"/>
      <c r="P21" s="1184"/>
      <c r="Q21" s="1011"/>
      <c r="R21" s="1186"/>
      <c r="U21" s="63"/>
    </row>
    <row r="22" spans="4:48" ht="18">
      <c r="D22" s="1258">
        <v>39</v>
      </c>
      <c r="E22" s="1259">
        <v>-77</v>
      </c>
      <c r="F22" s="1123">
        <v>7.7019531249994E-2</v>
      </c>
      <c r="G22" s="1260">
        <v>45</v>
      </c>
      <c r="H22" s="1261">
        <v>44.761000000000003</v>
      </c>
      <c r="I22" s="1138">
        <v>7.0202183708732999</v>
      </c>
      <c r="J22" s="1187"/>
      <c r="K22" s="1187"/>
      <c r="L22" s="1187"/>
      <c r="M22" s="1187"/>
      <c r="N22" s="1187"/>
      <c r="O22" s="1188"/>
      <c r="P22" s="1189"/>
      <c r="Q22" s="1011"/>
      <c r="R22" s="1190"/>
      <c r="U22" s="58"/>
    </row>
    <row r="23" spans="4:48" ht="14.25" customHeight="1" thickBot="1">
      <c r="F23" s="1049"/>
      <c r="G23" s="1011"/>
      <c r="H23" s="1011"/>
      <c r="I23" s="1187"/>
      <c r="J23" s="1048"/>
      <c r="K23" s="1047"/>
      <c r="L23" s="1187"/>
      <c r="M23" s="1187"/>
      <c r="N23" s="1187"/>
      <c r="O23" s="1188"/>
      <c r="P23" s="1189"/>
      <c r="Q23" s="1011"/>
      <c r="R23" s="1191"/>
      <c r="U23" s="61"/>
    </row>
    <row r="24" spans="4:48" ht="38.1" customHeight="1">
      <c r="D24" s="1194" t="s">
        <v>713</v>
      </c>
      <c r="E24" s="1195" t="s">
        <v>112</v>
      </c>
      <c r="F24" s="1049"/>
      <c r="J24" s="1188"/>
      <c r="K24" s="1194" t="s">
        <v>717</v>
      </c>
      <c r="L24" s="1195"/>
      <c r="M24" s="1049"/>
      <c r="Q24" s="1011"/>
      <c r="R24" s="1191"/>
      <c r="U24" s="61"/>
    </row>
    <row r="25" spans="4:48" s="273" customFormat="1" ht="20.100000000000001" customHeight="1" thickBot="1">
      <c r="D25" s="1241" t="s">
        <v>117</v>
      </c>
      <c r="E25" s="1242" t="s">
        <v>714</v>
      </c>
      <c r="F25" s="1217"/>
      <c r="J25" s="1225"/>
      <c r="K25" s="1241" t="s">
        <v>117</v>
      </c>
      <c r="L25" s="1242"/>
      <c r="M25" s="1217"/>
    </row>
    <row r="26" spans="4:48" s="273" customFormat="1" ht="20.100000000000001" customHeight="1" thickBot="1">
      <c r="D26" s="1243">
        <v>20</v>
      </c>
      <c r="E26" s="1244">
        <v>10</v>
      </c>
      <c r="F26" s="1217"/>
      <c r="G26" s="1245" t="s">
        <v>723</v>
      </c>
      <c r="H26" s="1245" t="s">
        <v>715</v>
      </c>
      <c r="I26" s="1246" t="s">
        <v>716</v>
      </c>
      <c r="J26" s="1225"/>
      <c r="K26" s="1243">
        <v>30</v>
      </c>
      <c r="L26" s="1244"/>
      <c r="M26" s="1217"/>
      <c r="N26" s="1245" t="s">
        <v>723</v>
      </c>
      <c r="O26" s="1247" t="s">
        <v>724</v>
      </c>
      <c r="P26" s="1248" t="s">
        <v>725</v>
      </c>
      <c r="Q26" s="1249"/>
      <c r="R26" s="1250" t="s">
        <v>722</v>
      </c>
      <c r="S26" s="1248" t="s">
        <v>726</v>
      </c>
      <c r="U26" s="1234" t="s">
        <v>718</v>
      </c>
      <c r="V26" s="1235"/>
      <c r="W26" s="1236"/>
    </row>
    <row r="27" spans="4:48" ht="17.100000000000001" customHeight="1">
      <c r="D27" s="273"/>
      <c r="E27" s="273"/>
      <c r="F27" s="1217"/>
      <c r="G27" s="1218"/>
      <c r="H27" s="1218">
        <v>0.60085492072163105</v>
      </c>
      <c r="I27" s="1219">
        <v>1.00268785906933</v>
      </c>
      <c r="J27" s="1219"/>
      <c r="K27" s="1220"/>
      <c r="L27" s="1220"/>
      <c r="M27" s="1219"/>
      <c r="N27" s="1218"/>
      <c r="O27" s="1218">
        <v>1.3725148391706301</v>
      </c>
      <c r="P27" s="1219">
        <v>0.95337716710435605</v>
      </c>
      <c r="Q27" s="1218"/>
      <c r="R27" s="1219">
        <v>0.127987189802241</v>
      </c>
      <c r="S27" s="1220">
        <v>0.122020064439308</v>
      </c>
      <c r="T27" s="273"/>
      <c r="U27" s="1221"/>
      <c r="V27" s="273"/>
      <c r="W27" s="1061"/>
      <c r="AB27" s="1045"/>
      <c r="AJ27" s="1213" t="s">
        <v>733</v>
      </c>
    </row>
    <row r="28" spans="4:48" ht="15" customHeight="1">
      <c r="D28" s="1222" t="s">
        <v>710</v>
      </c>
      <c r="E28" s="1222" t="s">
        <v>283</v>
      </c>
      <c r="F28" s="1223"/>
      <c r="G28" s="1224"/>
      <c r="H28" s="1224"/>
      <c r="I28" s="1225"/>
      <c r="J28" s="1225"/>
      <c r="K28" s="1008" t="s">
        <v>710</v>
      </c>
      <c r="L28" s="1008" t="s">
        <v>283</v>
      </c>
      <c r="M28" s="1223"/>
      <c r="N28" s="273"/>
      <c r="O28" s="273"/>
      <c r="P28" s="273"/>
      <c r="Q28" s="1224"/>
      <c r="R28" s="1226"/>
      <c r="S28" s="273"/>
      <c r="T28" s="273"/>
      <c r="U28" s="1221" t="s">
        <v>719</v>
      </c>
      <c r="V28" s="273">
        <v>2.5</v>
      </c>
      <c r="W28" s="1061" t="s">
        <v>165</v>
      </c>
      <c r="AB28" s="1011"/>
      <c r="AC28" s="68"/>
      <c r="AD28" s="68"/>
      <c r="AE28" s="68"/>
      <c r="AF28" s="68"/>
      <c r="AG28" s="68"/>
      <c r="AH28" s="68"/>
      <c r="AI28" s="68"/>
      <c r="AJ28" s="1199" t="s">
        <v>730</v>
      </c>
      <c r="AK28" s="27"/>
      <c r="AL28" s="27"/>
      <c r="AM28" s="68"/>
      <c r="AN28" s="27"/>
      <c r="AO28" s="27"/>
      <c r="AP28" s="68"/>
      <c r="AQ28" s="27"/>
      <c r="AR28" s="27"/>
      <c r="AS28" s="68"/>
      <c r="AT28" s="27"/>
      <c r="AU28" s="27"/>
      <c r="AV28" s="27"/>
    </row>
    <row r="29" spans="4:48" ht="15" customHeight="1">
      <c r="D29" s="1227">
        <v>5</v>
      </c>
      <c r="E29" s="1228">
        <v>1.45508556215037</v>
      </c>
      <c r="F29" s="1223"/>
      <c r="G29" s="1224">
        <v>-0.55990698216550605</v>
      </c>
      <c r="H29" s="1224"/>
      <c r="I29" s="1225"/>
      <c r="J29" s="1225"/>
      <c r="K29" s="1227">
        <v>5</v>
      </c>
      <c r="L29" s="1228">
        <v>3.1601834616997899</v>
      </c>
      <c r="M29" s="1223"/>
      <c r="N29" s="1224">
        <v>-0.55990698216550605</v>
      </c>
      <c r="O29" s="1224"/>
      <c r="P29" s="1225"/>
      <c r="Q29" s="1224"/>
      <c r="R29" s="1229"/>
      <c r="S29" s="273"/>
      <c r="T29" s="273"/>
      <c r="U29" s="1230" t="s">
        <v>720</v>
      </c>
      <c r="V29" s="1257">
        <v>5</v>
      </c>
      <c r="W29" s="327" t="s">
        <v>165</v>
      </c>
      <c r="AB29" s="1200"/>
      <c r="AC29" s="1202">
        <v>0.5</v>
      </c>
      <c r="AD29" s="1203">
        <v>1</v>
      </c>
      <c r="AE29" s="1203">
        <v>1.5</v>
      </c>
      <c r="AF29" s="1203">
        <v>2</v>
      </c>
      <c r="AG29" s="1203">
        <v>2.5</v>
      </c>
      <c r="AH29" s="1203">
        <v>3</v>
      </c>
      <c r="AI29" s="1203">
        <v>3.5</v>
      </c>
      <c r="AJ29" s="1203">
        <v>4</v>
      </c>
      <c r="AK29" s="1203">
        <v>4.5</v>
      </c>
      <c r="AL29" s="1203">
        <v>5</v>
      </c>
      <c r="AM29" s="1203">
        <v>5.5</v>
      </c>
      <c r="AN29" s="1203">
        <v>6</v>
      </c>
      <c r="AO29" s="1203">
        <v>6.5</v>
      </c>
      <c r="AP29" s="1203">
        <v>7</v>
      </c>
      <c r="AQ29" s="1203">
        <v>7.5</v>
      </c>
      <c r="AR29" s="1203">
        <v>8</v>
      </c>
      <c r="AS29" s="1203">
        <v>8.5</v>
      </c>
      <c r="AT29" s="1203">
        <v>9</v>
      </c>
      <c r="AU29" s="1203">
        <v>9.5</v>
      </c>
      <c r="AV29" s="1203">
        <v>10</v>
      </c>
    </row>
    <row r="30" spans="4:48" ht="15" customHeight="1">
      <c r="D30" s="1227">
        <v>3</v>
      </c>
      <c r="E30" s="1228">
        <v>2.1109706198814702</v>
      </c>
      <c r="F30" s="1223"/>
      <c r="G30" s="1224">
        <v>0.18315771909970199</v>
      </c>
      <c r="H30" s="1224"/>
      <c r="I30" s="1231"/>
      <c r="J30" s="1231"/>
      <c r="K30" s="1227">
        <v>3</v>
      </c>
      <c r="L30" s="1228">
        <v>4.5212176284877099</v>
      </c>
      <c r="M30" s="1223"/>
      <c r="N30" s="1224">
        <v>0.18315771909970199</v>
      </c>
      <c r="O30" s="1224"/>
      <c r="P30" s="1231"/>
      <c r="Q30" s="1224"/>
      <c r="R30" s="1229"/>
      <c r="S30" s="273"/>
      <c r="T30" s="273"/>
      <c r="U30" s="1232" t="s">
        <v>736</v>
      </c>
      <c r="V30" s="1220">
        <v>0.122020064439308</v>
      </c>
      <c r="W30" s="327"/>
      <c r="AA30" s="1370" t="s">
        <v>735</v>
      </c>
      <c r="AB30" s="1201">
        <v>0.5</v>
      </c>
      <c r="AC30" s="1204">
        <v>0.99999999999787303</v>
      </c>
      <c r="AD30" s="1205">
        <v>0.89396575888896002</v>
      </c>
      <c r="AE30" s="1205">
        <v>1.8991405426190801E-2</v>
      </c>
      <c r="AF30" s="1205">
        <v>4.65296783696907E-6</v>
      </c>
      <c r="AG30" s="1205">
        <v>1.9071078742385399E-10</v>
      </c>
      <c r="AH30" s="1205">
        <v>4.3949453679079403E-15</v>
      </c>
      <c r="AI30" s="1205">
        <v>9.4939407700278603E-20</v>
      </c>
      <c r="AJ30" s="1205">
        <v>2.41153169352736E-24</v>
      </c>
      <c r="AK30" s="1205">
        <v>7.9691703920054996E-29</v>
      </c>
      <c r="AL30" s="1205">
        <v>3.5721509576265099E-33</v>
      </c>
      <c r="AM30" s="1205">
        <v>2.19885204937122E-37</v>
      </c>
      <c r="AN30" s="1205">
        <v>1.8540169004609E-41</v>
      </c>
      <c r="AO30" s="1205">
        <v>2.1200939174914502E-45</v>
      </c>
      <c r="AP30" s="1205">
        <v>3.2438701646054701E-49</v>
      </c>
      <c r="AQ30" s="1205">
        <v>6.5428991896447899E-53</v>
      </c>
      <c r="AR30" s="1205">
        <v>1.7135361204199E-56</v>
      </c>
      <c r="AS30" s="1205">
        <v>5.7412223228536303E-60</v>
      </c>
      <c r="AT30" s="1205">
        <v>2.42642697568112E-63</v>
      </c>
      <c r="AU30" s="1205">
        <v>1.2764440611697699E-66</v>
      </c>
      <c r="AV30" s="1206">
        <v>8.2548023454240297E-70</v>
      </c>
    </row>
    <row r="31" spans="4:48" ht="15" customHeight="1">
      <c r="D31" s="1227">
        <v>2</v>
      </c>
      <c r="E31" s="1233">
        <v>2.8017005450200898</v>
      </c>
      <c r="F31" s="1223"/>
      <c r="G31" s="1224">
        <v>0.56837134194481598</v>
      </c>
      <c r="H31" s="1224"/>
      <c r="I31" s="1231"/>
      <c r="J31" s="1231"/>
      <c r="K31" s="1227">
        <v>2</v>
      </c>
      <c r="L31" s="1233">
        <v>5.9346123133568103</v>
      </c>
      <c r="M31" s="1223"/>
      <c r="N31" s="1224">
        <v>0.56837134194481598</v>
      </c>
      <c r="O31" s="1224"/>
      <c r="P31" s="1231"/>
      <c r="Q31" s="1224"/>
      <c r="R31" s="1227"/>
      <c r="S31" s="273"/>
      <c r="T31" s="273"/>
      <c r="U31" s="273" t="s">
        <v>737</v>
      </c>
      <c r="V31" s="273">
        <v>0.69008604676687002</v>
      </c>
      <c r="W31" s="287"/>
      <c r="AA31" s="1371"/>
      <c r="AB31" s="1201">
        <v>1</v>
      </c>
      <c r="AC31" s="1207">
        <v>1</v>
      </c>
      <c r="AD31" s="1208">
        <v>0.99999999998008604</v>
      </c>
      <c r="AE31" s="1208">
        <v>0.99948422182422803</v>
      </c>
      <c r="AF31" s="1208">
        <v>0.82228642564343701</v>
      </c>
      <c r="AG31" s="1208">
        <v>0.18283042802614</v>
      </c>
      <c r="AH31" s="1208">
        <v>8.2239013025918201E-3</v>
      </c>
      <c r="AI31" s="1208">
        <v>1.2505525879192699E-4</v>
      </c>
      <c r="AJ31" s="1208">
        <v>9.8495764713177407E-7</v>
      </c>
      <c r="AK31" s="1208">
        <v>5.2712356422127798E-9</v>
      </c>
      <c r="AL31" s="1208">
        <v>2.270891689346E-11</v>
      </c>
      <c r="AM31" s="1208">
        <v>8.76922847290749E-14</v>
      </c>
      <c r="AN31" s="1208">
        <v>3.2536602702299802E-16</v>
      </c>
      <c r="AO31" s="1208">
        <v>1.21393143726419E-18</v>
      </c>
      <c r="AP31" s="1208">
        <v>4.6933382008634097E-21</v>
      </c>
      <c r="AQ31" s="1208">
        <v>1.91805659546441E-23</v>
      </c>
      <c r="AR31" s="1208">
        <v>8.3942249776333196E-26</v>
      </c>
      <c r="AS31" s="1208">
        <v>3.96691307723734E-28</v>
      </c>
      <c r="AT31" s="1208">
        <v>2.0346240952976199E-30</v>
      </c>
      <c r="AU31" s="1208">
        <v>1.13579566077252E-32</v>
      </c>
      <c r="AV31" s="1209">
        <v>6.9093518513812901E-35</v>
      </c>
    </row>
    <row r="32" spans="4:48" ht="15" customHeight="1">
      <c r="D32" s="1227">
        <v>1</v>
      </c>
      <c r="E32" s="1233">
        <v>4.4327640865921598</v>
      </c>
      <c r="F32" s="1223"/>
      <c r="G32" s="1224">
        <v>1.0693956584791999</v>
      </c>
      <c r="H32" s="1224"/>
      <c r="I32" s="1231"/>
      <c r="J32" s="1231"/>
      <c r="K32" s="1227">
        <v>1</v>
      </c>
      <c r="L32" s="1233">
        <v>9.2137237030052894</v>
      </c>
      <c r="M32" s="1223"/>
      <c r="N32" s="1224">
        <v>1.0693956584791999</v>
      </c>
      <c r="O32" s="1224"/>
      <c r="P32" s="1231"/>
      <c r="Q32" s="1224"/>
      <c r="R32" s="1227"/>
      <c r="S32" s="273"/>
      <c r="T32" s="273"/>
      <c r="U32" s="1234"/>
      <c r="V32" s="1235"/>
      <c r="W32" s="1236"/>
      <c r="AA32" s="1371"/>
      <c r="AB32" s="1201">
        <v>1.5</v>
      </c>
      <c r="AC32" s="1207">
        <v>1</v>
      </c>
      <c r="AD32" s="1208">
        <v>1</v>
      </c>
      <c r="AE32" s="1208">
        <v>0.99999999992973299</v>
      </c>
      <c r="AF32" s="1208">
        <v>0.99997521551495605</v>
      </c>
      <c r="AG32" s="1208">
        <v>0.98708989691590499</v>
      </c>
      <c r="AH32" s="1208">
        <v>0.76874256072937897</v>
      </c>
      <c r="AI32" s="1208">
        <v>0.29853789269929698</v>
      </c>
      <c r="AJ32" s="1208">
        <v>5.2300049623858397E-2</v>
      </c>
      <c r="AK32" s="1208">
        <v>4.8235839749775702E-3</v>
      </c>
      <c r="AL32" s="1208">
        <v>2.7853881876477402E-4</v>
      </c>
      <c r="AM32" s="1208">
        <v>1.15401287357577E-5</v>
      </c>
      <c r="AN32" s="1208">
        <v>3.7898772334998902E-7</v>
      </c>
      <c r="AO32" s="1208">
        <v>1.0602710011297E-8</v>
      </c>
      <c r="AP32" s="1208">
        <v>2.6625749823270701E-10</v>
      </c>
      <c r="AQ32" s="1208">
        <v>6.23613512576811E-12</v>
      </c>
      <c r="AR32" s="1208">
        <v>1.40136332933173E-13</v>
      </c>
      <c r="AS32" s="1208">
        <v>3.0857726233699301E-15</v>
      </c>
      <c r="AT32" s="1208">
        <v>6.7642292050581894E-17</v>
      </c>
      <c r="AU32" s="1208">
        <v>1.49375986757575E-18</v>
      </c>
      <c r="AV32" s="1209">
        <v>3.35312241926358E-20</v>
      </c>
    </row>
    <row r="33" spans="4:48" ht="15" customHeight="1">
      <c r="D33" s="1227">
        <v>0.5</v>
      </c>
      <c r="E33" s="1233">
        <v>6.7944778700719004</v>
      </c>
      <c r="F33" s="1223"/>
      <c r="G33" s="1224">
        <v>1.46674398971395</v>
      </c>
      <c r="H33" s="1224"/>
      <c r="I33" s="1231"/>
      <c r="J33" s="1231"/>
      <c r="K33" s="1227">
        <v>0.5</v>
      </c>
      <c r="L33" s="1233">
        <v>13.858192251602301</v>
      </c>
      <c r="M33" s="1223"/>
      <c r="N33" s="1224">
        <v>1.46674398971395</v>
      </c>
      <c r="O33" s="1224"/>
      <c r="P33" s="1231"/>
      <c r="Q33" s="1224"/>
      <c r="R33" s="1227"/>
      <c r="S33" s="273"/>
      <c r="T33" s="273"/>
      <c r="U33" s="1234" t="s">
        <v>721</v>
      </c>
      <c r="V33" s="273"/>
      <c r="W33" s="1061"/>
      <c r="AA33" s="1371"/>
      <c r="AB33" s="1201">
        <v>2</v>
      </c>
      <c r="AC33" s="1207">
        <v>1</v>
      </c>
      <c r="AD33" s="1208">
        <v>1</v>
      </c>
      <c r="AE33" s="1208">
        <v>1</v>
      </c>
      <c r="AF33" s="1208">
        <v>0.99999999983172305</v>
      </c>
      <c r="AG33" s="1208">
        <v>0.99999574995115303</v>
      </c>
      <c r="AH33" s="1208">
        <v>0.99845174673558401</v>
      </c>
      <c r="AI33" s="1208">
        <v>0.95493089624632299</v>
      </c>
      <c r="AJ33" s="1208">
        <v>0.72585666308296504</v>
      </c>
      <c r="AK33" s="1208">
        <v>0.357575677226879</v>
      </c>
      <c r="AL33" s="1208">
        <v>0.10964556115294</v>
      </c>
      <c r="AM33" s="1208">
        <v>2.2241125523762399E-2</v>
      </c>
      <c r="AN33" s="1208">
        <v>3.2384379618328402E-3</v>
      </c>
      <c r="AO33" s="1208">
        <v>3.6429502480467198E-4</v>
      </c>
      <c r="AP33" s="1208">
        <v>3.3608035849806102E-5</v>
      </c>
      <c r="AQ33" s="1208">
        <v>2.66509841171052E-6</v>
      </c>
      <c r="AR33" s="1208">
        <v>1.88448867939793E-7</v>
      </c>
      <c r="AS33" s="1208">
        <v>1.2227224713631801E-8</v>
      </c>
      <c r="AT33" s="1208">
        <v>7.4452195337786796E-10</v>
      </c>
      <c r="AU33" s="1208">
        <v>4.3305147604707498E-11</v>
      </c>
      <c r="AV33" s="1209">
        <v>2.4401469799852699E-12</v>
      </c>
    </row>
    <row r="34" spans="4:48" ht="15" customHeight="1">
      <c r="D34" s="1227">
        <v>0.3</v>
      </c>
      <c r="E34" s="1233">
        <v>9.1208487659474091</v>
      </c>
      <c r="F34" s="1223"/>
      <c r="G34" s="1224">
        <v>1.71980756613036</v>
      </c>
      <c r="H34" s="1237"/>
      <c r="I34" s="1231"/>
      <c r="J34" s="1231"/>
      <c r="K34" s="1227">
        <v>0.3</v>
      </c>
      <c r="L34" s="1233">
        <v>18.345738850105199</v>
      </c>
      <c r="M34" s="1223"/>
      <c r="N34" s="1224">
        <v>1.71980756613036</v>
      </c>
      <c r="O34" s="1237"/>
      <c r="P34" s="1231"/>
      <c r="Q34" s="1224"/>
      <c r="R34" s="1227"/>
      <c r="S34" s="273"/>
      <c r="T34" s="273"/>
      <c r="U34" s="1221"/>
      <c r="V34" s="273"/>
      <c r="W34" s="1061"/>
      <c r="AA34" s="1371"/>
      <c r="AB34" s="1201">
        <v>2.5</v>
      </c>
      <c r="AC34" s="1207">
        <v>1</v>
      </c>
      <c r="AD34" s="1208">
        <v>1</v>
      </c>
      <c r="AE34" s="1208">
        <v>1</v>
      </c>
      <c r="AF34" s="1208">
        <v>0.999999999999999</v>
      </c>
      <c r="AG34" s="1208">
        <v>0.99999999967271203</v>
      </c>
      <c r="AH34" s="1208">
        <v>0.99999858302120204</v>
      </c>
      <c r="AI34" s="1208">
        <v>0.999685947620091</v>
      </c>
      <c r="AJ34" s="1208">
        <v>0.98995971478043798</v>
      </c>
      <c r="AK34" s="1208">
        <v>0.91301587945393603</v>
      </c>
      <c r="AL34" s="1208">
        <v>0.69008604676687002</v>
      </c>
      <c r="AM34" s="1208">
        <v>0.38781890818057502</v>
      </c>
      <c r="AN34" s="1208">
        <v>0.15911568043571001</v>
      </c>
      <c r="AO34" s="1208">
        <v>4.9055744208627398E-2</v>
      </c>
      <c r="AP34" s="1208">
        <v>1.1866588000992301E-2</v>
      </c>
      <c r="AQ34" s="1208">
        <v>2.3504631094351299E-3</v>
      </c>
      <c r="AR34" s="1208">
        <v>3.9573465260297E-4</v>
      </c>
      <c r="AS34" s="1208">
        <v>5.8434530629825503E-5</v>
      </c>
      <c r="AT34" s="1208">
        <v>7.7648820414887596E-6</v>
      </c>
      <c r="AU34" s="1208">
        <v>9.48313130118367E-7</v>
      </c>
      <c r="AV34" s="1209">
        <v>1.08294227726597E-7</v>
      </c>
    </row>
    <row r="35" spans="4:48" ht="15" customHeight="1">
      <c r="D35" s="1227">
        <v>0.2</v>
      </c>
      <c r="E35" s="1233">
        <v>11.3818821162118</v>
      </c>
      <c r="F35" s="1223"/>
      <c r="G35" s="1224">
        <v>1.90347736436308</v>
      </c>
      <c r="H35" s="1237"/>
      <c r="I35" s="1231"/>
      <c r="J35" s="1231"/>
      <c r="K35" s="1227">
        <v>0.2</v>
      </c>
      <c r="L35" s="1233">
        <v>22.641826127220099</v>
      </c>
      <c r="M35" s="1223"/>
      <c r="N35" s="1224">
        <v>1.90347736436308</v>
      </c>
      <c r="O35" s="1237"/>
      <c r="P35" s="1231"/>
      <c r="Q35" s="1224"/>
      <c r="R35" s="1227"/>
      <c r="S35" s="273"/>
      <c r="T35" s="273"/>
      <c r="U35" s="1232" t="s">
        <v>719</v>
      </c>
      <c r="V35" s="1257">
        <v>2.5</v>
      </c>
      <c r="W35" s="273" t="s">
        <v>165</v>
      </c>
      <c r="AA35" s="1371"/>
      <c r="AB35" s="1201">
        <v>3</v>
      </c>
      <c r="AC35" s="1207">
        <v>1</v>
      </c>
      <c r="AD35" s="1208">
        <v>1</v>
      </c>
      <c r="AE35" s="1208">
        <v>1</v>
      </c>
      <c r="AF35" s="1208">
        <v>1</v>
      </c>
      <c r="AG35" s="1208">
        <v>0.99999999999998401</v>
      </c>
      <c r="AH35" s="1208">
        <v>0.99999999944080997</v>
      </c>
      <c r="AI35" s="1208">
        <v>0.99999931115562601</v>
      </c>
      <c r="AJ35" s="1208">
        <v>0.99990571853349797</v>
      </c>
      <c r="AK35" s="1208">
        <v>0.99718502757787497</v>
      </c>
      <c r="AL35" s="1208">
        <v>0.97161783693202797</v>
      </c>
      <c r="AM35" s="1208">
        <v>0.86949743642628896</v>
      </c>
      <c r="AN35" s="1208">
        <v>0.65943729374882598</v>
      </c>
      <c r="AO35" s="1208">
        <v>0.40320808584857898</v>
      </c>
      <c r="AP35" s="1208">
        <v>0.196997584431159</v>
      </c>
      <c r="AQ35" s="1208">
        <v>7.8122121048492005E-2</v>
      </c>
      <c r="AR35" s="1208">
        <v>2.57833082590548E-2</v>
      </c>
      <c r="AS35" s="1208">
        <v>7.2712620655578696E-3</v>
      </c>
      <c r="AT35" s="1208">
        <v>1.79555508568414E-3</v>
      </c>
      <c r="AU35" s="1208">
        <v>3.96665470982838E-4</v>
      </c>
      <c r="AV35" s="1209">
        <v>7.9850277588397299E-5</v>
      </c>
    </row>
    <row r="36" spans="4:48" ht="15" customHeight="1">
      <c r="D36" s="1227">
        <v>0.1</v>
      </c>
      <c r="E36" s="1233">
        <v>16.207621028036801</v>
      </c>
      <c r="F36" s="1223"/>
      <c r="G36" s="1224">
        <v>2.1904841608179701</v>
      </c>
      <c r="H36" s="1238"/>
      <c r="I36" s="1231"/>
      <c r="J36" s="1231"/>
      <c r="K36" s="1227">
        <v>0.1</v>
      </c>
      <c r="L36" s="1233">
        <v>31.637821281051</v>
      </c>
      <c r="M36" s="1223"/>
      <c r="N36" s="1224">
        <v>2.1904841608179701</v>
      </c>
      <c r="O36" s="1238"/>
      <c r="P36" s="1231"/>
      <c r="Q36" s="1224"/>
      <c r="R36" s="1227"/>
      <c r="S36" s="273"/>
      <c r="T36" s="273"/>
      <c r="U36" s="1230" t="s">
        <v>737</v>
      </c>
      <c r="V36" s="1220">
        <v>0.69008604676687002</v>
      </c>
      <c r="W36" s="327"/>
      <c r="AA36" s="1371"/>
      <c r="AB36" s="1201">
        <v>3.5</v>
      </c>
      <c r="AC36" s="1207">
        <v>1</v>
      </c>
      <c r="AD36" s="1208">
        <v>1</v>
      </c>
      <c r="AE36" s="1208">
        <v>1</v>
      </c>
      <c r="AF36" s="1208">
        <v>1</v>
      </c>
      <c r="AG36" s="1208">
        <v>1</v>
      </c>
      <c r="AH36" s="1208">
        <v>0.99999999999983702</v>
      </c>
      <c r="AI36" s="1208">
        <v>0.999999999125329</v>
      </c>
      <c r="AJ36" s="1208">
        <v>0.99999957858876898</v>
      </c>
      <c r="AK36" s="1208">
        <v>0.99996251023328298</v>
      </c>
      <c r="AL36" s="1208">
        <v>0.99902069059481802</v>
      </c>
      <c r="AM36" s="1208">
        <v>0.98970266618572</v>
      </c>
      <c r="AN36" s="1208">
        <v>0.94544907274701995</v>
      </c>
      <c r="AO36" s="1208">
        <v>0.82799283448972205</v>
      </c>
      <c r="AP36" s="1208">
        <v>0.63266528142645995</v>
      </c>
      <c r="AQ36" s="1208">
        <v>0.41040565531147699</v>
      </c>
      <c r="AR36" s="1208">
        <v>0.22499884123087599</v>
      </c>
      <c r="AS36" s="1208">
        <v>0.10523751352592101</v>
      </c>
      <c r="AT36" s="1208">
        <v>4.2653105090484603E-2</v>
      </c>
      <c r="AU36" s="1208">
        <v>1.52400074002213E-2</v>
      </c>
      <c r="AV36" s="1209">
        <v>4.8807734779416096E-3</v>
      </c>
    </row>
    <row r="37" spans="4:48" ht="15" customHeight="1">
      <c r="D37" s="1227">
        <v>0.05</v>
      </c>
      <c r="E37" s="1228">
        <v>22.359033635110901</v>
      </c>
      <c r="F37" s="1223"/>
      <c r="G37" s="1224">
        <v>2.4510359863448601</v>
      </c>
      <c r="H37" s="1237"/>
      <c r="I37" s="1231"/>
      <c r="J37" s="1231"/>
      <c r="K37" s="1227">
        <v>0.05</v>
      </c>
      <c r="L37" s="1228">
        <v>42.828242370956403</v>
      </c>
      <c r="M37" s="1223"/>
      <c r="N37" s="1224">
        <v>2.4510359863448601</v>
      </c>
      <c r="O37" s="1237"/>
      <c r="P37" s="1231"/>
      <c r="Q37" s="1224"/>
      <c r="R37" s="1227"/>
      <c r="S37" s="273"/>
      <c r="T37" s="273"/>
      <c r="U37" s="1221" t="s">
        <v>736</v>
      </c>
      <c r="V37" s="273">
        <v>0.122020064439308</v>
      </c>
      <c r="W37" s="1061"/>
      <c r="AA37" s="1371"/>
      <c r="AB37" s="1201">
        <v>4</v>
      </c>
      <c r="AC37" s="1207">
        <v>1</v>
      </c>
      <c r="AD37" s="1208">
        <v>1</v>
      </c>
      <c r="AE37" s="1208">
        <v>1</v>
      </c>
      <c r="AF37" s="1208">
        <v>1</v>
      </c>
      <c r="AG37" s="1208">
        <v>1</v>
      </c>
      <c r="AH37" s="1208">
        <v>1</v>
      </c>
      <c r="AI37" s="1208">
        <v>0.99999999999911504</v>
      </c>
      <c r="AJ37" s="1208">
        <v>0.99999999871658996</v>
      </c>
      <c r="AK37" s="1208">
        <v>0.99999970101153202</v>
      </c>
      <c r="AL37" s="1208">
        <v>0.99998173523516398</v>
      </c>
      <c r="AM37" s="1208">
        <v>0.99959198293214402</v>
      </c>
      <c r="AN37" s="1208">
        <v>0.99578330149134697</v>
      </c>
      <c r="AO37" s="1208">
        <v>0.97604847395871597</v>
      </c>
      <c r="AP37" s="1208">
        <v>0.91479458846816797</v>
      </c>
      <c r="AQ37" s="1208">
        <v>0.78972361065868202</v>
      </c>
      <c r="AR37" s="1208">
        <v>0.60893537129798403</v>
      </c>
      <c r="AS37" s="1208">
        <v>0.41282027875495098</v>
      </c>
      <c r="AT37" s="1208">
        <v>0.24549639266102799</v>
      </c>
      <c r="AU37" s="1208">
        <v>0.12885259465566101</v>
      </c>
      <c r="AV37" s="1209">
        <v>6.0307256900780398E-2</v>
      </c>
    </row>
    <row r="38" spans="4:48" ht="15" customHeight="1">
      <c r="D38" s="1227">
        <v>0.03</v>
      </c>
      <c r="E38" s="1228">
        <v>27.772674508801298</v>
      </c>
      <c r="F38" s="1223"/>
      <c r="G38" s="1224">
        <v>2.6296714354853301</v>
      </c>
      <c r="H38" s="1237"/>
      <c r="I38" s="1231"/>
      <c r="J38" s="1231"/>
      <c r="K38" s="1227">
        <v>0.03</v>
      </c>
      <c r="L38" s="1228">
        <v>52.461944750948099</v>
      </c>
      <c r="M38" s="1223"/>
      <c r="N38" s="1224">
        <v>2.6296714354853301</v>
      </c>
      <c r="O38" s="1237"/>
      <c r="P38" s="1231"/>
      <c r="Q38" s="1224"/>
      <c r="R38" s="1227"/>
      <c r="S38" s="273"/>
      <c r="T38" s="273"/>
      <c r="U38" s="1239" t="s">
        <v>720</v>
      </c>
      <c r="V38" s="273">
        <v>5</v>
      </c>
      <c r="W38" s="273" t="s">
        <v>165</v>
      </c>
      <c r="AA38" s="1371"/>
      <c r="AB38" s="1201">
        <v>4.5</v>
      </c>
      <c r="AC38" s="1207">
        <v>1</v>
      </c>
      <c r="AD38" s="1208">
        <v>1</v>
      </c>
      <c r="AE38" s="1208">
        <v>1</v>
      </c>
      <c r="AF38" s="1208">
        <v>1</v>
      </c>
      <c r="AG38" s="1208">
        <v>1</v>
      </c>
      <c r="AH38" s="1208">
        <v>1</v>
      </c>
      <c r="AI38" s="1208">
        <v>0.999999999999999</v>
      </c>
      <c r="AJ38" s="1208">
        <v>0.99999999999673095</v>
      </c>
      <c r="AK38" s="1208">
        <v>0.99999999820576901</v>
      </c>
      <c r="AL38" s="1208">
        <v>0.99999976559577297</v>
      </c>
      <c r="AM38" s="1208">
        <v>0.99998966625964703</v>
      </c>
      <c r="AN38" s="1208">
        <v>0.99980329410128199</v>
      </c>
      <c r="AO38" s="1208">
        <v>0.99806448387202296</v>
      </c>
      <c r="AP38" s="1208">
        <v>0.98872997409945096</v>
      </c>
      <c r="AQ38" s="1208">
        <v>0.95689330710198395</v>
      </c>
      <c r="AR38" s="1208">
        <v>0.88234718642800203</v>
      </c>
      <c r="AS38" s="1208">
        <v>0.75489059374567802</v>
      </c>
      <c r="AT38" s="1208">
        <v>0.58765866704607295</v>
      </c>
      <c r="AU38" s="1208">
        <v>0.41232245941083201</v>
      </c>
      <c r="AV38" s="1209">
        <v>0.26045526472312203</v>
      </c>
    </row>
    <row r="39" spans="4:48" ht="15" customHeight="1">
      <c r="D39" s="1227">
        <v>0.02</v>
      </c>
      <c r="E39" s="1228">
        <v>32.5863588479993</v>
      </c>
      <c r="F39" s="1223"/>
      <c r="G39" s="1224">
        <v>2.7646821563156299</v>
      </c>
      <c r="H39" s="1237"/>
      <c r="I39" s="1231"/>
      <c r="J39" s="1231"/>
      <c r="K39" s="1227">
        <v>0.02</v>
      </c>
      <c r="L39" s="1228">
        <v>60.877937794752903</v>
      </c>
      <c r="M39" s="1223"/>
      <c r="N39" s="1224">
        <v>2.7646821563156299</v>
      </c>
      <c r="O39" s="1237"/>
      <c r="P39" s="1231"/>
      <c r="Q39" s="1224"/>
      <c r="R39" s="1227"/>
      <c r="S39" s="273"/>
      <c r="T39" s="273"/>
      <c r="U39" s="287"/>
      <c r="V39" s="273"/>
      <c r="W39" s="273"/>
      <c r="AA39" s="1371"/>
      <c r="AB39" s="1201">
        <v>5</v>
      </c>
      <c r="AC39" s="1207">
        <v>1</v>
      </c>
      <c r="AD39" s="1208">
        <v>1</v>
      </c>
      <c r="AE39" s="1208">
        <v>1</v>
      </c>
      <c r="AF39" s="1208">
        <v>1</v>
      </c>
      <c r="AG39" s="1208">
        <v>1</v>
      </c>
      <c r="AH39" s="1208">
        <v>1</v>
      </c>
      <c r="AI39" s="1208">
        <v>1</v>
      </c>
      <c r="AJ39" s="1208">
        <v>0.99999999999999201</v>
      </c>
      <c r="AK39" s="1208">
        <v>0.99999999999068501</v>
      </c>
      <c r="AL39" s="1208">
        <v>0.99999999758477398</v>
      </c>
      <c r="AM39" s="1208">
        <v>0.999999802972658</v>
      </c>
      <c r="AN39" s="1208">
        <v>0.99999345863810496</v>
      </c>
      <c r="AO39" s="1208">
        <v>0.99989335701511795</v>
      </c>
      <c r="AP39" s="1208">
        <v>0.99901724350800303</v>
      </c>
      <c r="AQ39" s="1208">
        <v>0.99429642057061796</v>
      </c>
      <c r="AR39" s="1208">
        <v>0.97730675990750604</v>
      </c>
      <c r="AS39" s="1208">
        <v>0.93373678873892496</v>
      </c>
      <c r="AT39" s="1208">
        <v>0.84984734234215997</v>
      </c>
      <c r="AU39" s="1208">
        <v>0.72330160047218806</v>
      </c>
      <c r="AV39" s="1209">
        <v>0.56840312731030396</v>
      </c>
    </row>
    <row r="40" spans="4:48" ht="15" customHeight="1">
      <c r="D40" s="1227">
        <v>0.01</v>
      </c>
      <c r="E40" s="1228">
        <v>41.763156141122302</v>
      </c>
      <c r="F40" s="1223"/>
      <c r="G40" s="1224">
        <v>2.98358657801875</v>
      </c>
      <c r="H40" s="1237"/>
      <c r="I40" s="1231"/>
      <c r="J40" s="1231"/>
      <c r="K40" s="1227">
        <v>0.01</v>
      </c>
      <c r="L40" s="1228">
        <v>76.560953938233894</v>
      </c>
      <c r="M40" s="1223"/>
      <c r="N40" s="1224">
        <v>2.98358657801875</v>
      </c>
      <c r="O40" s="1237"/>
      <c r="P40" s="1231"/>
      <c r="Q40" s="1224"/>
      <c r="R40" s="1227"/>
      <c r="S40" s="273"/>
      <c r="T40" s="273"/>
      <c r="U40" s="287"/>
      <c r="V40" s="273"/>
      <c r="W40" s="273"/>
      <c r="AA40" s="1371"/>
      <c r="AB40" s="1201">
        <v>5.5</v>
      </c>
      <c r="AC40" s="1207">
        <v>1</v>
      </c>
      <c r="AD40" s="1208">
        <v>1</v>
      </c>
      <c r="AE40" s="1208">
        <v>1</v>
      </c>
      <c r="AF40" s="1208">
        <v>1</v>
      </c>
      <c r="AG40" s="1208">
        <v>1</v>
      </c>
      <c r="AH40" s="1208">
        <v>1</v>
      </c>
      <c r="AI40" s="1208">
        <v>1</v>
      </c>
      <c r="AJ40" s="1208">
        <v>1</v>
      </c>
      <c r="AK40" s="1208">
        <v>0.99999999999995404</v>
      </c>
      <c r="AL40" s="1208">
        <v>0.99999999997793299</v>
      </c>
      <c r="AM40" s="1208">
        <v>0.99999999684615204</v>
      </c>
      <c r="AN40" s="1208">
        <v>0.99999982590337599</v>
      </c>
      <c r="AO40" s="1208">
        <v>0.99999548778124003</v>
      </c>
      <c r="AP40" s="1208">
        <v>0.99993644080761301</v>
      </c>
      <c r="AQ40" s="1208">
        <v>0.99945567321259299</v>
      </c>
      <c r="AR40" s="1208">
        <v>0.99690587267027897</v>
      </c>
      <c r="AS40" s="1208">
        <v>0.98748030465104397</v>
      </c>
      <c r="AT40" s="1208">
        <v>0.96183258565092</v>
      </c>
      <c r="AU40" s="1208">
        <v>0.90811870890522095</v>
      </c>
      <c r="AV40" s="1209">
        <v>0.818296208465774</v>
      </c>
    </row>
    <row r="41" spans="4:48" ht="15" customHeight="1">
      <c r="D41" s="273"/>
      <c r="E41" s="273"/>
      <c r="F41" s="1223"/>
      <c r="G41" s="1227"/>
      <c r="H41" s="1237"/>
      <c r="I41" s="1231"/>
      <c r="J41" s="1231"/>
      <c r="K41" s="1231"/>
      <c r="L41" s="1231"/>
      <c r="M41" s="1231"/>
      <c r="N41" s="1231"/>
      <c r="O41" s="1231"/>
      <c r="P41" s="1240"/>
      <c r="Q41" s="1224"/>
      <c r="R41" s="1227"/>
      <c r="S41" s="273"/>
      <c r="T41" s="273"/>
      <c r="U41" s="287"/>
      <c r="V41" s="273"/>
      <c r="W41" s="273"/>
      <c r="AA41" s="1371"/>
      <c r="AB41" s="1201">
        <v>6</v>
      </c>
      <c r="AC41" s="1207">
        <v>1</v>
      </c>
      <c r="AD41" s="1208">
        <v>1</v>
      </c>
      <c r="AE41" s="1208">
        <v>1</v>
      </c>
      <c r="AF41" s="1208">
        <v>1</v>
      </c>
      <c r="AG41" s="1208">
        <v>1</v>
      </c>
      <c r="AH41" s="1208">
        <v>1</v>
      </c>
      <c r="AI41" s="1208">
        <v>1</v>
      </c>
      <c r="AJ41" s="1208">
        <v>1</v>
      </c>
      <c r="AK41" s="1208">
        <v>1</v>
      </c>
      <c r="AL41" s="1208">
        <v>0.99999999999980904</v>
      </c>
      <c r="AM41" s="1208">
        <v>0.99999999995439204</v>
      </c>
      <c r="AN41" s="1208">
        <v>0.99999999598300804</v>
      </c>
      <c r="AO41" s="1208">
        <v>0.99999984041768397</v>
      </c>
      <c r="AP41" s="1208">
        <v>0.99999667229799005</v>
      </c>
      <c r="AQ41" s="1208">
        <v>0.99995908886465401</v>
      </c>
      <c r="AR41" s="1208">
        <v>0.99967528291153096</v>
      </c>
      <c r="AS41" s="1208">
        <v>0.99821150386255597</v>
      </c>
      <c r="AT41" s="1208">
        <v>0.99275349113304701</v>
      </c>
      <c r="AU41" s="1208">
        <v>0.97734174856702805</v>
      </c>
      <c r="AV41" s="1209">
        <v>0.94309949515541502</v>
      </c>
    </row>
    <row r="42" spans="4:48" ht="15" customHeight="1">
      <c r="D42" s="1045"/>
      <c r="E42" s="1045"/>
      <c r="F42" s="1050"/>
      <c r="G42" s="1045"/>
      <c r="H42" s="1052"/>
      <c r="I42" s="1187"/>
      <c r="J42" s="1187"/>
      <c r="K42" s="1187"/>
      <c r="L42" s="1187"/>
      <c r="M42" s="1187"/>
      <c r="N42" s="1187"/>
      <c r="O42" s="1187"/>
      <c r="P42" s="1189"/>
      <c r="Q42" s="1011"/>
      <c r="R42" s="1045"/>
      <c r="U42" s="4"/>
      <c r="AA42" s="1371"/>
      <c r="AB42" s="1201">
        <v>6.5</v>
      </c>
      <c r="AC42" s="1207">
        <v>1</v>
      </c>
      <c r="AD42" s="1208">
        <v>1</v>
      </c>
      <c r="AE42" s="1208">
        <v>1</v>
      </c>
      <c r="AF42" s="1208">
        <v>1</v>
      </c>
      <c r="AG42" s="1208">
        <v>1</v>
      </c>
      <c r="AH42" s="1208">
        <v>1</v>
      </c>
      <c r="AI42" s="1208">
        <v>1</v>
      </c>
      <c r="AJ42" s="1208">
        <v>1</v>
      </c>
      <c r="AK42" s="1208">
        <v>1</v>
      </c>
      <c r="AL42" s="1208">
        <v>0.999999999999998</v>
      </c>
      <c r="AM42" s="1208">
        <v>0.99999999999937395</v>
      </c>
      <c r="AN42" s="1208">
        <v>0.99999999991504496</v>
      </c>
      <c r="AO42" s="1208">
        <v>0.99999999498893899</v>
      </c>
      <c r="AP42" s="1208">
        <v>0.99999984965303101</v>
      </c>
      <c r="AQ42" s="1208">
        <v>0.99999741279402599</v>
      </c>
      <c r="AR42" s="1208">
        <v>0.999971953581693</v>
      </c>
      <c r="AS42" s="1208">
        <v>0.99979365309472301</v>
      </c>
      <c r="AT42" s="1208">
        <v>0.99890579849625305</v>
      </c>
      <c r="AU42" s="1208">
        <v>0.99560731166502703</v>
      </c>
      <c r="AV42" s="1209">
        <v>0.98609396845137398</v>
      </c>
    </row>
    <row r="43" spans="4:48" ht="15" customHeight="1">
      <c r="AA43" s="1371"/>
      <c r="AB43" s="1201">
        <v>7</v>
      </c>
      <c r="AC43" s="1207">
        <v>1</v>
      </c>
      <c r="AD43" s="1208">
        <v>1</v>
      </c>
      <c r="AE43" s="1208">
        <v>1</v>
      </c>
      <c r="AF43" s="1208">
        <v>1</v>
      </c>
      <c r="AG43" s="1208">
        <v>1</v>
      </c>
      <c r="AH43" s="1208">
        <v>1</v>
      </c>
      <c r="AI43" s="1208">
        <v>1</v>
      </c>
      <c r="AJ43" s="1208">
        <v>1</v>
      </c>
      <c r="AK43" s="1208">
        <v>1</v>
      </c>
      <c r="AL43" s="1208">
        <v>1</v>
      </c>
      <c r="AM43" s="1208">
        <v>0.99999999999999201</v>
      </c>
      <c r="AN43" s="1208">
        <v>0.99999999999828704</v>
      </c>
      <c r="AO43" s="1208">
        <v>0.99999999985410504</v>
      </c>
      <c r="AP43" s="1208">
        <v>0.99999999385798</v>
      </c>
      <c r="AQ43" s="1208">
        <v>0.99999985537056502</v>
      </c>
      <c r="AR43" s="1208">
        <v>0.99999790166629898</v>
      </c>
      <c r="AS43" s="1208">
        <v>0.99997974535349499</v>
      </c>
      <c r="AT43" s="1208">
        <v>0.99986161281840102</v>
      </c>
      <c r="AU43" s="1208">
        <v>0.99929603385101196</v>
      </c>
      <c r="AV43" s="1209">
        <v>0.99721992462546105</v>
      </c>
    </row>
    <row r="44" spans="4:48" ht="15" customHeight="1">
      <c r="AA44" s="1371"/>
      <c r="AB44" s="1201">
        <v>7.5</v>
      </c>
      <c r="AC44" s="1207">
        <v>1</v>
      </c>
      <c r="AD44" s="1208">
        <v>1</v>
      </c>
      <c r="AE44" s="1208">
        <v>1</v>
      </c>
      <c r="AF44" s="1208">
        <v>1</v>
      </c>
      <c r="AG44" s="1208">
        <v>1</v>
      </c>
      <c r="AH44" s="1208">
        <v>1</v>
      </c>
      <c r="AI44" s="1208">
        <v>1</v>
      </c>
      <c r="AJ44" s="1208">
        <v>1</v>
      </c>
      <c r="AK44" s="1208">
        <v>1</v>
      </c>
      <c r="AL44" s="1208">
        <v>1</v>
      </c>
      <c r="AM44" s="1208">
        <v>1</v>
      </c>
      <c r="AN44" s="1208">
        <v>0.99999999999996603</v>
      </c>
      <c r="AO44" s="1208">
        <v>0.99999999999593603</v>
      </c>
      <c r="AP44" s="1208">
        <v>0.99999999976518605</v>
      </c>
      <c r="AQ44" s="1208">
        <v>0.99999999258455996</v>
      </c>
      <c r="AR44" s="1208">
        <v>0.99999985862105301</v>
      </c>
      <c r="AS44" s="1208">
        <v>0.99999823888622996</v>
      </c>
      <c r="AT44" s="1208">
        <v>0.99998472419377804</v>
      </c>
      <c r="AU44" s="1208">
        <v>0.99990281138116799</v>
      </c>
      <c r="AV44" s="1209">
        <v>0.99952655026645199</v>
      </c>
    </row>
    <row r="45" spans="4:48" ht="15" customHeight="1">
      <c r="AA45" s="1371"/>
      <c r="AB45" s="1201">
        <v>8</v>
      </c>
      <c r="AC45" s="1207">
        <v>1</v>
      </c>
      <c r="AD45" s="1208">
        <v>1</v>
      </c>
      <c r="AE45" s="1208">
        <v>1</v>
      </c>
      <c r="AF45" s="1208">
        <v>1</v>
      </c>
      <c r="AG45" s="1208">
        <v>1</v>
      </c>
      <c r="AH45" s="1208">
        <v>1</v>
      </c>
      <c r="AI45" s="1208">
        <v>1</v>
      </c>
      <c r="AJ45" s="1208">
        <v>1</v>
      </c>
      <c r="AK45" s="1208">
        <v>1</v>
      </c>
      <c r="AL45" s="1208">
        <v>1</v>
      </c>
      <c r="AM45" s="1208">
        <v>1</v>
      </c>
      <c r="AN45" s="1208">
        <v>0.999999999999999</v>
      </c>
      <c r="AO45" s="1208">
        <v>0.99999999999988898</v>
      </c>
      <c r="AP45" s="1208">
        <v>0.999999999991382</v>
      </c>
      <c r="AQ45" s="1208">
        <v>0.99999999964147201</v>
      </c>
      <c r="AR45" s="1208">
        <v>0.99999999116345994</v>
      </c>
      <c r="AS45" s="1208">
        <v>0.99999986006353003</v>
      </c>
      <c r="AT45" s="1208">
        <v>0.99999847990089497</v>
      </c>
      <c r="AU45" s="1208">
        <v>0.99998805211947295</v>
      </c>
      <c r="AV45" s="1209">
        <v>0.99992898795177498</v>
      </c>
    </row>
    <row r="46" spans="4:48" ht="15" customHeight="1">
      <c r="AA46" s="1371"/>
      <c r="AB46" s="1201">
        <v>8.5</v>
      </c>
      <c r="AC46" s="1207">
        <v>1</v>
      </c>
      <c r="AD46" s="1208">
        <v>1</v>
      </c>
      <c r="AE46" s="1208">
        <v>1</v>
      </c>
      <c r="AF46" s="1208">
        <v>1</v>
      </c>
      <c r="AG46" s="1208">
        <v>1</v>
      </c>
      <c r="AH46" s="1208">
        <v>1</v>
      </c>
      <c r="AI46" s="1208">
        <v>1</v>
      </c>
      <c r="AJ46" s="1208">
        <v>1</v>
      </c>
      <c r="AK46" s="1208">
        <v>1</v>
      </c>
      <c r="AL46" s="1208">
        <v>1</v>
      </c>
      <c r="AM46" s="1208">
        <v>1</v>
      </c>
      <c r="AN46" s="1208">
        <v>1</v>
      </c>
      <c r="AO46" s="1208">
        <v>0.999999999999997</v>
      </c>
      <c r="AP46" s="1208">
        <v>0.99999999999969102</v>
      </c>
      <c r="AQ46" s="1208">
        <v>0.99999999998330702</v>
      </c>
      <c r="AR46" s="1208">
        <v>0.99999999947587104</v>
      </c>
      <c r="AS46" s="1208">
        <v>0.99999998958978198</v>
      </c>
      <c r="AT46" s="1208">
        <v>0.999999860128852</v>
      </c>
      <c r="AU46" s="1208">
        <v>0.99999865719254299</v>
      </c>
      <c r="AV46" s="1209">
        <v>0.99999036297888899</v>
      </c>
    </row>
    <row r="47" spans="4:48" ht="15" customHeight="1">
      <c r="AA47" s="1371"/>
      <c r="AB47" s="1201">
        <v>9</v>
      </c>
      <c r="AC47" s="1207">
        <v>1</v>
      </c>
      <c r="AD47" s="1208">
        <v>1</v>
      </c>
      <c r="AE47" s="1208">
        <v>1</v>
      </c>
      <c r="AF47" s="1208">
        <v>1</v>
      </c>
      <c r="AG47" s="1208">
        <v>1</v>
      </c>
      <c r="AH47" s="1208">
        <v>1</v>
      </c>
      <c r="AI47" s="1208">
        <v>1</v>
      </c>
      <c r="AJ47" s="1208">
        <v>1</v>
      </c>
      <c r="AK47" s="1208">
        <v>1</v>
      </c>
      <c r="AL47" s="1208">
        <v>1</v>
      </c>
      <c r="AM47" s="1208">
        <v>1</v>
      </c>
      <c r="AN47" s="1208">
        <v>1</v>
      </c>
      <c r="AO47" s="1208">
        <v>1</v>
      </c>
      <c r="AP47" s="1208">
        <v>0.99999999999998901</v>
      </c>
      <c r="AQ47" s="1208">
        <v>0.99999999999923905</v>
      </c>
      <c r="AR47" s="1208">
        <v>0.99999999996997602</v>
      </c>
      <c r="AS47" s="1208">
        <v>0.99999999926113803</v>
      </c>
      <c r="AT47" s="1208">
        <v>0.99999998785891597</v>
      </c>
      <c r="AU47" s="1208">
        <v>0.99999985910871003</v>
      </c>
      <c r="AV47" s="1209">
        <v>0.99999879069443298</v>
      </c>
    </row>
    <row r="48" spans="4:48" ht="15" customHeight="1">
      <c r="AA48" s="1371"/>
      <c r="AB48" s="1201">
        <v>9.5</v>
      </c>
      <c r="AC48" s="1207">
        <v>1</v>
      </c>
      <c r="AD48" s="1208">
        <v>1</v>
      </c>
      <c r="AE48" s="1208">
        <v>1</v>
      </c>
      <c r="AF48" s="1208">
        <v>1</v>
      </c>
      <c r="AG48" s="1208">
        <v>1</v>
      </c>
      <c r="AH48" s="1208">
        <v>1</v>
      </c>
      <c r="AI48" s="1208">
        <v>1</v>
      </c>
      <c r="AJ48" s="1208">
        <v>1</v>
      </c>
      <c r="AK48" s="1208">
        <v>1</v>
      </c>
      <c r="AL48" s="1208">
        <v>1</v>
      </c>
      <c r="AM48" s="1208">
        <v>1</v>
      </c>
      <c r="AN48" s="1208">
        <v>1</v>
      </c>
      <c r="AO48" s="1208">
        <v>1</v>
      </c>
      <c r="AP48" s="1208">
        <v>1</v>
      </c>
      <c r="AQ48" s="1208">
        <v>0.99999999999996603</v>
      </c>
      <c r="AR48" s="1208">
        <v>0.99999999999831601</v>
      </c>
      <c r="AS48" s="1208">
        <v>0.99999999994922395</v>
      </c>
      <c r="AT48" s="1208">
        <v>0.99999999898998004</v>
      </c>
      <c r="AU48" s="1208">
        <v>0.99999998596651896</v>
      </c>
      <c r="AV48" s="1209">
        <v>0.99999985720653295</v>
      </c>
    </row>
    <row r="49" spans="27:48" ht="15" customHeight="1">
      <c r="AA49" s="1371"/>
      <c r="AB49" s="1201">
        <v>10</v>
      </c>
      <c r="AC49" s="1210">
        <v>1</v>
      </c>
      <c r="AD49" s="1211">
        <v>1</v>
      </c>
      <c r="AE49" s="1211">
        <v>1</v>
      </c>
      <c r="AF49" s="1211">
        <v>1</v>
      </c>
      <c r="AG49" s="1211">
        <v>1</v>
      </c>
      <c r="AH49" s="1211">
        <v>1</v>
      </c>
      <c r="AI49" s="1211">
        <v>1</v>
      </c>
      <c r="AJ49" s="1211">
        <v>1</v>
      </c>
      <c r="AK49" s="1211">
        <v>1</v>
      </c>
      <c r="AL49" s="1211">
        <v>1</v>
      </c>
      <c r="AM49" s="1211">
        <v>1</v>
      </c>
      <c r="AN49" s="1211">
        <v>1</v>
      </c>
      <c r="AO49" s="1211">
        <v>1</v>
      </c>
      <c r="AP49" s="1211">
        <v>1</v>
      </c>
      <c r="AQ49" s="1211">
        <v>0.999999999999998</v>
      </c>
      <c r="AR49" s="1211">
        <v>0.99999999999990696</v>
      </c>
      <c r="AS49" s="1211">
        <v>0.99999999999658196</v>
      </c>
      <c r="AT49" s="1211">
        <v>0.99999999991845301</v>
      </c>
      <c r="AU49" s="1211">
        <v>0.999999998655134</v>
      </c>
      <c r="AV49" s="1212">
        <v>0.99999998390848899</v>
      </c>
    </row>
    <row r="50" spans="27:48" ht="17.399999999999999">
      <c r="AA50" s="7"/>
    </row>
    <row r="51" spans="27:48" ht="17.399999999999999">
      <c r="AA51" s="7"/>
    </row>
    <row r="52" spans="27:48" ht="27.6">
      <c r="AA52" s="7"/>
      <c r="AB52" s="1045"/>
      <c r="AJ52" s="1214" t="s">
        <v>734</v>
      </c>
    </row>
    <row r="53" spans="27:48" ht="18">
      <c r="AA53" s="7"/>
      <c r="AB53" s="1011"/>
      <c r="AC53" s="68"/>
      <c r="AD53" s="68"/>
      <c r="AE53" s="68"/>
      <c r="AF53" s="68"/>
      <c r="AG53" s="68"/>
      <c r="AH53" s="68"/>
      <c r="AI53" s="68"/>
      <c r="AJ53" s="1199" t="s">
        <v>731</v>
      </c>
      <c r="AK53" s="27"/>
      <c r="AL53" s="27"/>
      <c r="AM53" s="68"/>
      <c r="AN53" s="27"/>
      <c r="AO53" s="27"/>
      <c r="AP53" s="68"/>
      <c r="AQ53" s="27"/>
      <c r="AR53" s="27"/>
      <c r="AS53" s="68"/>
      <c r="AT53" s="27"/>
      <c r="AU53" s="27"/>
      <c r="AV53" s="27"/>
    </row>
    <row r="54" spans="27:48" ht="17.399999999999999">
      <c r="AA54" s="7"/>
      <c r="AB54" s="1200"/>
      <c r="AC54" s="1202">
        <v>0.5</v>
      </c>
      <c r="AD54" s="1203">
        <v>1</v>
      </c>
      <c r="AE54" s="1203">
        <v>1.5</v>
      </c>
      <c r="AF54" s="1203">
        <v>2</v>
      </c>
      <c r="AG54" s="1203">
        <v>2.5</v>
      </c>
      <c r="AH54" s="1203">
        <v>3</v>
      </c>
      <c r="AI54" s="1203">
        <v>3.5</v>
      </c>
      <c r="AJ54" s="1203">
        <v>4</v>
      </c>
      <c r="AK54" s="1203">
        <v>4.5</v>
      </c>
      <c r="AL54" s="1203">
        <v>5</v>
      </c>
      <c r="AM54" s="1203">
        <v>5.5</v>
      </c>
      <c r="AN54" s="1203">
        <v>6</v>
      </c>
      <c r="AO54" s="1203">
        <v>6.5</v>
      </c>
      <c r="AP54" s="1203">
        <v>7</v>
      </c>
      <c r="AQ54" s="1203">
        <v>7.5</v>
      </c>
      <c r="AR54" s="1203">
        <v>8</v>
      </c>
      <c r="AS54" s="1203">
        <v>8.5</v>
      </c>
      <c r="AT54" s="1203">
        <v>9</v>
      </c>
      <c r="AU54" s="1203">
        <v>9.5</v>
      </c>
      <c r="AV54" s="1203">
        <v>10</v>
      </c>
    </row>
    <row r="55" spans="27:48">
      <c r="AA55" s="1372" t="s">
        <v>732</v>
      </c>
      <c r="AB55" s="1215">
        <v>0.5</v>
      </c>
      <c r="AC55" s="1204">
        <v>1.16447293853295</v>
      </c>
      <c r="AD55" s="1205">
        <v>2.2387274176741001</v>
      </c>
      <c r="AE55" s="1205">
        <v>3.2813728959302702</v>
      </c>
      <c r="AF55" s="1205">
        <v>4.3040076628658701</v>
      </c>
      <c r="AG55" s="1205">
        <v>5.3120156929299398</v>
      </c>
      <c r="AH55" s="1205">
        <v>6.3085188385628701</v>
      </c>
      <c r="AI55" s="1205">
        <v>7.2955551564830996</v>
      </c>
      <c r="AJ55" s="1205">
        <v>8.2745589372617605</v>
      </c>
      <c r="AK55" s="1205">
        <v>9.2465936526709296</v>
      </c>
      <c r="AL55" s="1205">
        <v>10.2124787801935</v>
      </c>
      <c r="AM55" s="1205">
        <v>11.172864771149801</v>
      </c>
      <c r="AN55" s="1205">
        <v>12.1282802042589</v>
      </c>
      <c r="AO55" s="1205">
        <v>13.079162923473501</v>
      </c>
      <c r="AP55" s="1205">
        <v>14.025881422842801</v>
      </c>
      <c r="AQ55" s="1205">
        <v>14.9687500162061</v>
      </c>
      <c r="AR55" s="1205">
        <v>15.9080398942943</v>
      </c>
      <c r="AS55" s="1205">
        <v>16.8439873727764</v>
      </c>
      <c r="AT55" s="1205">
        <v>17.776800168843099</v>
      </c>
      <c r="AU55" s="1205">
        <v>18.7066622612973</v>
      </c>
      <c r="AV55" s="1206">
        <v>19.6337377117909</v>
      </c>
    </row>
    <row r="56" spans="27:48">
      <c r="AA56" s="1373"/>
      <c r="AB56" s="1215">
        <v>0.45</v>
      </c>
      <c r="AC56" s="1207">
        <v>1.1824656318799101</v>
      </c>
      <c r="AD56" s="1208">
        <v>2.2733188062592098</v>
      </c>
      <c r="AE56" s="1208">
        <v>3.3320745776266101</v>
      </c>
      <c r="AF56" s="1208">
        <v>4.3705104449214804</v>
      </c>
      <c r="AG56" s="1208">
        <v>5.3940935723330696</v>
      </c>
      <c r="AH56" s="1208">
        <v>6.4059940491751304</v>
      </c>
      <c r="AI56" s="1208">
        <v>7.4082814229189697</v>
      </c>
      <c r="AJ56" s="1208">
        <v>8.4024121458791008</v>
      </c>
      <c r="AK56" s="1208">
        <v>9.3894661219152997</v>
      </c>
      <c r="AL56" s="1208">
        <v>10.3702754905541</v>
      </c>
      <c r="AM56" s="1208">
        <v>11.3455007534746</v>
      </c>
      <c r="AN56" s="1208">
        <v>12.3156786566575</v>
      </c>
      <c r="AO56" s="1208">
        <v>13.2812538093411</v>
      </c>
      <c r="AP56" s="1208">
        <v>14.242600399309399</v>
      </c>
      <c r="AQ56" s="1208">
        <v>15.200037596979</v>
      </c>
      <c r="AR56" s="1208">
        <v>16.153840783347</v>
      </c>
      <c r="AS56" s="1208">
        <v>17.104249925481302</v>
      </c>
      <c r="AT56" s="1208">
        <v>18.051475950086399</v>
      </c>
      <c r="AU56" s="1208">
        <v>18.9957056786881</v>
      </c>
      <c r="AV56" s="1209">
        <v>19.937105707914501</v>
      </c>
    </row>
    <row r="57" spans="27:48">
      <c r="AA57" s="1373"/>
      <c r="AB57" s="1215">
        <v>0.4</v>
      </c>
      <c r="AC57" s="1207">
        <v>1.20103297765938</v>
      </c>
      <c r="AD57" s="1208">
        <v>2.3090149780588902</v>
      </c>
      <c r="AE57" s="1208">
        <v>3.3843955746837802</v>
      </c>
      <c r="AF57" s="1208">
        <v>4.4391371994552697</v>
      </c>
      <c r="AG57" s="1208">
        <v>5.4787928632250402</v>
      </c>
      <c r="AH57" s="1208">
        <v>6.5065824327742403</v>
      </c>
      <c r="AI57" s="1208">
        <v>7.5246079520818601</v>
      </c>
      <c r="AJ57" s="1208">
        <v>8.53434874300976</v>
      </c>
      <c r="AK57" s="1208">
        <v>9.5369016663150994</v>
      </c>
      <c r="AL57" s="1208">
        <v>10.5331119279695</v>
      </c>
      <c r="AM57" s="1208">
        <v>11.5236504010006</v>
      </c>
      <c r="AN57" s="1208">
        <v>12.509062259497201</v>
      </c>
      <c r="AO57" s="1208">
        <v>13.489799094053501</v>
      </c>
      <c r="AP57" s="1208">
        <v>14.4662409680357</v>
      </c>
      <c r="AQ57" s="1208">
        <v>15.4387120635472</v>
      </c>
      <c r="AR57" s="1208">
        <v>16.407492085680499</v>
      </c>
      <c r="AS57" s="1208">
        <v>17.3728247695215</v>
      </c>
      <c r="AT57" s="1208">
        <v>18.334924353793699</v>
      </c>
      <c r="AU57" s="1208">
        <v>19.293980593537501</v>
      </c>
      <c r="AV57" s="1209">
        <v>20.250162701319201</v>
      </c>
    </row>
    <row r="58" spans="27:48">
      <c r="AA58" s="1373"/>
      <c r="AB58" s="1215">
        <v>0.35</v>
      </c>
      <c r="AC58" s="1207">
        <v>1.22053025493625</v>
      </c>
      <c r="AD58" s="1208">
        <v>2.3464989656771098</v>
      </c>
      <c r="AE58" s="1208">
        <v>3.43933702938289</v>
      </c>
      <c r="AF58" s="1208">
        <v>4.5112010731854602</v>
      </c>
      <c r="AG58" s="1208">
        <v>5.5677342541641996</v>
      </c>
      <c r="AH58" s="1208">
        <v>6.6122087096345297</v>
      </c>
      <c r="AI58" s="1208">
        <v>7.64676060764622</v>
      </c>
      <c r="AJ58" s="1208">
        <v>8.67289328501246</v>
      </c>
      <c r="AK58" s="1208">
        <v>9.6917214086611807</v>
      </c>
      <c r="AL58" s="1208">
        <v>10.7041039054322</v>
      </c>
      <c r="AM58" s="1208">
        <v>11.7107225391428</v>
      </c>
      <c r="AN58" s="1208">
        <v>12.712131334105299</v>
      </c>
      <c r="AO58" s="1208">
        <v>13.7087892119257</v>
      </c>
      <c r="AP58" s="1208">
        <v>14.7010824058266</v>
      </c>
      <c r="AQ58" s="1208">
        <v>15.689340360604699</v>
      </c>
      <c r="AR58" s="1208">
        <v>16.6738473220171</v>
      </c>
      <c r="AS58" s="1208">
        <v>17.654850981885701</v>
      </c>
      <c r="AT58" s="1208">
        <v>18.6325690568334</v>
      </c>
      <c r="AU58" s="1208">
        <v>19.607194382337799</v>
      </c>
      <c r="AV58" s="1209">
        <v>20.5788989179207</v>
      </c>
    </row>
    <row r="59" spans="27:48">
      <c r="AA59" s="1373"/>
      <c r="AB59" s="1215">
        <v>0.3</v>
      </c>
      <c r="AC59" s="1207">
        <v>1.2414200869166201</v>
      </c>
      <c r="AD59" s="1208">
        <v>2.38666017342829</v>
      </c>
      <c r="AE59" s="1208">
        <v>3.4982025694849002</v>
      </c>
      <c r="AF59" s="1208">
        <v>4.5884119674401296</v>
      </c>
      <c r="AG59" s="1208">
        <v>5.66302810911818</v>
      </c>
      <c r="AH59" s="1208">
        <v>6.7253791356889199</v>
      </c>
      <c r="AI59" s="1208">
        <v>7.7776377765175404</v>
      </c>
      <c r="AJ59" s="1208">
        <v>8.8213330985892604</v>
      </c>
      <c r="AK59" s="1208">
        <v>9.8575988467735591</v>
      </c>
      <c r="AL59" s="1208">
        <v>10.887308648764501</v>
      </c>
      <c r="AM59" s="1208">
        <v>11.911155937022199</v>
      </c>
      <c r="AN59" s="1208">
        <v>12.9297042181922</v>
      </c>
      <c r="AO59" s="1208">
        <v>13.9434202684958</v>
      </c>
      <c r="AP59" s="1208">
        <v>14.9526969316814</v>
      </c>
      <c r="AQ59" s="1208">
        <v>15.957869291116999</v>
      </c>
      <c r="AR59" s="1208">
        <v>16.959226457531901</v>
      </c>
      <c r="AS59" s="1208">
        <v>17.957020362086201</v>
      </c>
      <c r="AT59" s="1208">
        <v>18.951472447704401</v>
      </c>
      <c r="AU59" s="1208">
        <v>19.942778850315499</v>
      </c>
      <c r="AV59" s="1209">
        <v>20.9311144725927</v>
      </c>
    </row>
    <row r="60" spans="27:48">
      <c r="AA60" s="1373"/>
      <c r="AB60" s="1215">
        <v>0.25</v>
      </c>
      <c r="AC60" s="1207">
        <v>1.26436479048388</v>
      </c>
      <c r="AD60" s="1208">
        <v>2.43077192155629</v>
      </c>
      <c r="AE60" s="1208">
        <v>3.5628585403532602</v>
      </c>
      <c r="AF60" s="1208">
        <v>4.67321787121673</v>
      </c>
      <c r="AG60" s="1208">
        <v>5.7676957414742196</v>
      </c>
      <c r="AH60" s="1208">
        <v>6.84968180508515</v>
      </c>
      <c r="AI60" s="1208">
        <v>7.9213889491596499</v>
      </c>
      <c r="AJ60" s="1208">
        <v>8.9843745018566494</v>
      </c>
      <c r="AK60" s="1208">
        <v>10.039793162628399</v>
      </c>
      <c r="AL60" s="1208">
        <v>11.088534706103101</v>
      </c>
      <c r="AM60" s="1208">
        <v>12.131305381194</v>
      </c>
      <c r="AN60" s="1208">
        <v>13.1686791096294</v>
      </c>
      <c r="AO60" s="1208">
        <v>14.2011312948809</v>
      </c>
      <c r="AP60" s="1208">
        <v>15.229062041481299</v>
      </c>
      <c r="AQ60" s="1208">
        <v>16.2528126260192</v>
      </c>
      <c r="AR60" s="1208">
        <v>17.272677502749499</v>
      </c>
      <c r="AS60" s="1208">
        <v>18.288913259181701</v>
      </c>
      <c r="AT60" s="1208">
        <v>19.301745431087301</v>
      </c>
      <c r="AU60" s="1208">
        <v>20.311373779502201</v>
      </c>
      <c r="AV60" s="1209">
        <v>21.3179764397604</v>
      </c>
    </row>
    <row r="61" spans="27:48">
      <c r="AA61" s="1373"/>
      <c r="AB61" s="1215">
        <v>0.2</v>
      </c>
      <c r="AC61" s="1207">
        <v>1.2904141953770401</v>
      </c>
      <c r="AD61" s="1208">
        <v>2.4808525331520301</v>
      </c>
      <c r="AE61" s="1208">
        <v>3.6362632613588102</v>
      </c>
      <c r="AF61" s="1208">
        <v>4.7694990595237003</v>
      </c>
      <c r="AG61" s="1208">
        <v>5.8865261951542296</v>
      </c>
      <c r="AH61" s="1208">
        <v>6.9908041584383298</v>
      </c>
      <c r="AI61" s="1208">
        <v>8.0845914280691602</v>
      </c>
      <c r="AJ61" s="1208">
        <v>9.1694774174646501</v>
      </c>
      <c r="AK61" s="1208">
        <v>10.246640616073201</v>
      </c>
      <c r="AL61" s="1208">
        <v>11.316989130336699</v>
      </c>
      <c r="AM61" s="1208">
        <v>12.381243759845299</v>
      </c>
      <c r="AN61" s="1208">
        <v>13.439990250699299</v>
      </c>
      <c r="AO61" s="1208">
        <v>14.4937138009943</v>
      </c>
      <c r="AP61" s="1208">
        <v>15.542822758520799</v>
      </c>
      <c r="AQ61" s="1208">
        <v>16.587665431107101</v>
      </c>
      <c r="AR61" s="1208">
        <v>17.628542339578701</v>
      </c>
      <c r="AS61" s="1208">
        <v>18.665715357856101</v>
      </c>
      <c r="AT61" s="1208">
        <v>19.699414668370299</v>
      </c>
      <c r="AU61" s="1208">
        <v>20.729844147785801</v>
      </c>
      <c r="AV61" s="1209">
        <v>21.757185601516401</v>
      </c>
    </row>
    <row r="62" spans="27:48">
      <c r="AA62" s="1373"/>
      <c r="AB62" s="1215">
        <v>0.15</v>
      </c>
      <c r="AC62" s="1207">
        <v>1.3214561074795499</v>
      </c>
      <c r="AD62" s="1208">
        <v>2.5405313607325701</v>
      </c>
      <c r="AE62" s="1208">
        <v>3.7237363881618699</v>
      </c>
      <c r="AF62" s="1208">
        <v>4.8842330504462597</v>
      </c>
      <c r="AG62" s="1208">
        <v>6.0281311382753699</v>
      </c>
      <c r="AH62" s="1208">
        <v>7.1589733625508698</v>
      </c>
      <c r="AI62" s="1208">
        <v>8.2790725314186808</v>
      </c>
      <c r="AJ62" s="1208">
        <v>9.3900562928665092</v>
      </c>
      <c r="AK62" s="1208">
        <v>10.4931314858185</v>
      </c>
      <c r="AL62" s="1208">
        <v>11.5892280619196</v>
      </c>
      <c r="AM62" s="1208">
        <v>12.6790841601522</v>
      </c>
      <c r="AN62" s="1208">
        <v>13.7632996171922</v>
      </c>
      <c r="AO62" s="1208">
        <v>14.8423713029508</v>
      </c>
      <c r="AP62" s="1208">
        <v>15.9167173883407</v>
      </c>
      <c r="AQ62" s="1208">
        <v>16.986694560004501</v>
      </c>
      <c r="AR62" s="1208">
        <v>18.0526105680288</v>
      </c>
      <c r="AS62" s="1208">
        <v>19.114733585914099</v>
      </c>
      <c r="AT62" s="1208">
        <v>20.173299333307401</v>
      </c>
      <c r="AU62" s="1208">
        <v>21.228516591284599</v>
      </c>
      <c r="AV62" s="1209">
        <v>22.280571538729301</v>
      </c>
    </row>
    <row r="63" spans="27:48">
      <c r="AA63" s="1373"/>
      <c r="AB63" s="1215">
        <v>0.1</v>
      </c>
      <c r="AC63" s="1207">
        <v>1.3615769852665101</v>
      </c>
      <c r="AD63" s="1208">
        <v>2.6176647196545701</v>
      </c>
      <c r="AE63" s="1208">
        <v>3.83679316825065</v>
      </c>
      <c r="AF63" s="1208">
        <v>5.0325238004687698</v>
      </c>
      <c r="AG63" s="1208">
        <v>6.2111519070421801</v>
      </c>
      <c r="AH63" s="1208">
        <v>7.3763277595174204</v>
      </c>
      <c r="AI63" s="1208">
        <v>8.5304343854691709</v>
      </c>
      <c r="AJ63" s="1208">
        <v>9.6751488500890908</v>
      </c>
      <c r="AK63" s="1208">
        <v>10.811714633273899</v>
      </c>
      <c r="AL63" s="1208">
        <v>11.941089921035299</v>
      </c>
      <c r="AM63" s="1208">
        <v>13.064035263076301</v>
      </c>
      <c r="AN63" s="1208">
        <v>14.1811687077819</v>
      </c>
      <c r="AO63" s="1208">
        <v>15.293002210586501</v>
      </c>
      <c r="AP63" s="1208">
        <v>16.399966638537201</v>
      </c>
      <c r="AQ63" s="1208">
        <v>17.502429507679899</v>
      </c>
      <c r="AR63" s="1208">
        <v>18.600707911736201</v>
      </c>
      <c r="AS63" s="1208">
        <v>19.695078166252401</v>
      </c>
      <c r="AT63" s="1208">
        <v>20.7857831475864</v>
      </c>
      <c r="AU63" s="1208">
        <v>21.8730379756398</v>
      </c>
      <c r="AV63" s="1209">
        <v>22.957034481894201</v>
      </c>
    </row>
    <row r="64" spans="27:48">
      <c r="AA64" s="1373"/>
      <c r="AB64" s="1215">
        <v>0.09</v>
      </c>
      <c r="AC64" s="1207">
        <v>1.3714486459451201</v>
      </c>
      <c r="AD64" s="1208">
        <v>2.6366432263144399</v>
      </c>
      <c r="AE64" s="1208">
        <v>3.8646105598934599</v>
      </c>
      <c r="AF64" s="1208">
        <v>5.0690104390157398</v>
      </c>
      <c r="AG64" s="1208">
        <v>6.2561837963243399</v>
      </c>
      <c r="AH64" s="1208">
        <v>7.42980736844454</v>
      </c>
      <c r="AI64" s="1208">
        <v>8.5922814602991409</v>
      </c>
      <c r="AJ64" s="1208">
        <v>9.7452952960827304</v>
      </c>
      <c r="AK64" s="1208">
        <v>10.8901013711291</v>
      </c>
      <c r="AL64" s="1208">
        <v>12.027664818458501</v>
      </c>
      <c r="AM64" s="1208">
        <v>13.158751701886599</v>
      </c>
      <c r="AN64" s="1208">
        <v>14.2839845507524</v>
      </c>
      <c r="AO64" s="1208">
        <v>15.403879032252799</v>
      </c>
      <c r="AP64" s="1208">
        <v>16.5188691372928</v>
      </c>
      <c r="AQ64" s="1208">
        <v>17.629325046471202</v>
      </c>
      <c r="AR64" s="1208">
        <v>18.735566152492101</v>
      </c>
      <c r="AS64" s="1208">
        <v>19.837870774235501</v>
      </c>
      <c r="AT64" s="1208">
        <v>20.936483548953799</v>
      </c>
      <c r="AU64" s="1208">
        <v>22.031621156203499</v>
      </c>
      <c r="AV64" s="1209">
        <v>23.123476818276799</v>
      </c>
    </row>
    <row r="65" spans="27:48">
      <c r="AA65" s="1373"/>
      <c r="AB65" s="1215">
        <v>0.08</v>
      </c>
      <c r="AC65" s="1207">
        <v>1.38225399120616</v>
      </c>
      <c r="AD65" s="1208">
        <v>2.6574167641896902</v>
      </c>
      <c r="AE65" s="1208">
        <v>3.89505898501135</v>
      </c>
      <c r="AF65" s="1208">
        <v>5.1089480685342004</v>
      </c>
      <c r="AG65" s="1208">
        <v>6.3054749062289304</v>
      </c>
      <c r="AH65" s="1208">
        <v>7.4883452029280901</v>
      </c>
      <c r="AI65" s="1208">
        <v>8.6599781750343503</v>
      </c>
      <c r="AJ65" s="1208">
        <v>9.8220763557718804</v>
      </c>
      <c r="AK65" s="1208">
        <v>10.9759021086125</v>
      </c>
      <c r="AL65" s="1208">
        <v>12.1224281706494</v>
      </c>
      <c r="AM65" s="1208">
        <v>13.262426641348201</v>
      </c>
      <c r="AN65" s="1208">
        <v>14.3965249548211</v>
      </c>
      <c r="AO65" s="1208">
        <v>15.525242841094499</v>
      </c>
      <c r="AP65" s="1208">
        <v>16.649017710393299</v>
      </c>
      <c r="AQ65" s="1208">
        <v>17.768222659888501</v>
      </c>
      <c r="AR65" s="1208">
        <v>18.883179598709798</v>
      </c>
      <c r="AS65" s="1208">
        <v>19.994169038551298</v>
      </c>
      <c r="AT65" s="1208">
        <v>21.101437544108698</v>
      </c>
      <c r="AU65" s="1208">
        <v>22.2052035021098</v>
      </c>
      <c r="AV65" s="1209">
        <v>23.305661657203</v>
      </c>
    </row>
    <row r="66" spans="27:48">
      <c r="AA66" s="1373"/>
      <c r="AB66" s="1215">
        <v>7.0000000000000007E-2</v>
      </c>
      <c r="AC66" s="1207">
        <v>1.3942333408215699</v>
      </c>
      <c r="AD66" s="1208">
        <v>2.6804473538603402</v>
      </c>
      <c r="AE66" s="1208">
        <v>3.9288156416395501</v>
      </c>
      <c r="AF66" s="1208">
        <v>5.1532249347753698</v>
      </c>
      <c r="AG66" s="1208">
        <v>6.3601215116093304</v>
      </c>
      <c r="AH66" s="1208">
        <v>7.5532431925866304</v>
      </c>
      <c r="AI66" s="1208">
        <v>8.7350301603283498</v>
      </c>
      <c r="AJ66" s="1208">
        <v>9.9071997031187795</v>
      </c>
      <c r="AK66" s="1208">
        <v>11.0710251247442</v>
      </c>
      <c r="AL66" s="1208">
        <v>12.2274875925558</v>
      </c>
      <c r="AM66" s="1208">
        <v>13.3773658974446</v>
      </c>
      <c r="AN66" s="1208">
        <v>14.521292911201099</v>
      </c>
      <c r="AO66" s="1208">
        <v>15.659792868108999</v>
      </c>
      <c r="AP66" s="1208">
        <v>16.793306969223298</v>
      </c>
      <c r="AQ66" s="1208">
        <v>17.922211545174001</v>
      </c>
      <c r="AR66" s="1208">
        <v>19.0468312949268</v>
      </c>
      <c r="AS66" s="1208">
        <v>20.167449161239499</v>
      </c>
      <c r="AT66" s="1208">
        <v>21.284313845669001</v>
      </c>
      <c r="AU66" s="1208">
        <v>22.3976456275986</v>
      </c>
      <c r="AV66" s="1209">
        <v>23.507640939437898</v>
      </c>
    </row>
    <row r="67" spans="27:48">
      <c r="AA67" s="1373"/>
      <c r="AB67" s="1215">
        <v>0.06</v>
      </c>
      <c r="AC67" s="1207">
        <v>1.4077351629846</v>
      </c>
      <c r="AD67" s="1208">
        <v>2.7064049338647398</v>
      </c>
      <c r="AE67" s="1208">
        <v>3.96686247967707</v>
      </c>
      <c r="AF67" s="1208">
        <v>5.2031290107992803</v>
      </c>
      <c r="AG67" s="1208">
        <v>6.4217132316397798</v>
      </c>
      <c r="AH67" s="1208">
        <v>7.62638915987523</v>
      </c>
      <c r="AI67" s="1208">
        <v>8.8196206089715794</v>
      </c>
      <c r="AJ67" s="1208">
        <v>10.0031414975148</v>
      </c>
      <c r="AK67" s="1208">
        <v>11.178237460025599</v>
      </c>
      <c r="AL67" s="1208">
        <v>12.3458991655269</v>
      </c>
      <c r="AM67" s="1208">
        <v>13.506912946757501</v>
      </c>
      <c r="AN67" s="1208">
        <v>14.661917804268599</v>
      </c>
      <c r="AO67" s="1208">
        <v>15.811443049053899</v>
      </c>
      <c r="AP67" s="1208">
        <v>16.955934154780302</v>
      </c>
      <c r="AQ67" s="1208">
        <v>18.095771096481698</v>
      </c>
      <c r="AR67" s="1208">
        <v>19.2312817175238</v>
      </c>
      <c r="AS67" s="1208">
        <v>20.3627517006957</v>
      </c>
      <c r="AT67" s="1208">
        <v>21.490432155992099</v>
      </c>
      <c r="AU67" s="1208">
        <v>22.614545495992399</v>
      </c>
      <c r="AV67" s="1209">
        <v>23.7352900553668</v>
      </c>
    </row>
    <row r="68" spans="27:48">
      <c r="AA68" s="1373"/>
      <c r="AB68" s="1215">
        <v>0.05</v>
      </c>
      <c r="AC68" s="1207">
        <v>1.42329373440646</v>
      </c>
      <c r="AD68" s="1208">
        <v>2.7363166641157202</v>
      </c>
      <c r="AE68" s="1208">
        <v>4.0107050395800998</v>
      </c>
      <c r="AF68" s="1208">
        <v>5.2606350364071401</v>
      </c>
      <c r="AG68" s="1208">
        <v>6.4926872945120504</v>
      </c>
      <c r="AH68" s="1208">
        <v>7.7106775427719603</v>
      </c>
      <c r="AI68" s="1208">
        <v>8.9170968252134699</v>
      </c>
      <c r="AJ68" s="1208">
        <v>10.1136982240386</v>
      </c>
      <c r="AK68" s="1208">
        <v>11.3017815828588</v>
      </c>
      <c r="AL68" s="1208">
        <v>12.4823485197695</v>
      </c>
      <c r="AM68" s="1208">
        <v>13.656194058217</v>
      </c>
      <c r="AN68" s="1208">
        <v>14.8239642611146</v>
      </c>
      <c r="AO68" s="1208">
        <v>15.986194289507299</v>
      </c>
      <c r="AP68" s="1208">
        <v>17.1433345405263</v>
      </c>
      <c r="AQ68" s="1208">
        <v>18.295769188765799</v>
      </c>
      <c r="AR68" s="1208">
        <v>19.443829700982299</v>
      </c>
      <c r="AS68" s="1208">
        <v>20.587804917388301</v>
      </c>
      <c r="AT68" s="1208">
        <v>21.7279487232964</v>
      </c>
      <c r="AU68" s="1208">
        <v>22.864485989434598</v>
      </c>
      <c r="AV68" s="1209">
        <v>23.997617242507701</v>
      </c>
    </row>
    <row r="69" spans="27:48">
      <c r="AA69" s="1373"/>
      <c r="AB69" s="1215">
        <v>0.04</v>
      </c>
      <c r="AC69" s="1207">
        <v>1.4417928856144899</v>
      </c>
      <c r="AD69" s="1208">
        <v>2.7718817302007199</v>
      </c>
      <c r="AE69" s="1208">
        <v>4.0628338708848704</v>
      </c>
      <c r="AF69" s="1208">
        <v>5.3290097370302298</v>
      </c>
      <c r="AG69" s="1208">
        <v>6.5770754999148799</v>
      </c>
      <c r="AH69" s="1208">
        <v>7.8108964830594996</v>
      </c>
      <c r="AI69" s="1208">
        <v>9.0329961076445002</v>
      </c>
      <c r="AJ69" s="1208">
        <v>10.245150241423399</v>
      </c>
      <c r="AK69" s="1208">
        <v>11.4486756226254</v>
      </c>
      <c r="AL69" s="1208">
        <v>12.644586887800299</v>
      </c>
      <c r="AM69" s="1208">
        <v>13.833689393650699</v>
      </c>
      <c r="AN69" s="1208">
        <v>15.0166376002432</v>
      </c>
      <c r="AO69" s="1208">
        <v>16.1939736243372</v>
      </c>
      <c r="AP69" s="1208">
        <v>17.3661537170664</v>
      </c>
      <c r="AQ69" s="1208">
        <v>18.533567046304601</v>
      </c>
      <c r="AR69" s="1208">
        <v>19.696549387022198</v>
      </c>
      <c r="AS69" s="1208">
        <v>20.855393333610099</v>
      </c>
      <c r="AT69" s="1208">
        <v>22.010356071235901</v>
      </c>
      <c r="AU69" s="1208">
        <v>23.161665393367599</v>
      </c>
      <c r="AV69" s="1209">
        <v>24.309524433040401</v>
      </c>
    </row>
    <row r="70" spans="27:48">
      <c r="AA70" s="1373"/>
      <c r="AB70" s="1215">
        <v>0.03</v>
      </c>
      <c r="AC70" s="1207">
        <v>1.4648650594483501</v>
      </c>
      <c r="AD70" s="1208">
        <v>2.8162385430024699</v>
      </c>
      <c r="AE70" s="1208">
        <v>4.12784904072128</v>
      </c>
      <c r="AF70" s="1208">
        <v>5.4142867835754398</v>
      </c>
      <c r="AG70" s="1208">
        <v>6.6823246177087796</v>
      </c>
      <c r="AH70" s="1208">
        <v>7.9358897211684702</v>
      </c>
      <c r="AI70" s="1208">
        <v>9.1775458959778806</v>
      </c>
      <c r="AJ70" s="1208">
        <v>10.4090974280704</v>
      </c>
      <c r="AK70" s="1208">
        <v>11.631882126672</v>
      </c>
      <c r="AL70" s="1208">
        <v>12.8469308649717</v>
      </c>
      <c r="AM70" s="1208">
        <v>14.055061887327501</v>
      </c>
      <c r="AN70" s="1208">
        <v>15.2569401267501</v>
      </c>
      <c r="AO70" s="1208">
        <v>16.453116375178599</v>
      </c>
      <c r="AP70" s="1208">
        <v>17.644054184868299</v>
      </c>
      <c r="AQ70" s="1208">
        <v>18.8301489513204</v>
      </c>
      <c r="AR70" s="1208">
        <v>20.011741822717202</v>
      </c>
      <c r="AS70" s="1208">
        <v>21.189130075667499</v>
      </c>
      <c r="AT70" s="1208">
        <v>22.362575010923798</v>
      </c>
      <c r="AU70" s="1208">
        <v>23.5323080672005</v>
      </c>
      <c r="AV70" s="1209">
        <v>24.6985356281529</v>
      </c>
    </row>
    <row r="71" spans="27:48">
      <c r="AA71" s="1373"/>
      <c r="AB71" s="1215">
        <v>0.02</v>
      </c>
      <c r="AC71" s="1207">
        <v>1.4961081141964501</v>
      </c>
      <c r="AD71" s="1208">
        <v>2.87630407218907</v>
      </c>
      <c r="AE71" s="1208">
        <v>4.2158889681803302</v>
      </c>
      <c r="AF71" s="1208">
        <v>5.5297642176981796</v>
      </c>
      <c r="AG71" s="1208">
        <v>6.8248471200573997</v>
      </c>
      <c r="AH71" s="1208">
        <v>8.1051486132651291</v>
      </c>
      <c r="AI71" s="1208">
        <v>9.3732871808367104</v>
      </c>
      <c r="AJ71" s="1208">
        <v>10.6311055910243</v>
      </c>
      <c r="AK71" s="1208">
        <v>11.879970186226</v>
      </c>
      <c r="AL71" s="1208">
        <v>13.1209338263848</v>
      </c>
      <c r="AM71" s="1208">
        <v>14.3548322076047</v>
      </c>
      <c r="AN71" s="1208">
        <v>15.582344444775201</v>
      </c>
      <c r="AO71" s="1208">
        <v>16.804033077280899</v>
      </c>
      <c r="AP71" s="1208">
        <v>18.0203715441504</v>
      </c>
      <c r="AQ71" s="1208">
        <v>19.231763673991601</v>
      </c>
      <c r="AR71" s="1208">
        <v>20.438557891091001</v>
      </c>
      <c r="AS71" s="1208">
        <v>21.641057812457099</v>
      </c>
      <c r="AT71" s="1208">
        <v>22.839530311938201</v>
      </c>
      <c r="AU71" s="1208">
        <v>24.0342117644391</v>
      </c>
      <c r="AV71" s="1209">
        <v>25.225312955423501</v>
      </c>
    </row>
    <row r="72" spans="27:48">
      <c r="AA72" s="1373"/>
      <c r="AB72" s="1215">
        <v>0.01</v>
      </c>
      <c r="AC72" s="1207">
        <v>1.54670937273376</v>
      </c>
      <c r="AD72" s="1208">
        <v>2.97358621684673</v>
      </c>
      <c r="AE72" s="1208">
        <v>4.35847845460796</v>
      </c>
      <c r="AF72" s="1208">
        <v>5.7167914961247801</v>
      </c>
      <c r="AG72" s="1208">
        <v>7.0556765971003301</v>
      </c>
      <c r="AH72" s="1208">
        <v>8.3792803531918505</v>
      </c>
      <c r="AI72" s="1208">
        <v>9.6903098100714402</v>
      </c>
      <c r="AJ72" s="1208">
        <v>10.990670061963501</v>
      </c>
      <c r="AK72" s="1208">
        <v>12.2817736635981</v>
      </c>
      <c r="AL72" s="1208">
        <v>13.564709084669801</v>
      </c>
      <c r="AM72" s="1208">
        <v>14.840340286134699</v>
      </c>
      <c r="AN72" s="1208">
        <v>16.109369351856099</v>
      </c>
      <c r="AO72" s="1208">
        <v>17.372377847384399</v>
      </c>
      <c r="AP72" s="1208">
        <v>18.6298552243681</v>
      </c>
      <c r="AQ72" s="1208">
        <v>19.882218969676401</v>
      </c>
      <c r="AR72" s="1208">
        <v>21.129829291976598</v>
      </c>
      <c r="AS72" s="1208">
        <v>22.3730000771892</v>
      </c>
      <c r="AT72" s="1208">
        <v>23.612007225350201</v>
      </c>
      <c r="AU72" s="1208">
        <v>24.847095106019001</v>
      </c>
      <c r="AV72" s="1209">
        <v>26.078481633829799</v>
      </c>
    </row>
    <row r="73" spans="27:48">
      <c r="AA73" s="1373"/>
      <c r="AB73" s="1216">
        <v>5.0000000000000001E-3</v>
      </c>
      <c r="AC73" s="1207">
        <v>1.5945178927935899</v>
      </c>
      <c r="AD73" s="1208">
        <v>3.06549925416574</v>
      </c>
      <c r="AE73" s="1208">
        <v>4.4931982722419397</v>
      </c>
      <c r="AF73" s="1208">
        <v>5.89349653570003</v>
      </c>
      <c r="AG73" s="1208">
        <v>7.2737663443240796</v>
      </c>
      <c r="AH73" s="1208">
        <v>8.6382824643282294</v>
      </c>
      <c r="AI73" s="1208">
        <v>9.9898356156996204</v>
      </c>
      <c r="AJ73" s="1208">
        <v>11.330389778796601</v>
      </c>
      <c r="AK73" s="1208">
        <v>12.661401170172599</v>
      </c>
      <c r="AL73" s="1208">
        <v>13.983991903932701</v>
      </c>
      <c r="AM73" s="1208">
        <v>15.2990526459172</v>
      </c>
      <c r="AN73" s="1208">
        <v>16.6073071812805</v>
      </c>
      <c r="AO73" s="1208">
        <v>17.909355051664001</v>
      </c>
      <c r="AP73" s="1208">
        <v>19.205700837582199</v>
      </c>
      <c r="AQ73" s="1208">
        <v>20.496774930351499</v>
      </c>
      <c r="AR73" s="1208">
        <v>21.7829486726271</v>
      </c>
      <c r="AS73" s="1208">
        <v>23.064545652488999</v>
      </c>
      <c r="AT73" s="1208">
        <v>24.341850297996</v>
      </c>
      <c r="AU73" s="1208">
        <v>25.6151145321281</v>
      </c>
      <c r="AV73" s="1209">
        <v>26.884563005223502</v>
      </c>
    </row>
    <row r="74" spans="27:48">
      <c r="AA74" s="1373"/>
      <c r="AB74" s="1216">
        <v>1E-3</v>
      </c>
      <c r="AC74" s="1210">
        <v>1.69780954366751</v>
      </c>
      <c r="AD74" s="1211">
        <v>3.2640799537907599</v>
      </c>
      <c r="AE74" s="1211">
        <v>4.7842642234873098</v>
      </c>
      <c r="AF74" s="1211">
        <v>6.2752727386159304</v>
      </c>
      <c r="AG74" s="1211">
        <v>7.7449553709082304</v>
      </c>
      <c r="AH74" s="1211">
        <v>9.1978638026677402</v>
      </c>
      <c r="AI74" s="1211">
        <v>10.6369695345902</v>
      </c>
      <c r="AJ74" s="1211">
        <v>12.064363772181199</v>
      </c>
      <c r="AK74" s="1211">
        <v>13.4815970645899</v>
      </c>
      <c r="AL74" s="1211">
        <v>14.889864215615701</v>
      </c>
      <c r="AM74" s="1211">
        <v>16.290113587751598</v>
      </c>
      <c r="AN74" s="1211">
        <v>17.6831158524015</v>
      </c>
      <c r="AO74" s="1211">
        <v>19.069509389056002</v>
      </c>
      <c r="AP74" s="1211">
        <v>20.44983146457</v>
      </c>
      <c r="AQ74" s="1211">
        <v>21.8245403506806</v>
      </c>
      <c r="AR74" s="1211">
        <v>23.1940314453363</v>
      </c>
      <c r="AS74" s="1211">
        <v>24.5586492984059</v>
      </c>
      <c r="AT74" s="1211">
        <v>25.9186967629803</v>
      </c>
      <c r="AU74" s="1211">
        <v>27.274442081418002</v>
      </c>
      <c r="AV74" s="1212">
        <v>28.626124456734299</v>
      </c>
    </row>
  </sheetData>
  <sheetProtection formatCells="0" formatColumns="0" formatRows="0"/>
  <mergeCells count="5">
    <mergeCell ref="D5:I5"/>
    <mergeCell ref="D7:D9"/>
    <mergeCell ref="E11:L11"/>
    <mergeCell ref="AA30:AA49"/>
    <mergeCell ref="AA55:AA74"/>
  </mergeCells>
  <hyperlinks>
    <hyperlink ref="R2" location="NOTES!A30" display="BACK" xr:uid="{00000000-0004-0000-0C00-000000000000}"/>
  </hyperlinks>
  <pageMargins left="0.7" right="0.7" top="0.75" bottom="0.75" header="0.3" footer="0.3"/>
  <pageSetup paperSize="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22"/>
  <dimension ref="A2:Q213"/>
  <sheetViews>
    <sheetView topLeftCell="A12" workbookViewId="0">
      <selection activeCell="N20" sqref="N20"/>
    </sheetView>
  </sheetViews>
  <sheetFormatPr defaultColWidth="7.33203125" defaultRowHeight="13.2"/>
  <cols>
    <col min="1" max="1" width="6.33203125" style="1" customWidth="1"/>
    <col min="2" max="2" width="6.6640625" style="1" customWidth="1"/>
    <col min="3" max="3" width="15.44140625" style="1" customWidth="1"/>
    <col min="4" max="4" width="17.6640625" style="1" customWidth="1"/>
    <col min="5" max="5" width="15.44140625" style="1" customWidth="1"/>
    <col min="6" max="6" width="13" style="1" customWidth="1"/>
    <col min="7" max="7" width="21.6640625" style="1" customWidth="1"/>
    <col min="8" max="8" width="23.6640625" style="1" customWidth="1"/>
    <col min="9" max="9" width="17.44140625" style="1" customWidth="1"/>
    <col min="10" max="11" width="14.44140625" style="1" customWidth="1"/>
    <col min="12" max="12" width="13" style="1" customWidth="1"/>
    <col min="13" max="13" width="18.33203125" style="1" customWidth="1"/>
    <col min="14" max="14" width="20.33203125" style="1" customWidth="1"/>
    <col min="15" max="15" width="8.6640625" style="1" bestFit="1" customWidth="1"/>
    <col min="16" max="16" width="7.33203125" style="1"/>
    <col min="17" max="17" width="10" style="1" bestFit="1" customWidth="1"/>
    <col min="18" max="16384" width="7.33203125" style="1"/>
  </cols>
  <sheetData>
    <row r="2" spans="1:14">
      <c r="N2" s="668" t="s">
        <v>48</v>
      </c>
    </row>
    <row r="5" spans="1:14" ht="69" customHeight="1">
      <c r="C5" s="1352" t="s">
        <v>0</v>
      </c>
      <c r="D5" s="1353"/>
      <c r="E5" s="1353"/>
      <c r="F5" s="1353"/>
      <c r="G5" s="1353"/>
      <c r="H5" s="1353"/>
      <c r="I5" s="1353"/>
      <c r="J5" s="23"/>
      <c r="K5" s="23"/>
      <c r="L5" s="23"/>
      <c r="M5" s="23"/>
      <c r="N5" s="24"/>
    </row>
    <row r="6" spans="1:14" ht="13.8">
      <c r="C6" s="25"/>
      <c r="D6" s="26"/>
      <c r="E6" s="23"/>
      <c r="F6" s="23"/>
      <c r="G6" s="23"/>
      <c r="H6" s="23"/>
      <c r="I6" s="23"/>
      <c r="J6" s="23"/>
      <c r="K6" s="23"/>
      <c r="L6" s="23"/>
      <c r="M6" s="23"/>
      <c r="N6" s="24"/>
    </row>
    <row r="7" spans="1:14" ht="17.399999999999999">
      <c r="A7" s="14"/>
      <c r="C7" s="1354"/>
      <c r="D7" s="3"/>
      <c r="E7" s="3"/>
      <c r="F7" s="3"/>
      <c r="G7" s="3"/>
      <c r="H7" s="3"/>
      <c r="I7" s="3"/>
      <c r="J7" s="696"/>
      <c r="K7" s="105"/>
      <c r="L7" s="105"/>
      <c r="M7" s="105"/>
      <c r="N7" s="562"/>
    </row>
    <row r="8" spans="1:14" ht="17.399999999999999">
      <c r="C8" s="1354"/>
      <c r="D8" s="3"/>
      <c r="E8" s="3"/>
      <c r="F8" s="3"/>
      <c r="G8" s="3"/>
      <c r="H8" s="3"/>
      <c r="I8" s="3"/>
      <c r="K8" s="106"/>
      <c r="L8" s="106"/>
      <c r="M8" s="106"/>
      <c r="N8" s="698" t="s">
        <v>1</v>
      </c>
    </row>
    <row r="9" spans="1:14" ht="17.399999999999999">
      <c r="C9" s="1355"/>
      <c r="D9" s="27"/>
      <c r="E9" s="27"/>
      <c r="F9" s="27"/>
      <c r="G9" s="27"/>
      <c r="H9" s="27"/>
      <c r="I9" s="27"/>
      <c r="J9" s="33"/>
      <c r="K9" s="33"/>
      <c r="L9" s="33"/>
      <c r="M9" s="33"/>
      <c r="N9" s="34"/>
    </row>
    <row r="10" spans="1:14">
      <c r="C10" s="29"/>
      <c r="D10" s="23"/>
      <c r="E10" s="23"/>
      <c r="F10" s="23"/>
      <c r="G10" s="23"/>
      <c r="H10" s="23"/>
      <c r="I10" s="23"/>
      <c r="J10" s="23"/>
      <c r="K10" s="23"/>
      <c r="L10" s="23"/>
      <c r="M10" s="23"/>
      <c r="N10" s="24"/>
    </row>
    <row r="11" spans="1:14" ht="61.5" customHeight="1">
      <c r="A11" s="14"/>
      <c r="C11" s="30"/>
      <c r="D11" s="1361" t="s">
        <v>600</v>
      </c>
      <c r="E11" s="1361"/>
      <c r="F11" s="1361"/>
      <c r="G11" s="1361"/>
      <c r="H11" s="1361"/>
      <c r="I11" s="1361"/>
      <c r="J11" s="1361"/>
      <c r="K11" s="1361"/>
      <c r="L11" s="3"/>
      <c r="M11" s="3"/>
      <c r="N11" s="31"/>
    </row>
    <row r="12" spans="1:14">
      <c r="C12" s="32"/>
      <c r="D12" s="27"/>
      <c r="E12" s="27"/>
      <c r="F12" s="27"/>
      <c r="G12" s="27"/>
      <c r="H12" s="27"/>
      <c r="I12" s="27"/>
      <c r="J12" s="27"/>
      <c r="K12" s="27"/>
      <c r="L12" s="27"/>
      <c r="M12" s="27"/>
      <c r="N12" s="28"/>
    </row>
    <row r="13" spans="1:14" ht="18.75" customHeight="1"/>
    <row r="14" spans="1:14" ht="18.75" customHeight="1">
      <c r="C14" s="36" t="s">
        <v>649</v>
      </c>
      <c r="D14" s="37"/>
    </row>
    <row r="15" spans="1:14" ht="18.75" customHeight="1">
      <c r="C15" s="37"/>
      <c r="D15" s="36" t="s">
        <v>259</v>
      </c>
      <c r="E15" s="37"/>
      <c r="F15" s="37"/>
      <c r="G15" s="37"/>
    </row>
    <row r="16" spans="1:14" ht="18.75" customHeight="1">
      <c r="E16" s="37"/>
      <c r="F16" s="37"/>
      <c r="G16" s="37"/>
    </row>
    <row r="17" spans="3:17" ht="17.100000000000001" customHeight="1" thickBot="1"/>
    <row r="18" spans="3:17" ht="23.25" customHeight="1" thickBot="1">
      <c r="C18" s="252" t="s">
        <v>108</v>
      </c>
      <c r="D18" s="448"/>
      <c r="E18" s="448"/>
      <c r="F18" s="448"/>
      <c r="G18" s="447" t="s">
        <v>50</v>
      </c>
      <c r="H18" s="448"/>
      <c r="I18" s="536"/>
      <c r="J18" s="1375" t="s">
        <v>109</v>
      </c>
      <c r="K18" s="1376"/>
      <c r="L18" s="1376"/>
      <c r="M18" s="1376"/>
      <c r="N18" s="496" t="s">
        <v>51</v>
      </c>
    </row>
    <row r="19" spans="3:17" ht="20.399999999999999">
      <c r="C19" s="453" t="s">
        <v>52</v>
      </c>
      <c r="D19" s="454" t="s">
        <v>53</v>
      </c>
      <c r="E19" s="485" t="s">
        <v>260</v>
      </c>
      <c r="F19" s="455" t="s">
        <v>111</v>
      </c>
      <c r="G19" s="238" t="s">
        <v>112</v>
      </c>
      <c r="H19" s="239" t="s">
        <v>799</v>
      </c>
      <c r="I19" s="313" t="s">
        <v>261</v>
      </c>
      <c r="J19" s="338" t="s">
        <v>262</v>
      </c>
      <c r="K19" s="339" t="s">
        <v>263</v>
      </c>
      <c r="L19" s="46" t="s">
        <v>264</v>
      </c>
      <c r="M19" s="46" t="s">
        <v>265</v>
      </c>
      <c r="N19" s="497" t="s">
        <v>813</v>
      </c>
    </row>
    <row r="20" spans="3:17" ht="21" customHeight="1" thickBot="1">
      <c r="C20" s="456" t="s">
        <v>54</v>
      </c>
      <c r="D20" s="457" t="s">
        <v>55</v>
      </c>
      <c r="E20" s="486" t="s">
        <v>748</v>
      </c>
      <c r="F20" s="458" t="s">
        <v>55</v>
      </c>
      <c r="G20" s="243" t="s">
        <v>116</v>
      </c>
      <c r="H20" s="541" t="s">
        <v>61</v>
      </c>
      <c r="I20" s="72" t="s">
        <v>129</v>
      </c>
      <c r="J20" s="276"/>
      <c r="K20" s="45"/>
      <c r="L20" s="45" t="s">
        <v>129</v>
      </c>
      <c r="M20" s="45"/>
      <c r="N20" s="498" t="s">
        <v>61</v>
      </c>
    </row>
    <row r="21" spans="3:17">
      <c r="C21" s="487">
        <v>51.5</v>
      </c>
      <c r="D21" s="488">
        <v>-0.14000000000000001</v>
      </c>
      <c r="E21" s="489">
        <v>3.1382983999999003E-2</v>
      </c>
      <c r="F21" s="538">
        <v>1</v>
      </c>
      <c r="G21" s="18">
        <v>31.076991235657001</v>
      </c>
      <c r="H21" s="146">
        <v>5.3615096037104504</v>
      </c>
      <c r="I21" s="151">
        <v>4.6908173920984702</v>
      </c>
      <c r="J21" s="18">
        <v>1.61076848674895</v>
      </c>
      <c r="K21" s="19">
        <v>0.926230316999199</v>
      </c>
      <c r="L21" s="19">
        <v>4.0175652193582101</v>
      </c>
      <c r="M21" s="17">
        <v>3.7076342423710301E-2</v>
      </c>
      <c r="N21" s="147">
        <v>7.3419415689383696</v>
      </c>
      <c r="O21" s="374"/>
      <c r="Q21" s="12"/>
    </row>
    <row r="22" spans="3:17">
      <c r="C22" s="490">
        <v>41.9</v>
      </c>
      <c r="D22" s="491">
        <v>12.49</v>
      </c>
      <c r="E22" s="492">
        <v>4.6122988010001503E-2</v>
      </c>
      <c r="F22" s="539">
        <v>1</v>
      </c>
      <c r="G22" s="152">
        <v>40.232035996361603</v>
      </c>
      <c r="H22" s="64">
        <v>5.2697190718659703</v>
      </c>
      <c r="I22" s="153">
        <v>4.6469138744987104</v>
      </c>
      <c r="J22" s="152">
        <v>1.61924582693425</v>
      </c>
      <c r="K22" s="21">
        <v>0.93438688118457902</v>
      </c>
      <c r="L22" s="21">
        <v>3.5476167503300502</v>
      </c>
      <c r="M22" s="20">
        <v>3.7296466743207503E-2</v>
      </c>
      <c r="N22" s="22">
        <v>7.0935007862259196</v>
      </c>
      <c r="O22" s="374"/>
      <c r="Q22" s="12"/>
    </row>
    <row r="23" spans="3:17">
      <c r="C23" s="490">
        <v>33.94</v>
      </c>
      <c r="D23" s="491">
        <v>18.43</v>
      </c>
      <c r="E23" s="492">
        <v>0</v>
      </c>
      <c r="F23" s="539">
        <v>1</v>
      </c>
      <c r="G23" s="152">
        <v>46.359692611863402</v>
      </c>
      <c r="H23" s="64">
        <v>1.27567390907754</v>
      </c>
      <c r="I23" s="153">
        <v>3.5420069651954602</v>
      </c>
      <c r="J23" s="152">
        <v>2.23353813876935</v>
      </c>
      <c r="K23" s="21">
        <v>0.95401287254053802</v>
      </c>
      <c r="L23" s="21">
        <v>2.44444110684926</v>
      </c>
      <c r="M23" s="20">
        <v>8.8332594973667897E-3</v>
      </c>
      <c r="N23" s="22">
        <v>1.7446798500145</v>
      </c>
      <c r="O23" s="374"/>
      <c r="Q23" s="12"/>
    </row>
    <row r="24" spans="3:17">
      <c r="C24" s="490">
        <v>51.5</v>
      </c>
      <c r="D24" s="491">
        <v>-0.14000000000000001</v>
      </c>
      <c r="E24" s="492">
        <v>3.1382983999999003E-2</v>
      </c>
      <c r="F24" s="539">
        <v>1</v>
      </c>
      <c r="G24" s="152">
        <v>31.076991235657001</v>
      </c>
      <c r="H24" s="64">
        <v>5.3615096037104504</v>
      </c>
      <c r="I24" s="153">
        <v>4.6908173920984702</v>
      </c>
      <c r="J24" s="152">
        <v>1.61076848674895</v>
      </c>
      <c r="K24" s="21">
        <v>0.926230316999199</v>
      </c>
      <c r="L24" s="21">
        <v>4.0175652193582101</v>
      </c>
      <c r="M24" s="20">
        <v>3.7076342423710301E-2</v>
      </c>
      <c r="N24" s="22">
        <v>7.3419415689383696</v>
      </c>
      <c r="O24" s="374"/>
      <c r="Q24" s="12"/>
    </row>
    <row r="25" spans="3:17">
      <c r="C25" s="490">
        <v>41.9</v>
      </c>
      <c r="D25" s="491">
        <v>12.49</v>
      </c>
      <c r="E25" s="492">
        <v>4.6122988010001503E-2</v>
      </c>
      <c r="F25" s="539">
        <v>1</v>
      </c>
      <c r="G25" s="152">
        <v>40.232035996361603</v>
      </c>
      <c r="H25" s="64">
        <v>5.2697190718659703</v>
      </c>
      <c r="I25" s="153">
        <v>4.6469138744987104</v>
      </c>
      <c r="J25" s="152">
        <v>1.61924582693425</v>
      </c>
      <c r="K25" s="21">
        <v>0.93438688118457902</v>
      </c>
      <c r="L25" s="21">
        <v>3.5476167503300502</v>
      </c>
      <c r="M25" s="20">
        <v>3.7296466743207503E-2</v>
      </c>
      <c r="N25" s="22">
        <v>7.0935007862259196</v>
      </c>
      <c r="O25" s="374"/>
      <c r="Q25" s="12"/>
    </row>
    <row r="26" spans="3:17">
      <c r="C26" s="490">
        <v>33.94</v>
      </c>
      <c r="D26" s="491">
        <v>18.43</v>
      </c>
      <c r="E26" s="492">
        <v>0</v>
      </c>
      <c r="F26" s="539">
        <v>1</v>
      </c>
      <c r="G26" s="152">
        <v>46.359692611863402</v>
      </c>
      <c r="H26" s="64">
        <v>1.27567390907754</v>
      </c>
      <c r="I26" s="153">
        <v>3.5420069651954602</v>
      </c>
      <c r="J26" s="152">
        <v>2.23353813876935</v>
      </c>
      <c r="K26" s="21">
        <v>0.95401287254053802</v>
      </c>
      <c r="L26" s="21">
        <v>2.44444110684926</v>
      </c>
      <c r="M26" s="20">
        <v>8.8332594973667897E-3</v>
      </c>
      <c r="N26" s="22">
        <v>1.7446798500145</v>
      </c>
      <c r="O26" s="374"/>
      <c r="Q26" s="12"/>
    </row>
    <row r="27" spans="3:17">
      <c r="C27" s="490">
        <v>51.5</v>
      </c>
      <c r="D27" s="491">
        <v>-0.14000000000000001</v>
      </c>
      <c r="E27" s="492">
        <v>3.1382983999999003E-2</v>
      </c>
      <c r="F27" s="539">
        <v>1</v>
      </c>
      <c r="G27" s="152">
        <v>31.076991235657001</v>
      </c>
      <c r="H27" s="64">
        <v>5.3615096037104504</v>
      </c>
      <c r="I27" s="153">
        <v>4.6908173920984702</v>
      </c>
      <c r="J27" s="152">
        <v>1.61076848674895</v>
      </c>
      <c r="K27" s="21">
        <v>0.926230316999199</v>
      </c>
      <c r="L27" s="21">
        <v>4.0175652193582101</v>
      </c>
      <c r="M27" s="20">
        <v>3.7076342423710301E-2</v>
      </c>
      <c r="N27" s="22">
        <v>7.3419415689383696</v>
      </c>
      <c r="O27" s="374"/>
      <c r="Q27" s="12"/>
    </row>
    <row r="28" spans="3:17">
      <c r="C28" s="490">
        <v>41.9</v>
      </c>
      <c r="D28" s="491">
        <v>12.49</v>
      </c>
      <c r="E28" s="492">
        <v>4.6122988010001503E-2</v>
      </c>
      <c r="F28" s="539">
        <v>1</v>
      </c>
      <c r="G28" s="152">
        <v>40.232035996361603</v>
      </c>
      <c r="H28" s="64">
        <v>5.2697190718659703</v>
      </c>
      <c r="I28" s="153">
        <v>4.6469138744987104</v>
      </c>
      <c r="J28" s="152">
        <v>1.61924582693425</v>
      </c>
      <c r="K28" s="21">
        <v>0.93438688118457902</v>
      </c>
      <c r="L28" s="21">
        <v>3.5476167503300502</v>
      </c>
      <c r="M28" s="20">
        <v>3.7296466743207503E-2</v>
      </c>
      <c r="N28" s="22">
        <v>7.0935007862259196</v>
      </c>
      <c r="O28" s="374"/>
      <c r="Q28" s="12"/>
    </row>
    <row r="29" spans="3:17">
      <c r="C29" s="490">
        <v>33.94</v>
      </c>
      <c r="D29" s="491">
        <v>18.43</v>
      </c>
      <c r="E29" s="492">
        <v>0</v>
      </c>
      <c r="F29" s="539">
        <v>1</v>
      </c>
      <c r="G29" s="152">
        <v>46.359692611863402</v>
      </c>
      <c r="H29" s="64">
        <v>1.27567390907754</v>
      </c>
      <c r="I29" s="153">
        <v>3.5420069651954602</v>
      </c>
      <c r="J29" s="152">
        <v>2.23353813876935</v>
      </c>
      <c r="K29" s="21">
        <v>0.95401287254053802</v>
      </c>
      <c r="L29" s="21">
        <v>2.44444110684926</v>
      </c>
      <c r="M29" s="20">
        <v>8.8332594973667897E-3</v>
      </c>
      <c r="N29" s="22">
        <v>1.7446798500145</v>
      </c>
      <c r="O29" s="374"/>
      <c r="Q29" s="12"/>
    </row>
    <row r="30" spans="3:17">
      <c r="C30" s="490">
        <v>51.5</v>
      </c>
      <c r="D30" s="491">
        <v>-0.14000000000000001</v>
      </c>
      <c r="E30" s="492">
        <v>3.1382983999999003E-2</v>
      </c>
      <c r="F30" s="539">
        <v>1</v>
      </c>
      <c r="G30" s="152">
        <v>31.076991235657001</v>
      </c>
      <c r="H30" s="64">
        <v>5.3615096037104504</v>
      </c>
      <c r="I30" s="153">
        <v>4.6908173920984702</v>
      </c>
      <c r="J30" s="152">
        <v>1.61076848674895</v>
      </c>
      <c r="K30" s="21">
        <v>0.926230316999199</v>
      </c>
      <c r="L30" s="21">
        <v>4.0175652193582101</v>
      </c>
      <c r="M30" s="20">
        <v>3.7076342423710301E-2</v>
      </c>
      <c r="N30" s="22">
        <v>7.3419415689383696</v>
      </c>
      <c r="O30" s="374"/>
      <c r="Q30" s="12"/>
    </row>
    <row r="31" spans="3:17">
      <c r="C31" s="490">
        <v>41.9</v>
      </c>
      <c r="D31" s="491">
        <v>12.49</v>
      </c>
      <c r="E31" s="492">
        <v>4.6122988010001503E-2</v>
      </c>
      <c r="F31" s="539">
        <v>1</v>
      </c>
      <c r="G31" s="152">
        <v>40.232035996361603</v>
      </c>
      <c r="H31" s="64">
        <v>5.2697190718659703</v>
      </c>
      <c r="I31" s="153">
        <v>4.6469138744987104</v>
      </c>
      <c r="J31" s="152">
        <v>1.61924582693425</v>
      </c>
      <c r="K31" s="21">
        <v>0.93438688118457902</v>
      </c>
      <c r="L31" s="21">
        <v>3.5476167503300502</v>
      </c>
      <c r="M31" s="20">
        <v>3.7296466743207503E-2</v>
      </c>
      <c r="N31" s="22">
        <v>7.0935007862259196</v>
      </c>
      <c r="O31" s="374"/>
      <c r="Q31" s="12"/>
    </row>
    <row r="32" spans="3:17">
      <c r="C32" s="490">
        <v>33.94</v>
      </c>
      <c r="D32" s="491">
        <v>18.43</v>
      </c>
      <c r="E32" s="492">
        <v>0</v>
      </c>
      <c r="F32" s="539">
        <v>1</v>
      </c>
      <c r="G32" s="152">
        <v>46.359692611863402</v>
      </c>
      <c r="H32" s="64">
        <v>1.27567390907754</v>
      </c>
      <c r="I32" s="153">
        <v>3.5420069651954602</v>
      </c>
      <c r="J32" s="152">
        <v>2.23353813876935</v>
      </c>
      <c r="K32" s="21">
        <v>0.95401287254053802</v>
      </c>
      <c r="L32" s="21">
        <v>2.44444110684926</v>
      </c>
      <c r="M32" s="20">
        <v>8.8332594973667897E-3</v>
      </c>
      <c r="N32" s="22">
        <v>1.7446798500145</v>
      </c>
      <c r="O32" s="374"/>
      <c r="Q32" s="12"/>
    </row>
    <row r="33" spans="3:17">
      <c r="C33" s="490">
        <v>51.5</v>
      </c>
      <c r="D33" s="491">
        <v>-0.14000000000000001</v>
      </c>
      <c r="E33" s="492">
        <v>3.1382983999999003E-2</v>
      </c>
      <c r="F33" s="539">
        <v>1</v>
      </c>
      <c r="G33" s="152">
        <v>31.076991235657001</v>
      </c>
      <c r="H33" s="64">
        <v>5.3615096037104504</v>
      </c>
      <c r="I33" s="153">
        <v>4.6908173920984702</v>
      </c>
      <c r="J33" s="152">
        <v>1.61076848674895</v>
      </c>
      <c r="K33" s="21">
        <v>0.926230316999199</v>
      </c>
      <c r="L33" s="21">
        <v>4.0175652193582101</v>
      </c>
      <c r="M33" s="20">
        <v>3.7076342423710301E-2</v>
      </c>
      <c r="N33" s="22">
        <v>7.3419415689383696</v>
      </c>
      <c r="O33" s="374"/>
      <c r="Q33" s="12"/>
    </row>
    <row r="34" spans="3:17">
      <c r="C34" s="490">
        <v>41.9</v>
      </c>
      <c r="D34" s="491">
        <v>12.49</v>
      </c>
      <c r="E34" s="492">
        <v>4.6122988010001503E-2</v>
      </c>
      <c r="F34" s="539">
        <v>1</v>
      </c>
      <c r="G34" s="152">
        <v>40.232035996361603</v>
      </c>
      <c r="H34" s="64">
        <v>5.2697190718659703</v>
      </c>
      <c r="I34" s="153">
        <v>4.6469138744987104</v>
      </c>
      <c r="J34" s="152">
        <v>1.61924582693425</v>
      </c>
      <c r="K34" s="21">
        <v>0.93438688118457902</v>
      </c>
      <c r="L34" s="21">
        <v>3.5476167503300502</v>
      </c>
      <c r="M34" s="20">
        <v>3.7296466743207503E-2</v>
      </c>
      <c r="N34" s="22">
        <v>7.0935007862259196</v>
      </c>
      <c r="O34" s="374"/>
      <c r="Q34" s="12"/>
    </row>
    <row r="35" spans="3:17">
      <c r="C35" s="490">
        <v>33.94</v>
      </c>
      <c r="D35" s="491">
        <v>18.43</v>
      </c>
      <c r="E35" s="492">
        <v>0</v>
      </c>
      <c r="F35" s="539">
        <v>1</v>
      </c>
      <c r="G35" s="152">
        <v>46.359692611863402</v>
      </c>
      <c r="H35" s="64">
        <v>1.27567390907754</v>
      </c>
      <c r="I35" s="153">
        <v>3.5420069651954602</v>
      </c>
      <c r="J35" s="152">
        <v>2.23353813876935</v>
      </c>
      <c r="K35" s="21">
        <v>0.95401287254053802</v>
      </c>
      <c r="L35" s="21">
        <v>2.44444110684926</v>
      </c>
      <c r="M35" s="20">
        <v>8.8332594973667897E-3</v>
      </c>
      <c r="N35" s="22">
        <v>1.7446798500145</v>
      </c>
      <c r="O35" s="374"/>
      <c r="Q35" s="12"/>
    </row>
    <row r="36" spans="3:17">
      <c r="C36" s="490">
        <v>51.5</v>
      </c>
      <c r="D36" s="491">
        <v>-0.14000000000000001</v>
      </c>
      <c r="E36" s="492">
        <v>3.1382983999999003E-2</v>
      </c>
      <c r="F36" s="539">
        <v>1</v>
      </c>
      <c r="G36" s="152">
        <v>31.076991235657001</v>
      </c>
      <c r="H36" s="64">
        <v>5.3615096037104504</v>
      </c>
      <c r="I36" s="153">
        <v>4.6908173920984702</v>
      </c>
      <c r="J36" s="152">
        <v>1.61076848674895</v>
      </c>
      <c r="K36" s="21">
        <v>0.926230316999199</v>
      </c>
      <c r="L36" s="21">
        <v>4.0175652193582101</v>
      </c>
      <c r="M36" s="20">
        <v>3.7076342423710301E-2</v>
      </c>
      <c r="N36" s="22">
        <v>7.3419415689383696</v>
      </c>
      <c r="O36" s="374"/>
      <c r="Q36" s="12"/>
    </row>
    <row r="37" spans="3:17">
      <c r="C37" s="490">
        <v>41.9</v>
      </c>
      <c r="D37" s="491">
        <v>12.49</v>
      </c>
      <c r="E37" s="492">
        <v>4.6122988010001503E-2</v>
      </c>
      <c r="F37" s="539">
        <v>1</v>
      </c>
      <c r="G37" s="152">
        <v>40.232035996361603</v>
      </c>
      <c r="H37" s="64">
        <v>5.2697190718659703</v>
      </c>
      <c r="I37" s="153">
        <v>4.6469138744987104</v>
      </c>
      <c r="J37" s="152">
        <v>1.61924582693425</v>
      </c>
      <c r="K37" s="21">
        <v>0.93438688118457902</v>
      </c>
      <c r="L37" s="21">
        <v>3.5476167503300502</v>
      </c>
      <c r="M37" s="20">
        <v>3.7296466743207503E-2</v>
      </c>
      <c r="N37" s="22">
        <v>7.0935007862259196</v>
      </c>
      <c r="O37" s="374"/>
      <c r="Q37" s="12"/>
    </row>
    <row r="38" spans="3:17">
      <c r="C38" s="490">
        <v>33.94</v>
      </c>
      <c r="D38" s="491">
        <v>18.43</v>
      </c>
      <c r="E38" s="492">
        <v>0</v>
      </c>
      <c r="F38" s="539">
        <v>1</v>
      </c>
      <c r="G38" s="152">
        <v>46.359692611863402</v>
      </c>
      <c r="H38" s="64">
        <v>1.27567390907754</v>
      </c>
      <c r="I38" s="153">
        <v>3.5420069651954602</v>
      </c>
      <c r="J38" s="152">
        <v>2.23353813876935</v>
      </c>
      <c r="K38" s="21">
        <v>0.95401287254053802</v>
      </c>
      <c r="L38" s="21">
        <v>2.44444110684926</v>
      </c>
      <c r="M38" s="20">
        <v>8.8332594973667897E-3</v>
      </c>
      <c r="N38" s="22">
        <v>1.7446798500145</v>
      </c>
      <c r="O38" s="374"/>
      <c r="Q38" s="12"/>
    </row>
    <row r="39" spans="3:17">
      <c r="C39" s="490">
        <v>51.5</v>
      </c>
      <c r="D39" s="491">
        <v>-0.14000000000000001</v>
      </c>
      <c r="E39" s="492">
        <v>3.1382983999999003E-2</v>
      </c>
      <c r="F39" s="539">
        <v>1</v>
      </c>
      <c r="G39" s="152">
        <v>31.076991235657001</v>
      </c>
      <c r="H39" s="64">
        <v>5.3615096037104504</v>
      </c>
      <c r="I39" s="153">
        <v>4.6908173920984702</v>
      </c>
      <c r="J39" s="152">
        <v>1.61076848674895</v>
      </c>
      <c r="K39" s="21">
        <v>0.926230316999199</v>
      </c>
      <c r="L39" s="21">
        <v>4.0175652193582101</v>
      </c>
      <c r="M39" s="20">
        <v>3.7076342423710301E-2</v>
      </c>
      <c r="N39" s="22">
        <v>7.3419415689383696</v>
      </c>
      <c r="O39" s="374"/>
      <c r="Q39" s="12"/>
    </row>
    <row r="40" spans="3:17">
      <c r="C40" s="490">
        <v>41.9</v>
      </c>
      <c r="D40" s="491">
        <v>12.49</v>
      </c>
      <c r="E40" s="492">
        <v>4.6122988010001503E-2</v>
      </c>
      <c r="F40" s="539">
        <v>1</v>
      </c>
      <c r="G40" s="152">
        <v>40.232035996361603</v>
      </c>
      <c r="H40" s="64">
        <v>5.2697190718659703</v>
      </c>
      <c r="I40" s="153">
        <v>4.6469138744987104</v>
      </c>
      <c r="J40" s="152">
        <v>1.61924582693425</v>
      </c>
      <c r="K40" s="21">
        <v>0.93438688118457902</v>
      </c>
      <c r="L40" s="21">
        <v>3.5476167503300502</v>
      </c>
      <c r="M40" s="20">
        <v>3.7296466743207503E-2</v>
      </c>
      <c r="N40" s="22">
        <v>7.0935007862259196</v>
      </c>
      <c r="O40" s="374"/>
      <c r="Q40" s="12"/>
    </row>
    <row r="41" spans="3:17">
      <c r="C41" s="490">
        <v>33.94</v>
      </c>
      <c r="D41" s="491">
        <v>18.43</v>
      </c>
      <c r="E41" s="492">
        <v>0</v>
      </c>
      <c r="F41" s="539">
        <v>1</v>
      </c>
      <c r="G41" s="152">
        <v>46.359692611863402</v>
      </c>
      <c r="H41" s="64">
        <v>1.27567390907754</v>
      </c>
      <c r="I41" s="153">
        <v>3.5420069651954602</v>
      </c>
      <c r="J41" s="152">
        <v>2.23353813876935</v>
      </c>
      <c r="K41" s="21">
        <v>0.95401287254053802</v>
      </c>
      <c r="L41" s="21">
        <v>2.44444110684926</v>
      </c>
      <c r="M41" s="20">
        <v>8.8332594973667897E-3</v>
      </c>
      <c r="N41" s="22">
        <v>1.7446798500145</v>
      </c>
      <c r="O41" s="374"/>
      <c r="Q41" s="12"/>
    </row>
    <row r="42" spans="3:17">
      <c r="C42" s="490">
        <v>51.5</v>
      </c>
      <c r="D42" s="491">
        <v>-0.14000000000000001</v>
      </c>
      <c r="E42" s="492">
        <v>3.1382983999999003E-2</v>
      </c>
      <c r="F42" s="539">
        <v>1</v>
      </c>
      <c r="G42" s="152">
        <v>31.076991235657001</v>
      </c>
      <c r="H42" s="64">
        <v>5.3615096037104504</v>
      </c>
      <c r="I42" s="153">
        <v>4.6908173920984702</v>
      </c>
      <c r="J42" s="152">
        <v>1.61076848674895</v>
      </c>
      <c r="K42" s="21">
        <v>0.926230316999199</v>
      </c>
      <c r="L42" s="21">
        <v>4.0175652193582101</v>
      </c>
      <c r="M42" s="20">
        <v>3.7076342423710301E-2</v>
      </c>
      <c r="N42" s="22">
        <v>7.3419415689383696</v>
      </c>
      <c r="O42" s="374"/>
      <c r="Q42" s="12"/>
    </row>
    <row r="43" spans="3:17">
      <c r="C43" s="490">
        <v>41.9</v>
      </c>
      <c r="D43" s="491">
        <v>12.49</v>
      </c>
      <c r="E43" s="492">
        <v>4.6122988010001503E-2</v>
      </c>
      <c r="F43" s="539">
        <v>1</v>
      </c>
      <c r="G43" s="152">
        <v>40.232035996361603</v>
      </c>
      <c r="H43" s="64">
        <v>5.2697190718659703</v>
      </c>
      <c r="I43" s="153">
        <v>4.6469138744987104</v>
      </c>
      <c r="J43" s="152">
        <v>1.61924582693425</v>
      </c>
      <c r="K43" s="21">
        <v>0.93438688118457902</v>
      </c>
      <c r="L43" s="21">
        <v>3.5476167503300502</v>
      </c>
      <c r="M43" s="20">
        <v>3.7296466743207503E-2</v>
      </c>
      <c r="N43" s="22">
        <v>7.0935007862259196</v>
      </c>
      <c r="O43" s="374"/>
      <c r="Q43" s="12"/>
    </row>
    <row r="44" spans="3:17">
      <c r="C44" s="490">
        <v>33.94</v>
      </c>
      <c r="D44" s="491">
        <v>18.43</v>
      </c>
      <c r="E44" s="492">
        <v>0</v>
      </c>
      <c r="F44" s="539">
        <v>1</v>
      </c>
      <c r="G44" s="152">
        <v>46.359692611863402</v>
      </c>
      <c r="H44" s="64">
        <v>1.27567390907754</v>
      </c>
      <c r="I44" s="153">
        <v>3.5420069651954602</v>
      </c>
      <c r="J44" s="152">
        <v>2.23353813876935</v>
      </c>
      <c r="K44" s="21">
        <v>0.95401287254053802</v>
      </c>
      <c r="L44" s="21">
        <v>2.44444110684926</v>
      </c>
      <c r="M44" s="20">
        <v>8.8332594973667897E-3</v>
      </c>
      <c r="N44" s="22">
        <v>1.7446798500145</v>
      </c>
      <c r="O44" s="374"/>
      <c r="Q44" s="12"/>
    </row>
    <row r="45" spans="3:17">
      <c r="C45" s="490">
        <v>22.9</v>
      </c>
      <c r="D45" s="491">
        <v>-43.23</v>
      </c>
      <c r="E45" s="492">
        <v>0</v>
      </c>
      <c r="F45" s="539">
        <v>-100</v>
      </c>
      <c r="G45" s="152">
        <v>22.2783346840557</v>
      </c>
      <c r="H45" s="64">
        <v>1.4177335289502899</v>
      </c>
      <c r="I45" s="153">
        <v>10.9699545110118</v>
      </c>
      <c r="J45" s="152">
        <v>2.19234408779695</v>
      </c>
      <c r="K45" s="21">
        <v>0.83007663339325899</v>
      </c>
      <c r="L45" s="21">
        <v>10.1510818130555</v>
      </c>
      <c r="M45" s="20">
        <v>6.2429551575677398E-3</v>
      </c>
      <c r="N45" s="22">
        <v>2.5829013859790599</v>
      </c>
      <c r="O45" s="374"/>
      <c r="Q45" s="12"/>
    </row>
    <row r="46" spans="3:17">
      <c r="C46" s="490">
        <v>25.78</v>
      </c>
      <c r="D46" s="491">
        <v>-80.22</v>
      </c>
      <c r="E46" s="492">
        <v>8.6172799950875803E-3</v>
      </c>
      <c r="F46" s="539">
        <v>-100</v>
      </c>
      <c r="G46" s="152">
        <v>52.678984859030599</v>
      </c>
      <c r="H46" s="64">
        <v>2.9078519204197102</v>
      </c>
      <c r="I46" s="153">
        <v>5.7350988942637997</v>
      </c>
      <c r="J46" s="152">
        <v>1.8945123369279</v>
      </c>
      <c r="K46" s="21">
        <v>0.93562160452933996</v>
      </c>
      <c r="L46" s="21">
        <v>3.47707648004973</v>
      </c>
      <c r="M46" s="20">
        <v>1.9720455929094199E-2</v>
      </c>
      <c r="N46" s="22">
        <v>4.0380431452860099</v>
      </c>
      <c r="O46" s="374"/>
      <c r="Q46" s="12"/>
    </row>
    <row r="47" spans="3:17">
      <c r="C47" s="490">
        <v>22.9</v>
      </c>
      <c r="D47" s="491">
        <v>-43.23</v>
      </c>
      <c r="E47" s="492">
        <v>0</v>
      </c>
      <c r="F47" s="539">
        <v>-100</v>
      </c>
      <c r="G47" s="152">
        <v>22.2783346840557</v>
      </c>
      <c r="H47" s="64">
        <v>1.4177335289502899</v>
      </c>
      <c r="I47" s="153">
        <v>10.9699545110118</v>
      </c>
      <c r="J47" s="152">
        <v>2.19234408779695</v>
      </c>
      <c r="K47" s="21">
        <v>0.83007663339325899</v>
      </c>
      <c r="L47" s="21">
        <v>10.1510818130555</v>
      </c>
      <c r="M47" s="20">
        <v>6.2429551575677398E-3</v>
      </c>
      <c r="N47" s="22">
        <v>2.5829013859790599</v>
      </c>
      <c r="O47" s="374"/>
      <c r="Q47" s="12"/>
    </row>
    <row r="48" spans="3:17">
      <c r="C48" s="490">
        <v>25.78</v>
      </c>
      <c r="D48" s="491">
        <v>-80.22</v>
      </c>
      <c r="E48" s="492">
        <v>8.6172799950875803E-3</v>
      </c>
      <c r="F48" s="539">
        <v>-100</v>
      </c>
      <c r="G48" s="152">
        <v>52.678984859030599</v>
      </c>
      <c r="H48" s="64">
        <v>2.9078519204197102</v>
      </c>
      <c r="I48" s="153">
        <v>5.7350988942637997</v>
      </c>
      <c r="J48" s="152">
        <v>1.8945123369279</v>
      </c>
      <c r="K48" s="21">
        <v>0.93562160452933996</v>
      </c>
      <c r="L48" s="21">
        <v>3.47707648004973</v>
      </c>
      <c r="M48" s="20">
        <v>1.9720455929094199E-2</v>
      </c>
      <c r="N48" s="22">
        <v>4.0380431452860099</v>
      </c>
      <c r="O48" s="374"/>
      <c r="Q48" s="12"/>
    </row>
    <row r="49" spans="3:17">
      <c r="C49" s="490">
        <v>22.9</v>
      </c>
      <c r="D49" s="491">
        <v>-43.23</v>
      </c>
      <c r="E49" s="492">
        <v>0</v>
      </c>
      <c r="F49" s="539">
        <v>-100</v>
      </c>
      <c r="G49" s="152">
        <v>22.2783346840557</v>
      </c>
      <c r="H49" s="64">
        <v>1.4177335289502899</v>
      </c>
      <c r="I49" s="153">
        <v>10.9699545110118</v>
      </c>
      <c r="J49" s="152">
        <v>2.19234408779695</v>
      </c>
      <c r="K49" s="21">
        <v>0.83007663339325899</v>
      </c>
      <c r="L49" s="21">
        <v>10.1510818130555</v>
      </c>
      <c r="M49" s="20">
        <v>6.2429551575677398E-3</v>
      </c>
      <c r="N49" s="22">
        <v>2.5829013859790599</v>
      </c>
      <c r="O49" s="374"/>
      <c r="Q49" s="12"/>
    </row>
    <row r="50" spans="3:17">
      <c r="C50" s="490">
        <v>25.78</v>
      </c>
      <c r="D50" s="491">
        <v>-80.22</v>
      </c>
      <c r="E50" s="492">
        <v>8.6172799950875803E-3</v>
      </c>
      <c r="F50" s="539">
        <v>-100</v>
      </c>
      <c r="G50" s="152">
        <v>52.678984859030599</v>
      </c>
      <c r="H50" s="64">
        <v>2.9078519204197102</v>
      </c>
      <c r="I50" s="153">
        <v>5.7350988942637997</v>
      </c>
      <c r="J50" s="152">
        <v>1.8945123369279</v>
      </c>
      <c r="K50" s="21">
        <v>0.93562160452933996</v>
      </c>
      <c r="L50" s="21">
        <v>3.47707648004973</v>
      </c>
      <c r="M50" s="20">
        <v>1.9720455929094199E-2</v>
      </c>
      <c r="N50" s="22">
        <v>4.0380431452860099</v>
      </c>
      <c r="O50" s="374"/>
      <c r="Q50" s="12"/>
    </row>
    <row r="51" spans="3:17">
      <c r="C51" s="490">
        <v>22.9</v>
      </c>
      <c r="D51" s="491">
        <v>-43.23</v>
      </c>
      <c r="E51" s="492">
        <v>0</v>
      </c>
      <c r="F51" s="539">
        <v>-100</v>
      </c>
      <c r="G51" s="152">
        <v>22.2783346840557</v>
      </c>
      <c r="H51" s="64">
        <v>1.4177335289502899</v>
      </c>
      <c r="I51" s="153">
        <v>10.9699545110118</v>
      </c>
      <c r="J51" s="152">
        <v>2.19234408779695</v>
      </c>
      <c r="K51" s="21">
        <v>0.83007663339325899</v>
      </c>
      <c r="L51" s="21">
        <v>10.1510818130555</v>
      </c>
      <c r="M51" s="20">
        <v>6.2429551575677398E-3</v>
      </c>
      <c r="N51" s="22">
        <v>2.5829013859790599</v>
      </c>
      <c r="O51" s="374"/>
      <c r="Q51" s="12"/>
    </row>
    <row r="52" spans="3:17" ht="14.25" customHeight="1">
      <c r="C52" s="490">
        <v>25.78</v>
      </c>
      <c r="D52" s="491">
        <v>-80.22</v>
      </c>
      <c r="E52" s="492">
        <v>8.6172799950875803E-3</v>
      </c>
      <c r="F52" s="539">
        <v>-100</v>
      </c>
      <c r="G52" s="152">
        <v>52.678984859030599</v>
      </c>
      <c r="H52" s="64">
        <v>2.9078519204197102</v>
      </c>
      <c r="I52" s="153">
        <v>5.7350988942637997</v>
      </c>
      <c r="J52" s="152">
        <v>1.8945123369279</v>
      </c>
      <c r="K52" s="21">
        <v>0.93562160452933996</v>
      </c>
      <c r="L52" s="21">
        <v>3.47707648004973</v>
      </c>
      <c r="M52" s="20">
        <v>1.9720455929094199E-2</v>
      </c>
      <c r="N52" s="22">
        <v>4.0380431452860099</v>
      </c>
      <c r="O52" s="374"/>
      <c r="Q52" s="12"/>
    </row>
    <row r="53" spans="3:17" ht="14.25" customHeight="1">
      <c r="C53" s="490">
        <v>22.9</v>
      </c>
      <c r="D53" s="491">
        <v>-43.23</v>
      </c>
      <c r="E53" s="492">
        <v>0</v>
      </c>
      <c r="F53" s="539">
        <v>-100</v>
      </c>
      <c r="G53" s="152">
        <v>22.2783346840557</v>
      </c>
      <c r="H53" s="64">
        <v>1.4177335289502899</v>
      </c>
      <c r="I53" s="153">
        <v>10.9699545110118</v>
      </c>
      <c r="J53" s="152">
        <v>2.19234408779695</v>
      </c>
      <c r="K53" s="21">
        <v>0.83007663339325899</v>
      </c>
      <c r="L53" s="21">
        <v>10.1510818130555</v>
      </c>
      <c r="M53" s="20">
        <v>6.2429551575677398E-3</v>
      </c>
      <c r="N53" s="22">
        <v>2.5829013859790599</v>
      </c>
      <c r="O53" s="374"/>
      <c r="Q53" s="12"/>
    </row>
    <row r="54" spans="3:17">
      <c r="C54" s="490">
        <v>25.78</v>
      </c>
      <c r="D54" s="491">
        <v>-80.22</v>
      </c>
      <c r="E54" s="492">
        <v>8.6172799950875803E-3</v>
      </c>
      <c r="F54" s="539">
        <v>-100</v>
      </c>
      <c r="G54" s="152">
        <v>52.678984859030599</v>
      </c>
      <c r="H54" s="64">
        <v>2.9078519204197102</v>
      </c>
      <c r="I54" s="153">
        <v>5.7350988942637997</v>
      </c>
      <c r="J54" s="152">
        <v>1.8945123369279</v>
      </c>
      <c r="K54" s="21">
        <v>0.93562160452933996</v>
      </c>
      <c r="L54" s="21">
        <v>3.47707648004973</v>
      </c>
      <c r="M54" s="20">
        <v>1.9720455929094199E-2</v>
      </c>
      <c r="N54" s="22">
        <v>4.0380431452860099</v>
      </c>
      <c r="O54" s="374"/>
      <c r="Q54" s="12"/>
    </row>
    <row r="55" spans="3:17">
      <c r="C55" s="490">
        <v>22.9</v>
      </c>
      <c r="D55" s="491">
        <v>-43.23</v>
      </c>
      <c r="E55" s="492">
        <v>0</v>
      </c>
      <c r="F55" s="539">
        <v>-100</v>
      </c>
      <c r="G55" s="152">
        <v>22.2783346840557</v>
      </c>
      <c r="H55" s="64">
        <v>1.4177335289502899</v>
      </c>
      <c r="I55" s="153">
        <v>10.9699545110118</v>
      </c>
      <c r="J55" s="152">
        <v>2.19234408779695</v>
      </c>
      <c r="K55" s="21">
        <v>0.83007663339325899</v>
      </c>
      <c r="L55" s="21">
        <v>10.1510818130555</v>
      </c>
      <c r="M55" s="20">
        <v>6.2429551575677398E-3</v>
      </c>
      <c r="N55" s="22">
        <v>2.5829013859790599</v>
      </c>
      <c r="O55" s="374"/>
      <c r="Q55" s="12"/>
    </row>
    <row r="56" spans="3:17">
      <c r="C56" s="490">
        <v>25.78</v>
      </c>
      <c r="D56" s="491">
        <v>-80.22</v>
      </c>
      <c r="E56" s="492">
        <v>8.6172799950875803E-3</v>
      </c>
      <c r="F56" s="539">
        <v>-100</v>
      </c>
      <c r="G56" s="152">
        <v>52.678984859030599</v>
      </c>
      <c r="H56" s="64">
        <v>2.9078519204197102</v>
      </c>
      <c r="I56" s="153">
        <v>5.7350988942637997</v>
      </c>
      <c r="J56" s="152">
        <v>1.8945123369279</v>
      </c>
      <c r="K56" s="21">
        <v>0.93562160452933996</v>
      </c>
      <c r="L56" s="21">
        <v>3.47707648004973</v>
      </c>
      <c r="M56" s="20">
        <v>1.9720455929094199E-2</v>
      </c>
      <c r="N56" s="22">
        <v>4.0380431452860099</v>
      </c>
      <c r="O56" s="374"/>
      <c r="Q56" s="12"/>
    </row>
    <row r="57" spans="3:17">
      <c r="C57" s="490">
        <v>22.9</v>
      </c>
      <c r="D57" s="491">
        <v>-43.23</v>
      </c>
      <c r="E57" s="492">
        <v>0</v>
      </c>
      <c r="F57" s="539">
        <v>-100</v>
      </c>
      <c r="G57" s="152">
        <v>22.2783346840557</v>
      </c>
      <c r="H57" s="64">
        <v>1.4177335289502899</v>
      </c>
      <c r="I57" s="153">
        <v>10.9699545110118</v>
      </c>
      <c r="J57" s="152">
        <v>2.19234408779695</v>
      </c>
      <c r="K57" s="21">
        <v>0.83007663339325899</v>
      </c>
      <c r="L57" s="21">
        <v>10.1510818130555</v>
      </c>
      <c r="M57" s="20">
        <v>6.2429551575677398E-3</v>
      </c>
      <c r="N57" s="22">
        <v>2.5829013859790599</v>
      </c>
      <c r="O57" s="374"/>
      <c r="Q57" s="12"/>
    </row>
    <row r="58" spans="3:17">
      <c r="C58" s="490">
        <v>25.78</v>
      </c>
      <c r="D58" s="491">
        <v>-80.22</v>
      </c>
      <c r="E58" s="492">
        <v>8.6172799950875803E-3</v>
      </c>
      <c r="F58" s="539">
        <v>-100</v>
      </c>
      <c r="G58" s="152">
        <v>52.678984859030599</v>
      </c>
      <c r="H58" s="64">
        <v>2.9078519204197102</v>
      </c>
      <c r="I58" s="153">
        <v>5.7350988942637997</v>
      </c>
      <c r="J58" s="152">
        <v>1.8945123369279</v>
      </c>
      <c r="K58" s="21">
        <v>0.93562160452933996</v>
      </c>
      <c r="L58" s="21">
        <v>3.47707648004973</v>
      </c>
      <c r="M58" s="20">
        <v>1.9720455929094199E-2</v>
      </c>
      <c r="N58" s="22">
        <v>4.0380431452860099</v>
      </c>
      <c r="O58" s="374"/>
      <c r="Q58" s="12"/>
    </row>
    <row r="59" spans="3:17">
      <c r="C59" s="490">
        <v>22.9</v>
      </c>
      <c r="D59" s="491">
        <v>-43.23</v>
      </c>
      <c r="E59" s="492">
        <v>0</v>
      </c>
      <c r="F59" s="539">
        <v>-100</v>
      </c>
      <c r="G59" s="152">
        <v>22.2783346840557</v>
      </c>
      <c r="H59" s="64">
        <v>1.4177335289502899</v>
      </c>
      <c r="I59" s="153">
        <v>10.9699545110118</v>
      </c>
      <c r="J59" s="152">
        <v>2.19234408779695</v>
      </c>
      <c r="K59" s="21">
        <v>0.83007663339325899</v>
      </c>
      <c r="L59" s="21">
        <v>10.1510818130555</v>
      </c>
      <c r="M59" s="20">
        <v>6.2429551575677398E-3</v>
      </c>
      <c r="N59" s="22">
        <v>2.5829013859790599</v>
      </c>
      <c r="O59" s="374"/>
      <c r="Q59" s="12"/>
    </row>
    <row r="60" spans="3:17">
      <c r="C60" s="490">
        <v>25.78</v>
      </c>
      <c r="D60" s="491">
        <v>-80.22</v>
      </c>
      <c r="E60" s="492">
        <v>8.6172799950875803E-3</v>
      </c>
      <c r="F60" s="539">
        <v>-100</v>
      </c>
      <c r="G60" s="152">
        <v>52.678984859030599</v>
      </c>
      <c r="H60" s="64">
        <v>2.9078519204197102</v>
      </c>
      <c r="I60" s="153">
        <v>5.7350988942637997</v>
      </c>
      <c r="J60" s="152">
        <v>1.8945123369279</v>
      </c>
      <c r="K60" s="21">
        <v>0.93562160452933996</v>
      </c>
      <c r="L60" s="21">
        <v>3.47707648004973</v>
      </c>
      <c r="M60" s="20">
        <v>1.9720455929094199E-2</v>
      </c>
      <c r="N60" s="22">
        <v>4.0380431452860099</v>
      </c>
      <c r="O60" s="374"/>
      <c r="Q60" s="12"/>
    </row>
    <row r="61" spans="3:17">
      <c r="C61" s="490">
        <v>28.716999999999999</v>
      </c>
      <c r="D61" s="491">
        <v>77.3</v>
      </c>
      <c r="E61" s="492">
        <v>0.20938369895270401</v>
      </c>
      <c r="F61" s="539">
        <v>100</v>
      </c>
      <c r="G61" s="152">
        <v>48.241170540511497</v>
      </c>
      <c r="H61" s="64">
        <v>1.0708936334883401</v>
      </c>
      <c r="I61" s="153">
        <v>6.7682662167618899</v>
      </c>
      <c r="J61" s="152">
        <v>2.3005359911786698</v>
      </c>
      <c r="K61" s="21">
        <v>0.917851387535076</v>
      </c>
      <c r="L61" s="21">
        <v>4.5076424769394601</v>
      </c>
      <c r="M61" s="20">
        <v>6.2684710505637002E-3</v>
      </c>
      <c r="N61" s="22">
        <v>1.6447490941665299</v>
      </c>
      <c r="O61" s="374"/>
      <c r="Q61" s="12"/>
    </row>
    <row r="62" spans="3:17">
      <c r="C62" s="490">
        <v>3.133</v>
      </c>
      <c r="D62" s="491">
        <v>101.7</v>
      </c>
      <c r="E62" s="492">
        <v>5.1251455952894501E-2</v>
      </c>
      <c r="F62" s="539">
        <v>100</v>
      </c>
      <c r="G62" s="152">
        <v>85.804595657500798</v>
      </c>
      <c r="H62" s="64">
        <v>4.53654368497509</v>
      </c>
      <c r="I62" s="153">
        <v>4.91990657956101</v>
      </c>
      <c r="J62" s="152">
        <v>1.6915548898538699</v>
      </c>
      <c r="K62" s="21">
        <v>0.99300488189249503</v>
      </c>
      <c r="L62" s="21">
        <v>0.35993152400070699</v>
      </c>
      <c r="M62" s="20">
        <v>4.0868421234781203E-2</v>
      </c>
      <c r="N62" s="22">
        <v>5.0101684615459403</v>
      </c>
      <c r="O62" s="374"/>
      <c r="Q62" s="12"/>
    </row>
    <row r="63" spans="3:17">
      <c r="C63" s="490">
        <v>9.0500000000000007</v>
      </c>
      <c r="D63" s="491">
        <v>38.700000000000003</v>
      </c>
      <c r="E63" s="492">
        <v>2.5398618774999999</v>
      </c>
      <c r="F63" s="539">
        <v>100</v>
      </c>
      <c r="G63" s="152">
        <v>20.143358086261198</v>
      </c>
      <c r="H63" s="64">
        <v>4.7124667551181503</v>
      </c>
      <c r="I63" s="153">
        <v>6.5163724361281901</v>
      </c>
      <c r="J63" s="152">
        <v>1.67339615086914</v>
      </c>
      <c r="K63" s="21">
        <v>0.89121043142273904</v>
      </c>
      <c r="L63" s="21">
        <v>6.1177914896264003</v>
      </c>
      <c r="M63" s="20">
        <v>2.9126976616604801E-2</v>
      </c>
      <c r="N63" s="22">
        <v>6.98476629059674</v>
      </c>
      <c r="O63" s="374"/>
      <c r="Q63" s="12"/>
    </row>
    <row r="64" spans="3:17">
      <c r="C64" s="490">
        <v>28.716999999999999</v>
      </c>
      <c r="D64" s="491">
        <v>77.3</v>
      </c>
      <c r="E64" s="492">
        <v>0.20938369895270401</v>
      </c>
      <c r="F64" s="539">
        <v>100</v>
      </c>
      <c r="G64" s="152">
        <v>48.241170540511497</v>
      </c>
      <c r="H64" s="64">
        <v>1.0708936334883401</v>
      </c>
      <c r="I64" s="153">
        <v>6.7682662167618899</v>
      </c>
      <c r="J64" s="152">
        <v>2.3005359911786698</v>
      </c>
      <c r="K64" s="21">
        <v>0.917851387535076</v>
      </c>
      <c r="L64" s="21">
        <v>4.5076424769394601</v>
      </c>
      <c r="M64" s="20">
        <v>6.2684710505637002E-3</v>
      </c>
      <c r="N64" s="22">
        <v>1.6447490941665299</v>
      </c>
      <c r="O64" s="374"/>
      <c r="Q64" s="12"/>
    </row>
    <row r="65" spans="3:17">
      <c r="C65" s="490">
        <v>3.133</v>
      </c>
      <c r="D65" s="491">
        <v>101.7</v>
      </c>
      <c r="E65" s="492">
        <v>5.1251455952894501E-2</v>
      </c>
      <c r="F65" s="539">
        <v>100</v>
      </c>
      <c r="G65" s="152">
        <v>85.804595657500798</v>
      </c>
      <c r="H65" s="64">
        <v>4.53654368497509</v>
      </c>
      <c r="I65" s="153">
        <v>4.91990657956101</v>
      </c>
      <c r="J65" s="152">
        <v>1.6915548898538699</v>
      </c>
      <c r="K65" s="21">
        <v>0.99300488189249503</v>
      </c>
      <c r="L65" s="21">
        <v>0.35993152400070699</v>
      </c>
      <c r="M65" s="20">
        <v>4.0868421234781203E-2</v>
      </c>
      <c r="N65" s="22">
        <v>5.0101684615459403</v>
      </c>
      <c r="O65" s="374"/>
      <c r="Q65" s="12"/>
    </row>
    <row r="66" spans="3:17">
      <c r="C66" s="490">
        <v>9.0500000000000007</v>
      </c>
      <c r="D66" s="491">
        <v>38.700000000000003</v>
      </c>
      <c r="E66" s="492">
        <v>2.5398618774999999</v>
      </c>
      <c r="F66" s="539">
        <v>100</v>
      </c>
      <c r="G66" s="152">
        <v>20.143358086261198</v>
      </c>
      <c r="H66" s="64">
        <v>4.7124667551181503</v>
      </c>
      <c r="I66" s="153">
        <v>6.5163724361281901</v>
      </c>
      <c r="J66" s="152">
        <v>1.67339615086914</v>
      </c>
      <c r="K66" s="21">
        <v>0.89121043142273904</v>
      </c>
      <c r="L66" s="21">
        <v>6.1177914896264003</v>
      </c>
      <c r="M66" s="20">
        <v>2.9126976616604801E-2</v>
      </c>
      <c r="N66" s="22">
        <v>6.98476629059674</v>
      </c>
      <c r="O66" s="374"/>
      <c r="Q66" s="12"/>
    </row>
    <row r="67" spans="3:17">
      <c r="C67" s="490">
        <v>28.716999999999999</v>
      </c>
      <c r="D67" s="491">
        <v>77.3</v>
      </c>
      <c r="E67" s="492">
        <v>0.20938369895270401</v>
      </c>
      <c r="F67" s="539">
        <v>100</v>
      </c>
      <c r="G67" s="152">
        <v>48.241170540511497</v>
      </c>
      <c r="H67" s="64">
        <v>1.0708936334883401</v>
      </c>
      <c r="I67" s="153">
        <v>6.7682662167618899</v>
      </c>
      <c r="J67" s="152">
        <v>2.3005359911786698</v>
      </c>
      <c r="K67" s="21">
        <v>0.917851387535076</v>
      </c>
      <c r="L67" s="21">
        <v>4.5076424769394601</v>
      </c>
      <c r="M67" s="20">
        <v>6.2684710505637002E-3</v>
      </c>
      <c r="N67" s="22">
        <v>1.6447490941665299</v>
      </c>
      <c r="O67" s="374"/>
      <c r="Q67" s="12"/>
    </row>
    <row r="68" spans="3:17">
      <c r="C68" s="490">
        <v>3.133</v>
      </c>
      <c r="D68" s="491">
        <v>101.7</v>
      </c>
      <c r="E68" s="492">
        <v>5.1251455952894501E-2</v>
      </c>
      <c r="F68" s="539">
        <v>100</v>
      </c>
      <c r="G68" s="152">
        <v>85.804595657500798</v>
      </c>
      <c r="H68" s="64">
        <v>4.53654368497509</v>
      </c>
      <c r="I68" s="153">
        <v>4.91990657956101</v>
      </c>
      <c r="J68" s="152">
        <v>1.6915548898538699</v>
      </c>
      <c r="K68" s="21">
        <v>0.99300488189249503</v>
      </c>
      <c r="L68" s="21">
        <v>0.35993152400070699</v>
      </c>
      <c r="M68" s="20">
        <v>4.0868421234781203E-2</v>
      </c>
      <c r="N68" s="22">
        <v>5.0101684615459403</v>
      </c>
      <c r="O68" s="374"/>
      <c r="Q68" s="12"/>
    </row>
    <row r="69" spans="3:17">
      <c r="C69" s="490">
        <v>9.0500000000000007</v>
      </c>
      <c r="D69" s="491">
        <v>38.700000000000003</v>
      </c>
      <c r="E69" s="492">
        <v>2.5398618774999999</v>
      </c>
      <c r="F69" s="539">
        <v>100</v>
      </c>
      <c r="G69" s="152">
        <v>20.143358086261198</v>
      </c>
      <c r="H69" s="64">
        <v>4.7124667551181503</v>
      </c>
      <c r="I69" s="153">
        <v>6.5163724361281901</v>
      </c>
      <c r="J69" s="152">
        <v>1.67339615086914</v>
      </c>
      <c r="K69" s="21">
        <v>0.89121043142273904</v>
      </c>
      <c r="L69" s="21">
        <v>6.1177914896264003</v>
      </c>
      <c r="M69" s="20">
        <v>2.9126976616604801E-2</v>
      </c>
      <c r="N69" s="22">
        <v>6.98476629059674</v>
      </c>
      <c r="O69" s="374"/>
      <c r="Q69" s="12"/>
    </row>
    <row r="70" spans="3:17">
      <c r="C70" s="490">
        <v>28.716999999999999</v>
      </c>
      <c r="D70" s="491">
        <v>77.3</v>
      </c>
      <c r="E70" s="492">
        <v>0.20938369895270401</v>
      </c>
      <c r="F70" s="539">
        <v>100</v>
      </c>
      <c r="G70" s="152">
        <v>48.241170540511497</v>
      </c>
      <c r="H70" s="64">
        <v>1.0708936334883401</v>
      </c>
      <c r="I70" s="153">
        <v>6.7682662167618899</v>
      </c>
      <c r="J70" s="152">
        <v>2.3005359911786698</v>
      </c>
      <c r="K70" s="21">
        <v>0.917851387535076</v>
      </c>
      <c r="L70" s="21">
        <v>4.5076424769394601</v>
      </c>
      <c r="M70" s="20">
        <v>6.2684710505637002E-3</v>
      </c>
      <c r="N70" s="22">
        <v>1.6447490941665299</v>
      </c>
      <c r="O70" s="374"/>
      <c r="Q70" s="12"/>
    </row>
    <row r="71" spans="3:17">
      <c r="C71" s="490">
        <v>3.133</v>
      </c>
      <c r="D71" s="491">
        <v>101.7</v>
      </c>
      <c r="E71" s="492">
        <v>5.1251455952894501E-2</v>
      </c>
      <c r="F71" s="539">
        <v>100</v>
      </c>
      <c r="G71" s="152">
        <v>85.804595657500798</v>
      </c>
      <c r="H71" s="64">
        <v>4.53654368497509</v>
      </c>
      <c r="I71" s="153">
        <v>4.91990657956101</v>
      </c>
      <c r="J71" s="152">
        <v>1.6915548898538699</v>
      </c>
      <c r="K71" s="21">
        <v>0.99300488189249503</v>
      </c>
      <c r="L71" s="21">
        <v>0.35993152400070699</v>
      </c>
      <c r="M71" s="20">
        <v>4.0868421234781203E-2</v>
      </c>
      <c r="N71" s="22">
        <v>5.0101684615459403</v>
      </c>
      <c r="O71" s="374"/>
      <c r="Q71" s="12"/>
    </row>
    <row r="72" spans="3:17">
      <c r="C72" s="490">
        <v>9.0500000000000007</v>
      </c>
      <c r="D72" s="491">
        <v>38.700000000000003</v>
      </c>
      <c r="E72" s="492">
        <v>2.5398618774999999</v>
      </c>
      <c r="F72" s="539">
        <v>100</v>
      </c>
      <c r="G72" s="152">
        <v>20.143358086261198</v>
      </c>
      <c r="H72" s="64">
        <v>4.7124667551181503</v>
      </c>
      <c r="I72" s="153">
        <v>6.5163724361281901</v>
      </c>
      <c r="J72" s="152">
        <v>1.67339615086914</v>
      </c>
      <c r="K72" s="21">
        <v>0.89121043142273904</v>
      </c>
      <c r="L72" s="21">
        <v>6.1177914896264003</v>
      </c>
      <c r="M72" s="20">
        <v>2.9126976616604801E-2</v>
      </c>
      <c r="N72" s="22">
        <v>6.98476629059674</v>
      </c>
      <c r="O72" s="374"/>
      <c r="Q72" s="12"/>
    </row>
    <row r="73" spans="3:17">
      <c r="C73" s="490">
        <v>28.716999999999999</v>
      </c>
      <c r="D73" s="491">
        <v>77.3</v>
      </c>
      <c r="E73" s="492">
        <v>0.20938369895270401</v>
      </c>
      <c r="F73" s="539">
        <v>100</v>
      </c>
      <c r="G73" s="152">
        <v>48.241170540511497</v>
      </c>
      <c r="H73" s="64">
        <v>1.0708936334883401</v>
      </c>
      <c r="I73" s="153">
        <v>6.7682662167618899</v>
      </c>
      <c r="J73" s="152">
        <v>2.3005359911786698</v>
      </c>
      <c r="K73" s="21">
        <v>0.917851387535076</v>
      </c>
      <c r="L73" s="21">
        <v>4.5076424769394601</v>
      </c>
      <c r="M73" s="20">
        <v>6.2684710505637002E-3</v>
      </c>
      <c r="N73" s="22">
        <v>1.6447490941665299</v>
      </c>
      <c r="O73" s="374"/>
      <c r="Q73" s="12"/>
    </row>
    <row r="74" spans="3:17">
      <c r="C74" s="490">
        <v>3.133</v>
      </c>
      <c r="D74" s="491">
        <v>101.7</v>
      </c>
      <c r="E74" s="492">
        <v>5.1251455952894501E-2</v>
      </c>
      <c r="F74" s="539">
        <v>100</v>
      </c>
      <c r="G74" s="152">
        <v>85.804595657500798</v>
      </c>
      <c r="H74" s="64">
        <v>4.53654368497509</v>
      </c>
      <c r="I74" s="153">
        <v>4.91990657956101</v>
      </c>
      <c r="J74" s="152">
        <v>1.6915548898538699</v>
      </c>
      <c r="K74" s="21">
        <v>0.99300488189249503</v>
      </c>
      <c r="L74" s="21">
        <v>0.35993152400070699</v>
      </c>
      <c r="M74" s="20">
        <v>4.0868421234781203E-2</v>
      </c>
      <c r="N74" s="22">
        <v>5.0101684615459403</v>
      </c>
      <c r="O74" s="374"/>
      <c r="Q74" s="12"/>
    </row>
    <row r="75" spans="3:17">
      <c r="C75" s="490">
        <v>9.0500000000000007</v>
      </c>
      <c r="D75" s="491">
        <v>38.700000000000003</v>
      </c>
      <c r="E75" s="492">
        <v>2.5398618774999999</v>
      </c>
      <c r="F75" s="539">
        <v>100</v>
      </c>
      <c r="G75" s="152">
        <v>20.143358086261198</v>
      </c>
      <c r="H75" s="64">
        <v>4.7124667551181503</v>
      </c>
      <c r="I75" s="153">
        <v>6.5163724361281901</v>
      </c>
      <c r="J75" s="152">
        <v>1.67339615086914</v>
      </c>
      <c r="K75" s="21">
        <v>0.89121043142273904</v>
      </c>
      <c r="L75" s="21">
        <v>6.1177914896264003</v>
      </c>
      <c r="M75" s="20">
        <v>2.9126976616604801E-2</v>
      </c>
      <c r="N75" s="22">
        <v>6.98476629059674</v>
      </c>
      <c r="O75" s="374"/>
      <c r="Q75" s="12"/>
    </row>
    <row r="76" spans="3:17">
      <c r="C76" s="490">
        <v>28.716999999999999</v>
      </c>
      <c r="D76" s="491">
        <v>77.3</v>
      </c>
      <c r="E76" s="492">
        <v>0.20938369895270401</v>
      </c>
      <c r="F76" s="539">
        <v>100</v>
      </c>
      <c r="G76" s="152">
        <v>48.241170540511497</v>
      </c>
      <c r="H76" s="64">
        <v>1.0708936334883401</v>
      </c>
      <c r="I76" s="153">
        <v>6.7682662167618899</v>
      </c>
      <c r="J76" s="152">
        <v>2.3005359911786698</v>
      </c>
      <c r="K76" s="21">
        <v>0.917851387535076</v>
      </c>
      <c r="L76" s="21">
        <v>4.5076424769394601</v>
      </c>
      <c r="M76" s="20">
        <v>6.2684710505637002E-3</v>
      </c>
      <c r="N76" s="22">
        <v>1.6447490941665299</v>
      </c>
      <c r="O76" s="374"/>
      <c r="Q76" s="12"/>
    </row>
    <row r="77" spans="3:17">
      <c r="C77" s="490">
        <v>3.133</v>
      </c>
      <c r="D77" s="491">
        <v>101.7</v>
      </c>
      <c r="E77" s="492">
        <v>5.1251455952894501E-2</v>
      </c>
      <c r="F77" s="539">
        <v>100</v>
      </c>
      <c r="G77" s="152">
        <v>85.804595657500798</v>
      </c>
      <c r="H77" s="64">
        <v>4.53654368497509</v>
      </c>
      <c r="I77" s="153">
        <v>4.91990657956101</v>
      </c>
      <c r="J77" s="152">
        <v>1.6915548898538699</v>
      </c>
      <c r="K77" s="21">
        <v>0.99300488189249503</v>
      </c>
      <c r="L77" s="21">
        <v>0.35993152400070699</v>
      </c>
      <c r="M77" s="20">
        <v>4.0868421234781203E-2</v>
      </c>
      <c r="N77" s="22">
        <v>5.0101684615459403</v>
      </c>
      <c r="O77" s="374"/>
      <c r="Q77" s="12"/>
    </row>
    <row r="78" spans="3:17">
      <c r="C78" s="490">
        <v>9.0500000000000007</v>
      </c>
      <c r="D78" s="491">
        <v>38.700000000000003</v>
      </c>
      <c r="E78" s="492">
        <v>2.5398618774999999</v>
      </c>
      <c r="F78" s="539">
        <v>100</v>
      </c>
      <c r="G78" s="152">
        <v>20.143358086261198</v>
      </c>
      <c r="H78" s="64">
        <v>4.7124667551181503</v>
      </c>
      <c r="I78" s="153">
        <v>6.5163724361281901</v>
      </c>
      <c r="J78" s="152">
        <v>1.67339615086914</v>
      </c>
      <c r="K78" s="21">
        <v>0.89121043142273904</v>
      </c>
      <c r="L78" s="21">
        <v>6.1177914896264003</v>
      </c>
      <c r="M78" s="20">
        <v>2.9126976616604801E-2</v>
      </c>
      <c r="N78" s="22">
        <v>6.98476629059674</v>
      </c>
      <c r="O78" s="374"/>
      <c r="Q78" s="12"/>
    </row>
    <row r="79" spans="3:17">
      <c r="C79" s="490">
        <v>28.716999999999999</v>
      </c>
      <c r="D79" s="491">
        <v>77.3</v>
      </c>
      <c r="E79" s="492">
        <v>0.20938369895270401</v>
      </c>
      <c r="F79" s="539">
        <v>100</v>
      </c>
      <c r="G79" s="152">
        <v>48.241170540511497</v>
      </c>
      <c r="H79" s="64">
        <v>1.0708936334883401</v>
      </c>
      <c r="I79" s="153">
        <v>6.7682662167618899</v>
      </c>
      <c r="J79" s="152">
        <v>2.3005359911786698</v>
      </c>
      <c r="K79" s="21">
        <v>0.917851387535076</v>
      </c>
      <c r="L79" s="21">
        <v>4.5076424769394601</v>
      </c>
      <c r="M79" s="20">
        <v>6.2684710505637002E-3</v>
      </c>
      <c r="N79" s="22">
        <v>1.6447490941665299</v>
      </c>
      <c r="O79" s="374"/>
      <c r="Q79" s="12"/>
    </row>
    <row r="80" spans="3:17">
      <c r="C80" s="490">
        <v>3.133</v>
      </c>
      <c r="D80" s="491">
        <v>101.7</v>
      </c>
      <c r="E80" s="492">
        <v>5.1251455952894501E-2</v>
      </c>
      <c r="F80" s="539">
        <v>100</v>
      </c>
      <c r="G80" s="152">
        <v>85.804595657500798</v>
      </c>
      <c r="H80" s="64">
        <v>4.53654368497509</v>
      </c>
      <c r="I80" s="153">
        <v>4.91990657956101</v>
      </c>
      <c r="J80" s="152">
        <v>1.6915548898538699</v>
      </c>
      <c r="K80" s="21">
        <v>0.99300488189249503</v>
      </c>
      <c r="L80" s="21">
        <v>0.35993152400070699</v>
      </c>
      <c r="M80" s="20">
        <v>4.0868421234781203E-2</v>
      </c>
      <c r="N80" s="22">
        <v>5.0101684615459403</v>
      </c>
      <c r="O80" s="374"/>
      <c r="Q80" s="12"/>
    </row>
    <row r="81" spans="3:17">
      <c r="C81" s="490">
        <v>9.0500000000000007</v>
      </c>
      <c r="D81" s="491">
        <v>38.700000000000003</v>
      </c>
      <c r="E81" s="492">
        <v>2.5398618774999999</v>
      </c>
      <c r="F81" s="539">
        <v>100</v>
      </c>
      <c r="G81" s="152">
        <v>20.143358086261198</v>
      </c>
      <c r="H81" s="64">
        <v>4.7124667551181503</v>
      </c>
      <c r="I81" s="153">
        <v>6.5163724361281901</v>
      </c>
      <c r="J81" s="152">
        <v>1.67339615086914</v>
      </c>
      <c r="K81" s="21">
        <v>0.89121043142273904</v>
      </c>
      <c r="L81" s="21">
        <v>6.1177914896264003</v>
      </c>
      <c r="M81" s="20">
        <v>2.9126976616604801E-2</v>
      </c>
      <c r="N81" s="22">
        <v>6.98476629059674</v>
      </c>
      <c r="O81" s="374"/>
      <c r="Q81" s="12"/>
    </row>
    <row r="82" spans="3:17">
      <c r="C82" s="490">
        <v>28.716999999999999</v>
      </c>
      <c r="D82" s="491">
        <v>77.3</v>
      </c>
      <c r="E82" s="492">
        <v>0.20938369895270401</v>
      </c>
      <c r="F82" s="539">
        <v>100</v>
      </c>
      <c r="G82" s="152">
        <v>48.241170540511497</v>
      </c>
      <c r="H82" s="64">
        <v>1.0708936334883401</v>
      </c>
      <c r="I82" s="153">
        <v>6.7682662167618899</v>
      </c>
      <c r="J82" s="152">
        <v>2.3005359911786698</v>
      </c>
      <c r="K82" s="21">
        <v>0.917851387535076</v>
      </c>
      <c r="L82" s="21">
        <v>4.5076424769394601</v>
      </c>
      <c r="M82" s="20">
        <v>6.2684710505637002E-3</v>
      </c>
      <c r="N82" s="22">
        <v>1.6447490941665299</v>
      </c>
      <c r="O82" s="374"/>
      <c r="Q82" s="12"/>
    </row>
    <row r="83" spans="3:17">
      <c r="C83" s="490">
        <v>3.133</v>
      </c>
      <c r="D83" s="491">
        <v>101.7</v>
      </c>
      <c r="E83" s="492">
        <v>5.1251455952894501E-2</v>
      </c>
      <c r="F83" s="539">
        <v>100</v>
      </c>
      <c r="G83" s="152">
        <v>85.804595657500798</v>
      </c>
      <c r="H83" s="64">
        <v>4.53654368497509</v>
      </c>
      <c r="I83" s="153">
        <v>4.91990657956101</v>
      </c>
      <c r="J83" s="152">
        <v>1.6915548898538699</v>
      </c>
      <c r="K83" s="21">
        <v>0.99300488189249503</v>
      </c>
      <c r="L83" s="21">
        <v>0.35993152400070699</v>
      </c>
      <c r="M83" s="20">
        <v>4.0868421234781203E-2</v>
      </c>
      <c r="N83" s="22">
        <v>5.0101684615459403</v>
      </c>
      <c r="O83" s="374"/>
      <c r="Q83" s="12"/>
    </row>
    <row r="84" spans="3:17" ht="13.8" thickBot="1">
      <c r="C84" s="493">
        <v>9.0500000000000007</v>
      </c>
      <c r="D84" s="494">
        <v>38.700000000000003</v>
      </c>
      <c r="E84" s="495">
        <v>2.5398618774999999</v>
      </c>
      <c r="F84" s="540">
        <v>100</v>
      </c>
      <c r="G84" s="154">
        <v>20.143358086261198</v>
      </c>
      <c r="H84" s="160">
        <v>4.7124667551181503</v>
      </c>
      <c r="I84" s="155">
        <v>6.5163724361281901</v>
      </c>
      <c r="J84" s="154">
        <v>1.67339615086914</v>
      </c>
      <c r="K84" s="51">
        <v>0.89121043142273904</v>
      </c>
      <c r="L84" s="51">
        <v>6.1177914896264003</v>
      </c>
      <c r="M84" s="55">
        <v>2.9126976616604801E-2</v>
      </c>
      <c r="N84" s="56">
        <v>6.98476629059674</v>
      </c>
      <c r="O84" s="374"/>
      <c r="Q84" s="12"/>
    </row>
    <row r="85" spans="3:17">
      <c r="C85" s="2"/>
      <c r="D85" s="2"/>
      <c r="E85" s="2"/>
      <c r="F85" s="2"/>
      <c r="G85" s="2"/>
      <c r="H85" s="2"/>
      <c r="I85" s="2"/>
      <c r="J85" s="2"/>
      <c r="K85" s="2"/>
      <c r="L85" s="2"/>
      <c r="M85" s="2"/>
    </row>
    <row r="86" spans="3:17" ht="17.399999999999999">
      <c r="C86" s="35"/>
      <c r="D86" s="2"/>
      <c r="E86" s="2"/>
      <c r="F86" s="2"/>
      <c r="G86" s="2"/>
      <c r="H86" s="2"/>
      <c r="I86" s="2"/>
      <c r="J86" s="2"/>
      <c r="K86" s="2"/>
      <c r="L86" s="2"/>
      <c r="M86" s="2"/>
    </row>
    <row r="87" spans="3:17">
      <c r="C87" s="2"/>
      <c r="D87" s="2"/>
      <c r="E87" s="2"/>
      <c r="F87" s="2"/>
      <c r="G87" s="2"/>
      <c r="H87" s="2"/>
      <c r="I87" s="2"/>
      <c r="J87" s="2"/>
      <c r="K87" s="2"/>
      <c r="L87" s="2"/>
      <c r="M87" s="2"/>
    </row>
    <row r="88" spans="3:17" ht="17.399999999999999">
      <c r="C88" s="1374"/>
      <c r="D88" s="1374"/>
      <c r="E88" s="1374"/>
      <c r="F88" s="1374"/>
      <c r="G88" s="1374"/>
      <c r="H88" s="1374"/>
      <c r="I88" s="1374"/>
      <c r="J88" s="1374"/>
      <c r="K88" s="1374"/>
      <c r="L88" s="1374"/>
      <c r="M88" s="1374"/>
      <c r="N88" s="312"/>
    </row>
    <row r="89" spans="3:17" ht="18">
      <c r="C89" s="215"/>
      <c r="D89" s="215"/>
      <c r="E89" s="59"/>
      <c r="F89" s="58"/>
      <c r="G89" s="237"/>
      <c r="H89" s="215"/>
      <c r="I89" s="45"/>
      <c r="J89" s="46"/>
      <c r="K89" s="46"/>
      <c r="L89" s="46"/>
      <c r="M89" s="46"/>
      <c r="N89" s="46"/>
    </row>
    <row r="90" spans="3:17" ht="18">
      <c r="C90" s="215"/>
      <c r="D90" s="215"/>
      <c r="E90" s="59"/>
      <c r="F90" s="58"/>
      <c r="G90" s="237"/>
      <c r="H90" s="215"/>
      <c r="I90" s="102"/>
      <c r="J90" s="45"/>
      <c r="K90" s="45"/>
      <c r="L90" s="45"/>
      <c r="M90" s="45"/>
      <c r="N90" s="46"/>
    </row>
    <row r="91" spans="3:17">
      <c r="C91" s="2"/>
      <c r="D91" s="2"/>
      <c r="E91" s="2"/>
      <c r="F91" s="2"/>
      <c r="G91" s="2"/>
      <c r="H91" s="61"/>
      <c r="I91" s="2"/>
      <c r="J91" s="61"/>
      <c r="K91" s="61"/>
      <c r="L91" s="61"/>
      <c r="M91" s="61"/>
      <c r="N91" s="164"/>
    </row>
    <row r="92" spans="3:17">
      <c r="C92" s="2"/>
      <c r="D92" s="2"/>
      <c r="E92" s="2"/>
      <c r="F92" s="2"/>
      <c r="G92" s="2"/>
      <c r="H92" s="61"/>
      <c r="I92" s="2"/>
      <c r="J92" s="61"/>
      <c r="K92" s="61"/>
      <c r="L92" s="61"/>
      <c r="M92" s="61"/>
      <c r="N92" s="164"/>
    </row>
    <row r="93" spans="3:17">
      <c r="C93" s="2"/>
      <c r="D93" s="2"/>
      <c r="E93" s="2"/>
      <c r="F93" s="2"/>
      <c r="G93" s="2"/>
      <c r="H93" s="61"/>
      <c r="I93" s="2"/>
      <c r="J93" s="61"/>
      <c r="K93" s="61"/>
      <c r="L93" s="61"/>
      <c r="M93" s="61"/>
      <c r="N93" s="164"/>
    </row>
    <row r="94" spans="3:17">
      <c r="C94" s="2"/>
      <c r="D94" s="2"/>
      <c r="E94" s="2"/>
      <c r="F94" s="2"/>
      <c r="G94" s="2"/>
      <c r="H94" s="61"/>
      <c r="I94" s="2"/>
      <c r="J94" s="61"/>
      <c r="K94" s="61"/>
      <c r="L94" s="61"/>
      <c r="M94" s="61"/>
      <c r="N94" s="164"/>
    </row>
    <row r="95" spans="3:17">
      <c r="C95" s="2"/>
      <c r="D95" s="2"/>
      <c r="E95" s="2"/>
      <c r="F95" s="2"/>
      <c r="G95" s="2"/>
      <c r="H95" s="61"/>
      <c r="I95" s="2"/>
      <c r="J95" s="61"/>
      <c r="K95" s="61"/>
      <c r="L95" s="61"/>
      <c r="M95" s="61"/>
      <c r="N95" s="164"/>
    </row>
    <row r="96" spans="3:17">
      <c r="C96" s="2"/>
      <c r="D96" s="2"/>
      <c r="E96" s="2"/>
      <c r="F96" s="2"/>
      <c r="G96" s="2"/>
      <c r="H96" s="61"/>
      <c r="I96" s="2"/>
      <c r="J96" s="61"/>
      <c r="K96" s="61"/>
      <c r="L96" s="61"/>
      <c r="M96" s="61"/>
      <c r="N96" s="164"/>
    </row>
    <row r="97" spans="3:14">
      <c r="C97" s="2"/>
      <c r="D97" s="2"/>
      <c r="E97" s="2"/>
      <c r="F97" s="2"/>
      <c r="G97" s="2"/>
      <c r="H97" s="61"/>
      <c r="I97" s="2"/>
      <c r="J97" s="61"/>
      <c r="K97" s="61"/>
      <c r="L97" s="61"/>
      <c r="M97" s="61"/>
      <c r="N97" s="164"/>
    </row>
    <row r="98" spans="3:14">
      <c r="C98" s="2"/>
      <c r="D98" s="2"/>
      <c r="E98" s="2"/>
      <c r="F98" s="2"/>
      <c r="G98" s="2"/>
      <c r="H98" s="61"/>
      <c r="I98" s="2"/>
      <c r="J98" s="61"/>
      <c r="K98" s="61"/>
      <c r="L98" s="61"/>
      <c r="M98" s="61"/>
      <c r="N98" s="164"/>
    </row>
    <row r="99" spans="3:14">
      <c r="C99" s="2"/>
      <c r="D99" s="2"/>
      <c r="E99" s="2"/>
      <c r="F99" s="2"/>
      <c r="G99" s="2"/>
      <c r="H99" s="61"/>
      <c r="I99" s="2"/>
      <c r="J99" s="61"/>
      <c r="K99" s="61"/>
      <c r="L99" s="61"/>
      <c r="M99" s="61"/>
      <c r="N99" s="164"/>
    </row>
    <row r="100" spans="3:14">
      <c r="C100" s="2"/>
      <c r="D100" s="2"/>
      <c r="E100" s="2"/>
      <c r="F100" s="2"/>
      <c r="G100" s="2"/>
      <c r="H100" s="2"/>
      <c r="I100" s="2"/>
      <c r="J100" s="2"/>
      <c r="K100" s="2"/>
      <c r="L100" s="2"/>
      <c r="M100" s="2"/>
    </row>
    <row r="101" spans="3:14">
      <c r="C101" s="2"/>
      <c r="D101" s="2"/>
      <c r="E101" s="2"/>
      <c r="F101" s="2"/>
      <c r="G101" s="2"/>
      <c r="H101" s="2"/>
      <c r="I101" s="2"/>
      <c r="J101" s="2"/>
      <c r="K101" s="2"/>
      <c r="L101" s="2"/>
      <c r="M101" s="2"/>
    </row>
    <row r="102" spans="3:14">
      <c r="C102" s="2"/>
      <c r="D102" s="2"/>
      <c r="E102" s="2"/>
      <c r="F102" s="2"/>
      <c r="G102" s="2"/>
      <c r="H102" s="2"/>
      <c r="I102" s="2"/>
      <c r="J102" s="2"/>
      <c r="K102" s="2"/>
      <c r="L102" s="2"/>
      <c r="M102" s="2"/>
    </row>
    <row r="141" spans="3:13" ht="18">
      <c r="L141" s="215"/>
    </row>
    <row r="143" spans="3:13" ht="17.399999999999999">
      <c r="C143" s="35"/>
      <c r="D143" s="2"/>
      <c r="E143" s="2"/>
      <c r="F143" s="2"/>
      <c r="G143" s="2"/>
      <c r="H143" s="2"/>
      <c r="I143" s="2"/>
      <c r="J143" s="2"/>
      <c r="K143" s="2"/>
      <c r="L143" s="2"/>
      <c r="M143" s="2"/>
    </row>
    <row r="144" spans="3:13">
      <c r="C144" s="2"/>
      <c r="D144" s="2"/>
      <c r="E144" s="2"/>
      <c r="F144" s="2"/>
      <c r="G144" s="2"/>
      <c r="H144" s="2"/>
      <c r="I144" s="2"/>
      <c r="J144" s="2"/>
      <c r="K144" s="2"/>
      <c r="L144" s="2"/>
      <c r="M144" s="2"/>
    </row>
    <row r="145" spans="3:13" ht="17.399999999999999">
      <c r="C145" s="1374"/>
      <c r="D145" s="1374"/>
      <c r="E145" s="1374"/>
      <c r="F145" s="1374"/>
      <c r="G145" s="1374"/>
      <c r="H145" s="1374"/>
      <c r="I145" s="312"/>
    </row>
    <row r="146" spans="3:13" ht="18">
      <c r="C146" s="215"/>
      <c r="D146" s="215"/>
      <c r="E146" s="59"/>
      <c r="F146" s="237"/>
      <c r="G146" s="46"/>
      <c r="H146" s="45"/>
      <c r="I146" s="45"/>
    </row>
    <row r="147" spans="3:13" ht="18">
      <c r="C147" s="215"/>
      <c r="D147" s="215"/>
      <c r="E147" s="59"/>
      <c r="F147" s="237"/>
      <c r="G147" s="123"/>
      <c r="H147" s="102"/>
      <c r="I147" s="102"/>
    </row>
    <row r="148" spans="3:13" ht="15">
      <c r="C148" s="340"/>
      <c r="D148" s="340"/>
      <c r="E148" s="340"/>
      <c r="F148" s="340"/>
      <c r="G148" s="340"/>
      <c r="H148" s="341"/>
      <c r="I148" s="2"/>
    </row>
    <row r="150" spans="3:13" ht="17.399999999999999">
      <c r="C150" s="316"/>
      <c r="D150" s="316"/>
      <c r="E150" s="316"/>
      <c r="F150" s="316"/>
      <c r="G150" s="316"/>
      <c r="H150" s="316"/>
      <c r="I150" s="316"/>
      <c r="J150" s="316"/>
      <c r="K150" s="316"/>
      <c r="L150" s="316"/>
      <c r="M150" s="316"/>
    </row>
    <row r="151" spans="3:13" ht="18">
      <c r="C151" s="215"/>
      <c r="D151" s="46"/>
      <c r="E151" s="46"/>
      <c r="F151" s="46"/>
      <c r="G151" s="46"/>
      <c r="H151" s="194"/>
      <c r="I151" s="46"/>
      <c r="J151" s="46"/>
      <c r="K151" s="46"/>
      <c r="L151" s="46"/>
      <c r="M151" s="46"/>
    </row>
    <row r="152" spans="3:13" ht="18">
      <c r="C152" s="215"/>
      <c r="D152" s="45"/>
      <c r="E152" s="45"/>
      <c r="F152" s="45"/>
      <c r="G152" s="45"/>
      <c r="H152" s="45"/>
      <c r="I152" s="46"/>
      <c r="J152" s="45"/>
      <c r="K152" s="45"/>
      <c r="L152" s="46"/>
      <c r="M152" s="46"/>
    </row>
    <row r="153" spans="3:13">
      <c r="C153" s="2"/>
      <c r="D153" s="61"/>
      <c r="E153" s="61"/>
      <c r="F153" s="61"/>
      <c r="G153" s="61"/>
      <c r="H153" s="61"/>
      <c r="I153" s="61"/>
      <c r="J153" s="61"/>
      <c r="K153" s="61"/>
      <c r="L153" s="61"/>
      <c r="M153" s="61"/>
    </row>
    <row r="154" spans="3:13">
      <c r="C154" s="2"/>
      <c r="D154" s="61"/>
      <c r="E154" s="61"/>
      <c r="F154" s="61"/>
      <c r="G154" s="61"/>
      <c r="H154" s="61"/>
      <c r="I154" s="61"/>
      <c r="J154" s="61"/>
      <c r="K154" s="61"/>
      <c r="L154" s="61"/>
      <c r="M154" s="61"/>
    </row>
    <row r="155" spans="3:13">
      <c r="C155" s="2"/>
      <c r="D155" s="61"/>
      <c r="E155" s="61"/>
      <c r="F155" s="61"/>
      <c r="G155" s="61"/>
      <c r="H155" s="61"/>
      <c r="I155" s="61"/>
      <c r="J155" s="61"/>
      <c r="K155" s="61"/>
      <c r="L155" s="61"/>
      <c r="M155" s="61"/>
    </row>
    <row r="156" spans="3:13">
      <c r="C156" s="2"/>
      <c r="D156" s="61"/>
      <c r="E156" s="61"/>
      <c r="F156" s="61"/>
      <c r="G156" s="61"/>
      <c r="H156" s="61"/>
      <c r="I156" s="61"/>
      <c r="J156" s="61"/>
      <c r="K156" s="61"/>
      <c r="L156" s="61"/>
      <c r="M156" s="61"/>
    </row>
    <row r="157" spans="3:13">
      <c r="C157" s="2"/>
      <c r="D157" s="61"/>
      <c r="E157" s="61"/>
      <c r="F157" s="61"/>
      <c r="G157" s="61"/>
      <c r="H157" s="61"/>
      <c r="I157" s="61"/>
      <c r="J157" s="61"/>
      <c r="K157" s="61"/>
      <c r="L157" s="61"/>
      <c r="M157" s="61"/>
    </row>
    <row r="158" spans="3:13">
      <c r="C158" s="2"/>
      <c r="D158" s="61"/>
      <c r="E158" s="61"/>
      <c r="F158" s="61"/>
      <c r="G158" s="61"/>
      <c r="H158" s="61"/>
      <c r="I158" s="61"/>
      <c r="J158" s="61"/>
      <c r="K158" s="61"/>
      <c r="L158" s="61"/>
      <c r="M158" s="61"/>
    </row>
    <row r="159" spans="3:13">
      <c r="C159" s="2"/>
      <c r="D159" s="61"/>
      <c r="E159" s="61"/>
      <c r="F159" s="61"/>
      <c r="G159" s="61"/>
      <c r="H159" s="61"/>
      <c r="I159" s="61"/>
      <c r="J159" s="61"/>
      <c r="K159" s="61"/>
      <c r="L159" s="61"/>
      <c r="M159" s="61"/>
    </row>
    <row r="160" spans="3:13">
      <c r="C160" s="2"/>
      <c r="D160" s="61"/>
      <c r="E160" s="61"/>
      <c r="F160" s="61"/>
      <c r="G160" s="61"/>
      <c r="H160" s="61"/>
      <c r="I160" s="61"/>
      <c r="J160" s="61"/>
      <c r="K160" s="61"/>
      <c r="L160" s="61"/>
      <c r="M160" s="61"/>
    </row>
    <row r="161" spans="3:13">
      <c r="C161" s="2"/>
      <c r="D161" s="61"/>
      <c r="E161" s="61"/>
      <c r="F161" s="61"/>
      <c r="G161" s="61"/>
      <c r="H161" s="61"/>
      <c r="I161" s="61"/>
      <c r="J161" s="61"/>
      <c r="K161" s="61"/>
      <c r="L161" s="61"/>
      <c r="M161" s="61"/>
    </row>
    <row r="162" spans="3:13">
      <c r="C162" s="2"/>
      <c r="D162" s="61"/>
      <c r="E162" s="61"/>
      <c r="F162" s="61"/>
      <c r="G162" s="61"/>
      <c r="H162" s="61"/>
      <c r="I162" s="61"/>
      <c r="J162" s="61"/>
      <c r="K162" s="61"/>
      <c r="L162" s="61"/>
      <c r="M162" s="61"/>
    </row>
    <row r="163" spans="3:13">
      <c r="C163" s="2"/>
      <c r="D163" s="61"/>
      <c r="E163" s="61"/>
      <c r="F163" s="61"/>
      <c r="G163" s="61"/>
      <c r="H163" s="61"/>
      <c r="I163" s="61"/>
      <c r="J163" s="61"/>
      <c r="K163" s="61"/>
      <c r="L163" s="61"/>
      <c r="M163" s="61"/>
    </row>
    <row r="164" spans="3:13">
      <c r="C164" s="2"/>
      <c r="D164" s="61"/>
      <c r="E164" s="61"/>
      <c r="F164" s="61"/>
      <c r="G164" s="61"/>
      <c r="H164" s="61"/>
      <c r="I164" s="61"/>
      <c r="J164" s="61"/>
      <c r="K164" s="61"/>
      <c r="L164" s="61"/>
      <c r="M164" s="61"/>
    </row>
    <row r="165" spans="3:13">
      <c r="C165" s="2"/>
      <c r="D165" s="61"/>
      <c r="E165" s="61"/>
      <c r="F165" s="61"/>
      <c r="G165" s="61"/>
      <c r="H165" s="61"/>
      <c r="I165" s="61"/>
      <c r="J165" s="61"/>
      <c r="K165" s="61"/>
      <c r="L165" s="61"/>
      <c r="M165" s="61"/>
    </row>
    <row r="166" spans="3:13">
      <c r="C166" s="2"/>
      <c r="D166" s="61"/>
      <c r="E166" s="61"/>
      <c r="F166" s="61"/>
      <c r="G166" s="61"/>
      <c r="H166" s="61"/>
      <c r="I166" s="61"/>
      <c r="J166" s="61"/>
      <c r="K166" s="61"/>
      <c r="L166" s="61"/>
      <c r="M166" s="61"/>
    </row>
    <row r="167" spans="3:13">
      <c r="C167" s="2"/>
      <c r="D167" s="61"/>
      <c r="E167" s="61"/>
      <c r="F167" s="61"/>
      <c r="G167" s="61"/>
      <c r="H167" s="61"/>
      <c r="I167" s="61"/>
      <c r="J167" s="61"/>
      <c r="K167" s="61"/>
      <c r="L167" s="61"/>
      <c r="M167" s="61"/>
    </row>
    <row r="168" spans="3:13">
      <c r="C168" s="2"/>
      <c r="D168" s="61"/>
      <c r="E168" s="61"/>
      <c r="F168" s="61"/>
      <c r="G168" s="61"/>
      <c r="H168" s="61"/>
      <c r="I168" s="61"/>
      <c r="J168" s="61"/>
      <c r="K168" s="61"/>
      <c r="L168" s="61"/>
      <c r="M168" s="61"/>
    </row>
    <row r="169" spans="3:13">
      <c r="C169" s="2"/>
      <c r="D169" s="61"/>
      <c r="E169" s="61"/>
      <c r="F169" s="61"/>
      <c r="G169" s="61"/>
      <c r="H169" s="61"/>
      <c r="I169" s="61"/>
      <c r="J169" s="61"/>
      <c r="K169" s="61"/>
      <c r="L169" s="61"/>
      <c r="M169" s="61"/>
    </row>
    <row r="170" spans="3:13">
      <c r="C170" s="2"/>
      <c r="D170" s="61"/>
      <c r="E170" s="61"/>
      <c r="F170" s="61"/>
      <c r="G170" s="61"/>
      <c r="H170" s="61"/>
      <c r="I170" s="61"/>
      <c r="J170" s="61"/>
      <c r="K170" s="61"/>
      <c r="L170" s="61"/>
      <c r="M170" s="61"/>
    </row>
    <row r="171" spans="3:13">
      <c r="C171" s="2"/>
      <c r="D171" s="61"/>
      <c r="E171" s="61"/>
      <c r="F171" s="61"/>
      <c r="G171" s="61"/>
      <c r="H171" s="61"/>
      <c r="I171" s="61"/>
      <c r="J171" s="61"/>
      <c r="K171" s="61"/>
      <c r="L171" s="61"/>
      <c r="M171" s="61"/>
    </row>
    <row r="172" spans="3:13">
      <c r="C172" s="2"/>
      <c r="D172" s="61"/>
      <c r="E172" s="61"/>
      <c r="F172" s="61"/>
      <c r="G172" s="61"/>
      <c r="H172" s="61"/>
      <c r="I172" s="61"/>
      <c r="J172" s="61"/>
      <c r="K172" s="61"/>
      <c r="L172" s="61"/>
      <c r="M172" s="61"/>
    </row>
    <row r="173" spans="3:13">
      <c r="C173" s="2"/>
      <c r="D173" s="61"/>
      <c r="E173" s="61"/>
      <c r="F173" s="61"/>
      <c r="G173" s="61"/>
      <c r="H173" s="61"/>
      <c r="I173" s="61"/>
      <c r="J173" s="61"/>
      <c r="K173" s="61"/>
      <c r="L173" s="61"/>
      <c r="M173" s="61"/>
    </row>
    <row r="174" spans="3:13">
      <c r="C174" s="2"/>
      <c r="D174" s="61"/>
      <c r="E174" s="61"/>
      <c r="F174" s="61"/>
      <c r="G174" s="61"/>
      <c r="H174" s="61"/>
      <c r="I174" s="61"/>
      <c r="J174" s="61"/>
      <c r="K174" s="61"/>
      <c r="L174" s="61"/>
      <c r="M174" s="61"/>
    </row>
    <row r="175" spans="3:13">
      <c r="C175" s="2"/>
      <c r="D175" s="61"/>
      <c r="E175" s="61"/>
      <c r="F175" s="61"/>
      <c r="G175" s="61"/>
      <c r="H175" s="61"/>
      <c r="I175" s="61"/>
      <c r="J175" s="61"/>
      <c r="K175" s="61"/>
      <c r="L175" s="61"/>
      <c r="M175" s="61"/>
    </row>
    <row r="176" spans="3:13">
      <c r="C176" s="2"/>
      <c r="D176" s="61"/>
      <c r="E176" s="61"/>
      <c r="F176" s="61"/>
      <c r="G176" s="61"/>
      <c r="H176" s="61"/>
      <c r="I176" s="61"/>
      <c r="J176" s="61"/>
      <c r="K176" s="61"/>
      <c r="L176" s="61"/>
      <c r="M176" s="61"/>
    </row>
    <row r="177" spans="3:13">
      <c r="C177" s="2"/>
      <c r="D177" s="61"/>
      <c r="E177" s="61"/>
      <c r="F177" s="61"/>
      <c r="G177" s="61"/>
      <c r="H177" s="61"/>
      <c r="I177" s="61"/>
      <c r="J177" s="61"/>
      <c r="K177" s="61"/>
      <c r="L177" s="61"/>
      <c r="M177" s="61"/>
    </row>
    <row r="178" spans="3:13">
      <c r="C178" s="2"/>
      <c r="D178" s="61"/>
      <c r="E178" s="61"/>
      <c r="F178" s="61"/>
      <c r="G178" s="61"/>
      <c r="H178" s="61"/>
      <c r="I178" s="61"/>
      <c r="J178" s="61"/>
      <c r="K178" s="61"/>
      <c r="L178" s="61"/>
      <c r="M178" s="61"/>
    </row>
    <row r="179" spans="3:13">
      <c r="C179" s="2"/>
      <c r="D179" s="61"/>
      <c r="E179" s="61"/>
      <c r="F179" s="61"/>
      <c r="G179" s="61"/>
      <c r="H179" s="61"/>
      <c r="I179" s="61"/>
      <c r="J179" s="61"/>
      <c r="K179" s="61"/>
      <c r="L179" s="61"/>
      <c r="M179" s="61"/>
    </row>
    <row r="180" spans="3:13">
      <c r="C180" s="2"/>
      <c r="D180" s="61"/>
      <c r="E180" s="61"/>
      <c r="F180" s="61"/>
      <c r="G180" s="61"/>
      <c r="H180" s="61"/>
      <c r="I180" s="61"/>
      <c r="J180" s="61"/>
      <c r="K180" s="61"/>
      <c r="L180" s="61"/>
      <c r="M180" s="61"/>
    </row>
    <row r="181" spans="3:13">
      <c r="C181" s="2"/>
      <c r="D181" s="61"/>
      <c r="E181" s="61"/>
      <c r="F181" s="61"/>
      <c r="G181" s="61"/>
      <c r="H181" s="61"/>
      <c r="I181" s="61"/>
      <c r="J181" s="61"/>
      <c r="K181" s="61"/>
      <c r="L181" s="61"/>
      <c r="M181" s="61"/>
    </row>
    <row r="182" spans="3:13">
      <c r="C182" s="2"/>
      <c r="D182" s="61"/>
      <c r="E182" s="61"/>
      <c r="F182" s="61"/>
      <c r="G182" s="61"/>
      <c r="H182" s="61"/>
      <c r="I182" s="61"/>
      <c r="J182" s="61"/>
      <c r="K182" s="61"/>
      <c r="L182" s="61"/>
      <c r="M182" s="61"/>
    </row>
    <row r="183" spans="3:13">
      <c r="C183" s="2"/>
      <c r="D183" s="61"/>
      <c r="E183" s="61"/>
      <c r="F183" s="61"/>
      <c r="G183" s="61"/>
      <c r="H183" s="61"/>
      <c r="I183" s="61"/>
      <c r="J183" s="61"/>
      <c r="K183" s="61"/>
      <c r="L183" s="61"/>
      <c r="M183" s="61"/>
    </row>
    <row r="184" spans="3:13">
      <c r="C184" s="2"/>
      <c r="D184" s="61"/>
      <c r="E184" s="61"/>
      <c r="F184" s="61"/>
      <c r="G184" s="61"/>
      <c r="H184" s="61"/>
      <c r="I184" s="61"/>
      <c r="J184" s="61"/>
      <c r="K184" s="61"/>
      <c r="L184" s="61"/>
      <c r="M184" s="61"/>
    </row>
    <row r="185" spans="3:13">
      <c r="C185" s="2"/>
      <c r="D185" s="61"/>
      <c r="E185" s="61"/>
      <c r="F185" s="61"/>
      <c r="G185" s="61"/>
      <c r="H185" s="61"/>
      <c r="I185" s="61"/>
      <c r="J185" s="61"/>
      <c r="K185" s="61"/>
      <c r="L185" s="61"/>
      <c r="M185" s="61"/>
    </row>
    <row r="186" spans="3:13">
      <c r="C186" s="2"/>
      <c r="D186" s="61"/>
      <c r="E186" s="61"/>
      <c r="F186" s="61"/>
      <c r="G186" s="61"/>
      <c r="H186" s="61"/>
      <c r="I186" s="61"/>
      <c r="J186" s="61"/>
      <c r="K186" s="61"/>
      <c r="L186" s="61"/>
      <c r="M186" s="61"/>
    </row>
    <row r="187" spans="3:13">
      <c r="C187" s="2"/>
      <c r="D187" s="61"/>
      <c r="E187" s="61"/>
      <c r="F187" s="61"/>
      <c r="G187" s="61"/>
      <c r="H187" s="61"/>
      <c r="I187" s="61"/>
      <c r="J187" s="61"/>
      <c r="K187" s="61"/>
      <c r="L187" s="61"/>
      <c r="M187" s="61"/>
    </row>
    <row r="188" spans="3:13">
      <c r="C188" s="2"/>
      <c r="D188" s="61"/>
      <c r="E188" s="61"/>
      <c r="F188" s="61"/>
      <c r="G188" s="61"/>
      <c r="H188" s="61"/>
      <c r="I188" s="61"/>
      <c r="J188" s="61"/>
      <c r="K188" s="61"/>
      <c r="L188" s="61"/>
      <c r="M188" s="61"/>
    </row>
    <row r="189" spans="3:13">
      <c r="C189" s="2"/>
      <c r="D189" s="61"/>
      <c r="E189" s="61"/>
      <c r="F189" s="61"/>
      <c r="G189" s="61"/>
      <c r="H189" s="61"/>
      <c r="I189" s="61"/>
      <c r="J189" s="61"/>
      <c r="K189" s="61"/>
      <c r="L189" s="61"/>
      <c r="M189" s="61"/>
    </row>
    <row r="190" spans="3:13">
      <c r="C190" s="2"/>
      <c r="D190" s="61"/>
      <c r="E190" s="61"/>
      <c r="F190" s="61"/>
      <c r="G190" s="61"/>
      <c r="H190" s="61"/>
      <c r="I190" s="61"/>
      <c r="J190" s="61"/>
      <c r="K190" s="61"/>
      <c r="L190" s="61"/>
      <c r="M190" s="61"/>
    </row>
    <row r="191" spans="3:13">
      <c r="C191" s="2"/>
      <c r="D191" s="61"/>
      <c r="E191" s="61"/>
      <c r="F191" s="61"/>
      <c r="G191" s="61"/>
      <c r="H191" s="61"/>
      <c r="I191" s="61"/>
      <c r="J191" s="61"/>
      <c r="K191" s="61"/>
      <c r="L191" s="61"/>
      <c r="M191" s="61"/>
    </row>
    <row r="192" spans="3:13">
      <c r="C192" s="2"/>
      <c r="D192" s="61"/>
      <c r="E192" s="61"/>
      <c r="F192" s="61"/>
      <c r="G192" s="61"/>
      <c r="H192" s="61"/>
      <c r="I192" s="61"/>
      <c r="J192" s="61"/>
      <c r="K192" s="61"/>
      <c r="L192" s="61"/>
      <c r="M192" s="61"/>
    </row>
    <row r="193" spans="3:13">
      <c r="C193" s="2"/>
      <c r="D193" s="61"/>
      <c r="E193" s="61"/>
      <c r="F193" s="61"/>
      <c r="G193" s="61"/>
      <c r="H193" s="61"/>
      <c r="I193" s="61"/>
      <c r="J193" s="61"/>
      <c r="K193" s="61"/>
      <c r="L193" s="61"/>
      <c r="M193" s="61"/>
    </row>
    <row r="194" spans="3:13">
      <c r="C194" s="2"/>
      <c r="D194" s="61"/>
      <c r="E194" s="61"/>
      <c r="F194" s="61"/>
      <c r="G194" s="61"/>
      <c r="H194" s="61"/>
      <c r="I194" s="61"/>
      <c r="J194" s="61"/>
      <c r="K194" s="61"/>
      <c r="L194" s="61"/>
      <c r="M194" s="61"/>
    </row>
    <row r="195" spans="3:13">
      <c r="C195" s="2"/>
      <c r="D195" s="61"/>
      <c r="E195" s="61"/>
      <c r="F195" s="61"/>
      <c r="G195" s="61"/>
      <c r="H195" s="61"/>
      <c r="I195" s="61"/>
      <c r="J195" s="61"/>
      <c r="K195" s="61"/>
      <c r="L195" s="61"/>
      <c r="M195" s="61"/>
    </row>
    <row r="196" spans="3:13">
      <c r="C196" s="2"/>
      <c r="D196" s="61"/>
      <c r="E196" s="61"/>
      <c r="F196" s="61"/>
      <c r="G196" s="61"/>
      <c r="H196" s="61"/>
      <c r="I196" s="61"/>
      <c r="J196" s="61"/>
      <c r="K196" s="61"/>
      <c r="L196" s="61"/>
      <c r="M196" s="61"/>
    </row>
    <row r="197" spans="3:13">
      <c r="C197" s="2"/>
      <c r="D197" s="61"/>
      <c r="E197" s="61"/>
      <c r="F197" s="61"/>
      <c r="G197" s="61"/>
      <c r="H197" s="61"/>
      <c r="I197" s="61"/>
      <c r="J197" s="61"/>
      <c r="K197" s="61"/>
      <c r="L197" s="61"/>
      <c r="M197" s="61"/>
    </row>
    <row r="198" spans="3:13">
      <c r="C198" s="2"/>
      <c r="D198" s="61"/>
      <c r="E198" s="61"/>
      <c r="F198" s="61"/>
      <c r="G198" s="61"/>
      <c r="H198" s="61"/>
      <c r="I198" s="61"/>
      <c r="J198" s="61"/>
      <c r="K198" s="61"/>
      <c r="L198" s="61"/>
      <c r="M198" s="61"/>
    </row>
    <row r="199" spans="3:13">
      <c r="C199" s="2"/>
      <c r="D199" s="61"/>
      <c r="E199" s="61"/>
      <c r="F199" s="61"/>
      <c r="G199" s="61"/>
      <c r="H199" s="61"/>
      <c r="I199" s="61"/>
      <c r="J199" s="61"/>
      <c r="K199" s="61"/>
      <c r="L199" s="61"/>
      <c r="M199" s="61"/>
    </row>
    <row r="200" spans="3:13">
      <c r="C200" s="2"/>
      <c r="D200" s="61"/>
      <c r="E200" s="61"/>
      <c r="F200" s="61"/>
      <c r="G200" s="61"/>
      <c r="H200" s="61"/>
      <c r="I200" s="61"/>
      <c r="J200" s="61"/>
      <c r="K200" s="61"/>
      <c r="L200" s="61"/>
      <c r="M200" s="61"/>
    </row>
    <row r="201" spans="3:13">
      <c r="C201" s="2"/>
      <c r="D201" s="61"/>
      <c r="E201" s="61"/>
      <c r="F201" s="61"/>
      <c r="G201" s="61"/>
      <c r="H201" s="61"/>
      <c r="I201" s="61"/>
      <c r="J201" s="61"/>
      <c r="K201" s="61"/>
      <c r="L201" s="61"/>
      <c r="M201" s="61"/>
    </row>
    <row r="202" spans="3:13">
      <c r="C202" s="2"/>
      <c r="D202" s="61"/>
      <c r="E202" s="61"/>
      <c r="F202" s="61"/>
      <c r="G202" s="61"/>
      <c r="H202" s="61"/>
      <c r="I202" s="61"/>
      <c r="J202" s="61"/>
      <c r="K202" s="61"/>
      <c r="L202" s="61"/>
      <c r="M202" s="61"/>
    </row>
    <row r="203" spans="3:13">
      <c r="C203" s="2"/>
      <c r="D203" s="61"/>
      <c r="E203" s="61"/>
      <c r="F203" s="61"/>
      <c r="G203" s="61"/>
      <c r="H203" s="61"/>
      <c r="I203" s="61"/>
      <c r="J203" s="61"/>
      <c r="K203" s="61"/>
      <c r="L203" s="61"/>
      <c r="M203" s="61"/>
    </row>
    <row r="204" spans="3:13">
      <c r="C204" s="2"/>
      <c r="D204" s="61"/>
      <c r="E204" s="61"/>
      <c r="F204" s="61"/>
      <c r="G204" s="61"/>
      <c r="H204" s="61"/>
      <c r="I204" s="61"/>
      <c r="J204" s="61"/>
      <c r="K204" s="61"/>
      <c r="L204" s="61"/>
      <c r="M204" s="61"/>
    </row>
    <row r="205" spans="3:13">
      <c r="C205" s="2"/>
      <c r="D205" s="61"/>
      <c r="E205" s="61"/>
      <c r="F205" s="61"/>
      <c r="G205" s="61"/>
      <c r="H205" s="61"/>
      <c r="I205" s="61"/>
      <c r="J205" s="61"/>
      <c r="K205" s="61"/>
      <c r="L205" s="61"/>
      <c r="M205" s="61"/>
    </row>
    <row r="206" spans="3:13">
      <c r="C206" s="2"/>
      <c r="D206" s="61"/>
      <c r="E206" s="61"/>
      <c r="F206" s="61"/>
      <c r="G206" s="61"/>
      <c r="H206" s="61"/>
      <c r="I206" s="61"/>
      <c r="J206" s="61"/>
      <c r="K206" s="61"/>
      <c r="L206" s="61"/>
      <c r="M206" s="61"/>
    </row>
    <row r="207" spans="3:13">
      <c r="C207" s="2"/>
      <c r="D207" s="61"/>
      <c r="E207" s="61"/>
      <c r="F207" s="61"/>
      <c r="G207" s="61"/>
      <c r="H207" s="61"/>
      <c r="I207" s="61"/>
      <c r="J207" s="61"/>
      <c r="K207" s="61"/>
      <c r="L207" s="61"/>
      <c r="M207" s="61"/>
    </row>
    <row r="208" spans="3:13">
      <c r="C208" s="2"/>
      <c r="D208" s="61"/>
      <c r="E208" s="61"/>
      <c r="F208" s="61"/>
      <c r="G208" s="61"/>
      <c r="H208" s="61"/>
      <c r="I208" s="61"/>
      <c r="J208" s="61"/>
      <c r="K208" s="61"/>
      <c r="L208" s="61"/>
      <c r="M208" s="61"/>
    </row>
    <row r="209" spans="3:13">
      <c r="C209" s="2"/>
      <c r="D209" s="61"/>
      <c r="E209" s="61"/>
      <c r="F209" s="61"/>
      <c r="G209" s="61"/>
      <c r="H209" s="61"/>
      <c r="I209" s="61"/>
      <c r="J209" s="61"/>
      <c r="K209" s="61"/>
      <c r="L209" s="61"/>
      <c r="M209" s="61"/>
    </row>
    <row r="210" spans="3:13">
      <c r="C210" s="2"/>
      <c r="D210" s="61"/>
      <c r="E210" s="61"/>
      <c r="F210" s="61"/>
      <c r="G210" s="61"/>
      <c r="H210" s="61"/>
      <c r="I210" s="61"/>
      <c r="J210" s="61"/>
      <c r="K210" s="61"/>
      <c r="L210" s="61"/>
      <c r="M210" s="61"/>
    </row>
    <row r="211" spans="3:13">
      <c r="C211" s="2"/>
      <c r="D211" s="61"/>
      <c r="E211" s="61"/>
      <c r="F211" s="61"/>
      <c r="G211" s="61"/>
      <c r="H211" s="61"/>
      <c r="I211" s="61"/>
      <c r="J211" s="61"/>
      <c r="K211" s="61"/>
      <c r="L211" s="61"/>
      <c r="M211" s="61"/>
    </row>
    <row r="212" spans="3:13">
      <c r="C212" s="2"/>
      <c r="D212" s="61"/>
      <c r="E212" s="61"/>
      <c r="F212" s="61"/>
      <c r="G212" s="61"/>
      <c r="H212" s="61"/>
      <c r="I212" s="61"/>
      <c r="J212" s="61"/>
      <c r="K212" s="61"/>
      <c r="L212" s="61"/>
      <c r="M212" s="61"/>
    </row>
    <row r="213" spans="3:13">
      <c r="C213" s="2"/>
      <c r="D213" s="61"/>
      <c r="E213" s="61"/>
      <c r="F213" s="61"/>
      <c r="G213" s="61"/>
      <c r="H213" s="61"/>
      <c r="I213" s="61"/>
      <c r="J213" s="61"/>
      <c r="K213" s="61"/>
      <c r="L213" s="61"/>
      <c r="M213" s="61"/>
    </row>
  </sheetData>
  <sheetProtection formatCells="0" formatColumns="0" formatRows="0"/>
  <mergeCells count="7">
    <mergeCell ref="C88:I88"/>
    <mergeCell ref="J88:M88"/>
    <mergeCell ref="C145:H145"/>
    <mergeCell ref="C5:I5"/>
    <mergeCell ref="C7:C9"/>
    <mergeCell ref="D11:K11"/>
    <mergeCell ref="J18:M18"/>
  </mergeCells>
  <hyperlinks>
    <hyperlink ref="N2" location="NOTES!A30" display="BACK" xr:uid="{00000000-0004-0000-0D00-000000000000}"/>
  </hyperlinks>
  <pageMargins left="0.74791666666667" right="0.74791666666667" top="0.98402777777778005" bottom="0.98402777777778005" header="0.51180555555555995" footer="0.51180555555555995"/>
  <pageSetup paperSize="9" firstPageNumber="0" orientation="portrait" horizontalDpi="300" verticalDpi="300" r:id="rId1"/>
  <headerFooter alignWithMargins="0"/>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4"/>
  <dimension ref="B2:AP65"/>
  <sheetViews>
    <sheetView topLeftCell="A8" workbookViewId="0">
      <selection activeCell="L15" sqref="L15"/>
    </sheetView>
  </sheetViews>
  <sheetFormatPr defaultColWidth="9.33203125" defaultRowHeight="13.2"/>
  <cols>
    <col min="1" max="1" width="6.33203125" style="3" customWidth="1"/>
    <col min="2" max="2" width="5.5546875" style="3" customWidth="1"/>
    <col min="3" max="3" width="13.44140625" style="3" customWidth="1"/>
    <col min="4" max="4" width="12.6640625" style="3" customWidth="1"/>
    <col min="5" max="5" width="14" style="3" customWidth="1"/>
    <col min="6" max="6" width="13.6640625" style="3" customWidth="1"/>
    <col min="7" max="7" width="12.44140625" style="3" customWidth="1"/>
    <col min="8" max="8" width="15.33203125" style="3" customWidth="1"/>
    <col min="9" max="9" width="15.44140625" style="3" customWidth="1"/>
    <col min="10" max="10" width="16.44140625" style="3" customWidth="1"/>
    <col min="11" max="11" width="12.6640625" style="3" customWidth="1"/>
    <col min="12" max="12" width="12" style="3" customWidth="1"/>
    <col min="13" max="13" width="13.5546875" style="3" customWidth="1"/>
    <col min="14" max="14" width="18.44140625" style="3" customWidth="1"/>
    <col min="15" max="15" width="14.6640625" style="3" customWidth="1"/>
    <col min="16" max="16" width="27.5546875" style="3" bestFit="1" customWidth="1"/>
    <col min="17" max="17" width="15.44140625" style="3" customWidth="1"/>
    <col min="18" max="18" width="15" style="3" customWidth="1"/>
    <col min="19" max="19" width="13.33203125" style="3" customWidth="1"/>
    <col min="20" max="20" width="12.6640625" style="3" customWidth="1"/>
    <col min="21" max="21" width="16" style="3" customWidth="1"/>
    <col min="22" max="22" width="13.33203125" style="3" bestFit="1" customWidth="1"/>
    <col min="23" max="23" width="16.5546875" style="3" customWidth="1"/>
    <col min="24" max="24" width="9.33203125" style="3"/>
    <col min="25" max="25" width="13.6640625" style="3" customWidth="1"/>
    <col min="26" max="26" width="16.33203125" style="3" customWidth="1"/>
    <col min="27" max="27" width="11" style="3" bestFit="1" customWidth="1"/>
    <col min="28" max="29" width="9.33203125" style="3"/>
    <col min="30" max="30" width="9.33203125" style="3" customWidth="1"/>
    <col min="31" max="31" width="9.33203125" style="3"/>
    <col min="32" max="32" width="11.33203125" style="3" bestFit="1" customWidth="1"/>
    <col min="33" max="35" width="10" style="3" bestFit="1" customWidth="1"/>
    <col min="36" max="39" width="10.5546875" style="3" bestFit="1" customWidth="1"/>
    <col min="40" max="40" width="10" style="3" bestFit="1" customWidth="1"/>
    <col min="41" max="16384" width="9.33203125" style="3"/>
  </cols>
  <sheetData>
    <row r="2" spans="3:38">
      <c r="Q2" s="668" t="s">
        <v>48</v>
      </c>
    </row>
    <row r="5" spans="3:38" ht="69" customHeight="1">
      <c r="C5" s="1352" t="s">
        <v>0</v>
      </c>
      <c r="D5" s="1353"/>
      <c r="E5" s="1353"/>
      <c r="F5" s="1353"/>
      <c r="G5" s="1353"/>
      <c r="H5" s="1353"/>
      <c r="I5" s="1353"/>
      <c r="J5" s="23"/>
      <c r="K5" s="23"/>
      <c r="L5" s="23"/>
      <c r="M5" s="23"/>
      <c r="N5" s="23"/>
      <c r="O5" s="23"/>
      <c r="P5" s="23"/>
      <c r="Q5" s="24"/>
    </row>
    <row r="6" spans="3:38" ht="13.8">
      <c r="C6" s="25"/>
      <c r="D6" s="26"/>
      <c r="E6" s="23"/>
      <c r="F6" s="23"/>
      <c r="G6" s="23"/>
      <c r="H6" s="23"/>
      <c r="I6" s="23"/>
      <c r="J6" s="23"/>
      <c r="K6" s="23"/>
      <c r="L6" s="23"/>
      <c r="M6" s="23"/>
      <c r="N6" s="23"/>
      <c r="O6" s="23"/>
      <c r="P6" s="23"/>
      <c r="Q6" s="24"/>
    </row>
    <row r="7" spans="3:38" ht="17.399999999999999">
      <c r="C7" s="1354"/>
      <c r="K7" s="1356"/>
      <c r="L7" s="1357"/>
      <c r="M7" s="1357"/>
      <c r="N7" s="1357"/>
      <c r="O7" s="1357"/>
      <c r="P7" s="1357"/>
      <c r="Q7" s="1358"/>
    </row>
    <row r="8" spans="3:38" ht="17.399999999999999">
      <c r="C8" s="1354"/>
      <c r="K8" s="1359" t="s">
        <v>1</v>
      </c>
      <c r="L8" s="1359"/>
      <c r="M8" s="1359"/>
      <c r="N8" s="1359"/>
      <c r="O8" s="1359"/>
      <c r="P8" s="1359"/>
      <c r="Q8" s="1360"/>
    </row>
    <row r="9" spans="3:38" ht="17.399999999999999">
      <c r="C9" s="1355"/>
      <c r="D9" s="27"/>
      <c r="E9" s="27"/>
      <c r="F9" s="27"/>
      <c r="G9" s="27"/>
      <c r="H9" s="27"/>
      <c r="I9" s="27"/>
      <c r="J9" s="27"/>
      <c r="K9" s="33"/>
      <c r="L9" s="33"/>
      <c r="M9" s="33"/>
      <c r="N9" s="33"/>
      <c r="O9" s="33"/>
      <c r="P9" s="33"/>
      <c r="Q9" s="34"/>
    </row>
    <row r="10" spans="3:38">
      <c r="C10" s="29"/>
      <c r="D10" s="23"/>
      <c r="E10" s="23"/>
      <c r="F10" s="23"/>
      <c r="G10" s="23"/>
      <c r="H10" s="23"/>
      <c r="I10" s="23"/>
      <c r="J10" s="23"/>
      <c r="K10" s="23"/>
      <c r="L10" s="23"/>
      <c r="M10" s="23"/>
      <c r="N10" s="23"/>
      <c r="O10" s="23"/>
      <c r="P10" s="23"/>
      <c r="Q10" s="24"/>
    </row>
    <row r="11" spans="3:38" ht="42" customHeight="1">
      <c r="C11" s="30"/>
      <c r="D11" s="1361" t="s">
        <v>600</v>
      </c>
      <c r="E11" s="1361"/>
      <c r="F11" s="1361"/>
      <c r="G11" s="1361"/>
      <c r="H11" s="1361"/>
      <c r="I11" s="1361"/>
      <c r="J11" s="1361"/>
      <c r="K11" s="1361"/>
      <c r="Q11" s="31"/>
    </row>
    <row r="12" spans="3:38">
      <c r="C12" s="32"/>
      <c r="D12" s="27"/>
      <c r="E12" s="27"/>
      <c r="F12" s="27"/>
      <c r="G12" s="27"/>
      <c r="H12" s="27"/>
      <c r="I12" s="27"/>
      <c r="J12" s="27"/>
      <c r="K12" s="27"/>
      <c r="L12" s="27"/>
      <c r="M12" s="27"/>
      <c r="N12" s="27"/>
      <c r="O12" s="27"/>
      <c r="P12" s="27"/>
      <c r="Q12" s="28"/>
    </row>
    <row r="13" spans="3:38" ht="17.100000000000001" customHeight="1"/>
    <row r="14" spans="3:38" ht="18.75" customHeight="1">
      <c r="C14" s="36" t="s">
        <v>650</v>
      </c>
      <c r="D14" s="43"/>
    </row>
    <row r="15" spans="3:38" ht="18.75" customHeight="1">
      <c r="C15" s="43"/>
      <c r="D15" s="43" t="s">
        <v>266</v>
      </c>
      <c r="H15" s="43"/>
      <c r="AF15" s="284"/>
      <c r="AG15" s="285"/>
      <c r="AH15" s="284"/>
      <c r="AI15" s="285"/>
      <c r="AJ15" s="285"/>
      <c r="AK15" s="284"/>
      <c r="AL15" s="284"/>
    </row>
    <row r="16" spans="3:38" ht="18.75" customHeight="1"/>
    <row r="17" spans="2:38" ht="20.25" customHeight="1">
      <c r="C17" s="611" t="s">
        <v>267</v>
      </c>
      <c r="I17" s="43"/>
      <c r="M17" s="284" t="s">
        <v>268</v>
      </c>
      <c r="O17" s="284" t="s">
        <v>269</v>
      </c>
      <c r="Q17" s="284"/>
    </row>
    <row r="18" spans="2:38" ht="20.25" customHeight="1" thickBot="1">
      <c r="D18" s="45"/>
      <c r="F18" s="284"/>
      <c r="G18" s="284"/>
      <c r="I18" s="45"/>
      <c r="O18" s="284" t="s">
        <v>270</v>
      </c>
      <c r="P18" s="284"/>
      <c r="R18" s="284" t="s">
        <v>271</v>
      </c>
      <c r="U18" s="316" t="s">
        <v>272</v>
      </c>
      <c r="V18" s="316" t="s">
        <v>273</v>
      </c>
    </row>
    <row r="19" spans="2:38" ht="17.100000000000001" customHeight="1">
      <c r="B19" s="287"/>
      <c r="C19" s="288" t="s">
        <v>274</v>
      </c>
      <c r="D19" s="288" t="s">
        <v>275</v>
      </c>
      <c r="E19" s="60" t="s">
        <v>276</v>
      </c>
      <c r="F19" s="271" t="s">
        <v>277</v>
      </c>
      <c r="G19" s="60" t="s">
        <v>814</v>
      </c>
      <c r="H19" s="290" t="s">
        <v>112</v>
      </c>
      <c r="I19" s="289" t="s">
        <v>278</v>
      </c>
      <c r="J19" s="295" t="s">
        <v>279</v>
      </c>
      <c r="K19" s="302" t="s">
        <v>111</v>
      </c>
      <c r="M19" s="288" t="s">
        <v>60</v>
      </c>
      <c r="N19" s="288" t="s">
        <v>280</v>
      </c>
      <c r="O19" s="60" t="s">
        <v>281</v>
      </c>
      <c r="P19" s="268" t="s">
        <v>282</v>
      </c>
      <c r="Q19" s="288" t="s">
        <v>280</v>
      </c>
      <c r="R19" s="60" t="s">
        <v>281</v>
      </c>
      <c r="S19" s="297" t="s">
        <v>282</v>
      </c>
      <c r="U19" s="270" t="s">
        <v>282</v>
      </c>
      <c r="V19" s="297" t="s">
        <v>282</v>
      </c>
      <c r="AG19" s="45"/>
      <c r="AH19" s="45"/>
      <c r="AI19" s="45"/>
      <c r="AJ19" s="45"/>
      <c r="AK19" s="45"/>
      <c r="AL19" s="123"/>
    </row>
    <row r="20" spans="2:38" ht="33.75" customHeight="1" thickBot="1">
      <c r="B20" s="287"/>
      <c r="C20" s="122"/>
      <c r="D20" s="122" t="s">
        <v>54</v>
      </c>
      <c r="E20" s="120" t="s">
        <v>55</v>
      </c>
      <c r="F20" s="115" t="s">
        <v>803</v>
      </c>
      <c r="G20" s="292" t="s">
        <v>61</v>
      </c>
      <c r="H20" s="293" t="s">
        <v>116</v>
      </c>
      <c r="I20" s="291" t="s">
        <v>149</v>
      </c>
      <c r="J20" s="296" t="s">
        <v>129</v>
      </c>
      <c r="K20" s="303" t="s">
        <v>55</v>
      </c>
      <c r="M20" s="122" t="s">
        <v>61</v>
      </c>
      <c r="N20" s="122" t="s">
        <v>283</v>
      </c>
      <c r="O20" s="120" t="s">
        <v>283</v>
      </c>
      <c r="P20" s="205" t="s">
        <v>283</v>
      </c>
      <c r="Q20" s="122" t="s">
        <v>283</v>
      </c>
      <c r="R20" s="120" t="s">
        <v>283</v>
      </c>
      <c r="S20" s="50" t="s">
        <v>283</v>
      </c>
      <c r="U20" s="122" t="s">
        <v>283</v>
      </c>
      <c r="V20" s="296" t="s">
        <v>283</v>
      </c>
      <c r="AG20" s="45"/>
      <c r="AH20" s="45"/>
      <c r="AI20" s="45"/>
      <c r="AJ20" s="45"/>
      <c r="AK20" s="45"/>
      <c r="AL20" s="123"/>
    </row>
    <row r="21" spans="2:38" ht="18">
      <c r="C21" s="317" t="s">
        <v>284</v>
      </c>
      <c r="D21" s="318">
        <v>25.768000000000001</v>
      </c>
      <c r="E21" s="318">
        <v>-80.204999999999998</v>
      </c>
      <c r="F21" s="319">
        <v>7.2483234965965799E-3</v>
      </c>
      <c r="G21" s="319">
        <v>2.8954814063663199</v>
      </c>
      <c r="H21" s="319">
        <v>52.409986474262197</v>
      </c>
      <c r="I21" s="320">
        <v>0</v>
      </c>
      <c r="J21" s="1377">
        <v>44.025656752782901</v>
      </c>
      <c r="K21" s="1379">
        <v>-60</v>
      </c>
      <c r="M21" s="608">
        <v>5</v>
      </c>
      <c r="N21" s="603">
        <v>0.462120775693523</v>
      </c>
      <c r="O21" s="513">
        <v>0.792991720285117</v>
      </c>
      <c r="P21" s="603">
        <v>2.2392441410743902</v>
      </c>
      <c r="Q21" s="603">
        <v>0.47158810655821998</v>
      </c>
      <c r="R21" s="513">
        <v>0.80914491549617096</v>
      </c>
      <c r="S21" s="604">
        <v>2.2839262298587402</v>
      </c>
      <c r="U21" s="609">
        <v>2.2471281208358498</v>
      </c>
      <c r="V21" s="604">
        <v>2.23925810712218</v>
      </c>
      <c r="X21" s="4"/>
      <c r="Y21" s="4"/>
      <c r="Z21" s="4"/>
      <c r="AA21" s="4"/>
      <c r="AB21" s="4"/>
      <c r="AC21" s="4"/>
      <c r="AD21" s="4"/>
      <c r="AE21" s="4"/>
      <c r="AF21" s="123"/>
    </row>
    <row r="22" spans="2:38" ht="14.25" customHeight="1">
      <c r="C22" s="85" t="s">
        <v>285</v>
      </c>
      <c r="D22" s="81">
        <v>25.463000000000001</v>
      </c>
      <c r="E22" s="81">
        <v>-80.486000000000004</v>
      </c>
      <c r="F22" s="80">
        <v>6.21989604366208E-3</v>
      </c>
      <c r="G22" s="80">
        <v>2.8580717994407099</v>
      </c>
      <c r="H22" s="80">
        <v>52.485263761502502</v>
      </c>
      <c r="I22" s="298">
        <v>0</v>
      </c>
      <c r="J22" s="1378"/>
      <c r="K22" s="1380"/>
      <c r="M22" s="608">
        <v>3</v>
      </c>
      <c r="N22" s="603">
        <v>0.68438010297018703</v>
      </c>
      <c r="O22" s="513">
        <v>1.16304857007433</v>
      </c>
      <c r="P22" s="603">
        <v>3.2235328525254801</v>
      </c>
      <c r="Q22" s="603">
        <v>0.69814641743303296</v>
      </c>
      <c r="R22" s="513">
        <v>1.18630999631545</v>
      </c>
      <c r="S22" s="604">
        <v>3.2866888241251599</v>
      </c>
      <c r="U22" s="609">
        <v>3.2346781087549599</v>
      </c>
      <c r="V22" s="604">
        <v>3.2235525963723299</v>
      </c>
      <c r="X22" s="4"/>
      <c r="Y22" s="4"/>
      <c r="Z22" s="4"/>
      <c r="AA22" s="4"/>
      <c r="AB22" s="4"/>
      <c r="AC22" s="4"/>
      <c r="AD22" s="4"/>
      <c r="AE22" s="4"/>
      <c r="AF22" s="123"/>
    </row>
    <row r="23" spans="2:38" ht="14.25" customHeight="1">
      <c r="C23" s="85"/>
      <c r="D23" s="62"/>
      <c r="E23" s="62"/>
      <c r="F23" s="80"/>
      <c r="G23" s="80"/>
      <c r="H23" s="80"/>
      <c r="I23" s="298"/>
      <c r="J23" s="613"/>
      <c r="K23" s="614"/>
      <c r="M23" s="334">
        <v>2</v>
      </c>
      <c r="N23" s="80">
        <v>0.92329291979535499</v>
      </c>
      <c r="O23" s="61">
        <v>1.5570271594276699</v>
      </c>
      <c r="P23" s="80">
        <v>4.2520881614516703</v>
      </c>
      <c r="Q23" s="80">
        <v>0.94159266141739695</v>
      </c>
      <c r="R23" s="61">
        <v>1.58771173877293</v>
      </c>
      <c r="S23" s="207">
        <v>4.3341745878078601</v>
      </c>
      <c r="U23" s="336">
        <v>4.2665757954890298</v>
      </c>
      <c r="V23" s="207">
        <v>4.2521138269707501</v>
      </c>
      <c r="X23" s="600"/>
      <c r="Y23" s="587"/>
      <c r="Z23" s="587"/>
      <c r="AA23" s="587"/>
      <c r="AB23" s="4"/>
      <c r="AC23" s="4"/>
      <c r="AD23" s="4"/>
      <c r="AE23" s="4"/>
      <c r="AF23" s="4"/>
    </row>
    <row r="24" spans="2:38" ht="14.25" customHeight="1">
      <c r="C24" s="85" t="s">
        <v>286</v>
      </c>
      <c r="D24" s="81">
        <v>25.795999999999999</v>
      </c>
      <c r="E24" s="81">
        <v>-80.287000000000006</v>
      </c>
      <c r="F24" s="80">
        <v>8.0010472755800699E-3</v>
      </c>
      <c r="G24" s="80">
        <v>2.9447490817286002</v>
      </c>
      <c r="H24" s="80">
        <v>52.331410749384503</v>
      </c>
      <c r="I24" s="298">
        <v>0</v>
      </c>
      <c r="J24" s="613">
        <v>10.342490103173899</v>
      </c>
      <c r="K24" s="614">
        <v>-60</v>
      </c>
      <c r="M24" s="334">
        <v>1</v>
      </c>
      <c r="N24" s="80">
        <v>1.50222294880179</v>
      </c>
      <c r="O24" s="61">
        <v>2.5002004064581298</v>
      </c>
      <c r="P24" s="80">
        <v>6.6572038141289198</v>
      </c>
      <c r="Q24" s="80">
        <v>1.5312400267080599</v>
      </c>
      <c r="R24" s="61">
        <v>2.5482194215043301</v>
      </c>
      <c r="S24" s="207">
        <v>6.7824537619321301</v>
      </c>
      <c r="U24" s="336">
        <v>6.6793138762947599</v>
      </c>
      <c r="V24" s="207">
        <v>6.6572429848105497</v>
      </c>
      <c r="X24" s="600"/>
      <c r="Y24" s="587"/>
      <c r="Z24" s="587"/>
      <c r="AA24" s="587"/>
      <c r="AB24" s="4"/>
      <c r="AC24" s="4"/>
      <c r="AD24" s="4"/>
      <c r="AE24" s="4"/>
      <c r="AF24" s="4"/>
    </row>
    <row r="25" spans="2:38" ht="14.25" customHeight="1" thickBot="1">
      <c r="C25" s="87" t="s">
        <v>287</v>
      </c>
      <c r="D25" s="321">
        <v>25.888999999999999</v>
      </c>
      <c r="E25" s="321">
        <v>-80.278000000000006</v>
      </c>
      <c r="F25" s="235">
        <v>8.2091372515283E-3</v>
      </c>
      <c r="G25" s="235">
        <v>2.9825266361971798</v>
      </c>
      <c r="H25" s="235">
        <v>52.256819049563902</v>
      </c>
      <c r="I25" s="322">
        <v>0</v>
      </c>
      <c r="J25" s="323"/>
      <c r="K25" s="324"/>
      <c r="M25" s="335">
        <v>0.5</v>
      </c>
      <c r="N25" s="80">
        <v>2.56327439384025</v>
      </c>
      <c r="O25" s="80">
        <v>4.2103604227799902</v>
      </c>
      <c r="P25" s="80">
        <v>10.9306821576253</v>
      </c>
      <c r="Q25" s="80">
        <v>2.6178916040951101</v>
      </c>
      <c r="R25" s="80">
        <v>4.2996209095305602</v>
      </c>
      <c r="S25" s="207">
        <v>11.1582339077332</v>
      </c>
      <c r="U25" s="336">
        <v>10.9627505417549</v>
      </c>
      <c r="V25" s="207">
        <v>10.9187358332199</v>
      </c>
      <c r="W25" s="62"/>
      <c r="X25" s="600"/>
      <c r="Y25" s="587"/>
      <c r="Z25" s="587"/>
      <c r="AA25" s="587"/>
      <c r="AB25" s="4"/>
      <c r="AC25" s="4"/>
      <c r="AD25" s="4"/>
      <c r="AE25" s="4"/>
      <c r="AF25" s="4"/>
    </row>
    <row r="26" spans="2:38" ht="14.25" customHeight="1">
      <c r="C26" s="4"/>
      <c r="D26" s="81"/>
      <c r="E26" s="81"/>
      <c r="F26" s="80"/>
      <c r="G26" s="80"/>
      <c r="H26" s="80"/>
      <c r="I26" s="315"/>
      <c r="J26" s="613"/>
      <c r="K26" s="304"/>
      <c r="M26" s="335">
        <v>0.3</v>
      </c>
      <c r="N26" s="80">
        <v>3.5735669713250102</v>
      </c>
      <c r="O26" s="80">
        <v>5.8131752898916202</v>
      </c>
      <c r="P26" s="80">
        <v>14.8129946322693</v>
      </c>
      <c r="Q26" s="80">
        <v>3.6503206039038001</v>
      </c>
      <c r="R26" s="80">
        <v>5.93741938601028</v>
      </c>
      <c r="S26" s="207">
        <v>15.124034397500401</v>
      </c>
      <c r="U26" s="336">
        <v>14.8545453013655</v>
      </c>
      <c r="V26" s="207">
        <v>14.793271356350701</v>
      </c>
      <c r="W26" s="62"/>
      <c r="X26" s="600"/>
      <c r="Y26" s="587"/>
      <c r="Z26" s="587"/>
      <c r="AA26" s="587"/>
      <c r="AB26" s="4"/>
      <c r="AC26" s="4"/>
      <c r="AD26" s="4"/>
      <c r="AE26" s="4"/>
      <c r="AF26" s="4"/>
    </row>
    <row r="27" spans="2:38" ht="14.25" customHeight="1">
      <c r="C27" s="135"/>
      <c r="D27" s="2"/>
      <c r="E27" s="136"/>
      <c r="F27" s="4"/>
      <c r="G27" s="140"/>
      <c r="H27" s="139"/>
      <c r="I27" s="140"/>
      <c r="J27" s="140"/>
      <c r="K27" s="45"/>
      <c r="M27" s="335">
        <v>0.2</v>
      </c>
      <c r="N27" s="80">
        <v>4.5358701116569904</v>
      </c>
      <c r="O27" s="80">
        <v>7.3219761340049399</v>
      </c>
      <c r="P27" s="80">
        <v>18.383558396368301</v>
      </c>
      <c r="Q27" s="80">
        <v>4.6320439104932296</v>
      </c>
      <c r="R27" s="80">
        <v>7.47646489762875</v>
      </c>
      <c r="S27" s="207">
        <v>18.764654673831199</v>
      </c>
      <c r="U27" s="336">
        <v>18.4341561227026</v>
      </c>
      <c r="V27" s="207">
        <v>18.358916861048598</v>
      </c>
      <c r="W27" s="62"/>
      <c r="X27" s="601"/>
      <c r="Y27" s="587"/>
      <c r="Z27" s="587"/>
      <c r="AA27" s="587"/>
      <c r="AB27" s="4"/>
      <c r="AC27" s="4"/>
      <c r="AD27" s="4"/>
      <c r="AE27" s="4"/>
      <c r="AF27" s="4"/>
    </row>
    <row r="28" spans="2:38" ht="14.25" customHeight="1">
      <c r="C28" s="2"/>
      <c r="D28" s="2"/>
      <c r="E28" s="136"/>
      <c r="F28" s="439"/>
      <c r="G28" s="140"/>
      <c r="H28" s="139"/>
      <c r="I28" s="140"/>
      <c r="J28" s="140"/>
      <c r="K28" s="294"/>
      <c r="M28" s="335">
        <v>0.1</v>
      </c>
      <c r="N28" s="80">
        <v>6.5553958499069198</v>
      </c>
      <c r="O28" s="80">
        <v>10.443603316214499</v>
      </c>
      <c r="P28" s="80">
        <v>25.565988957960201</v>
      </c>
      <c r="Q28" s="80">
        <v>6.6883684182020398</v>
      </c>
      <c r="R28" s="80">
        <v>10.654394565553201</v>
      </c>
      <c r="S28" s="207">
        <v>26.072839339871202</v>
      </c>
      <c r="U28" s="336">
        <v>25.6354362224216</v>
      </c>
      <c r="V28" s="207">
        <v>25.536369154097599</v>
      </c>
      <c r="W28" s="81"/>
      <c r="X28" s="601"/>
      <c r="Y28" s="587"/>
      <c r="Z28" s="587"/>
      <c r="AA28" s="587"/>
      <c r="AB28" s="4"/>
      <c r="AC28" s="4"/>
      <c r="AD28" s="4"/>
      <c r="AE28" s="4"/>
      <c r="AF28" s="4"/>
    </row>
    <row r="29" spans="2:38" ht="14.25" customHeight="1">
      <c r="C29" s="4"/>
      <c r="D29" s="4"/>
      <c r="E29" s="136"/>
      <c r="F29" s="439"/>
      <c r="G29" s="134"/>
      <c r="H29" s="136"/>
      <c r="I29" s="139"/>
      <c r="J29" s="139"/>
      <c r="K29" s="139"/>
      <c r="M29" s="335">
        <v>0.05</v>
      </c>
      <c r="N29" s="80">
        <v>9.0972123800910492</v>
      </c>
      <c r="O29" s="80">
        <v>14.3035396990721</v>
      </c>
      <c r="P29" s="80">
        <v>34.140251392603801</v>
      </c>
      <c r="Q29" s="80">
        <v>9.2708554043622495</v>
      </c>
      <c r="R29" s="80">
        <v>14.575160762086</v>
      </c>
      <c r="S29" s="207">
        <v>34.776684936068001</v>
      </c>
      <c r="U29" s="336">
        <v>34.232915122510803</v>
      </c>
      <c r="V29" s="207">
        <v>34.111107149684102</v>
      </c>
      <c r="W29" s="81"/>
      <c r="X29" s="601"/>
      <c r="Y29" s="587"/>
      <c r="Z29" s="587"/>
      <c r="AA29" s="587"/>
      <c r="AB29" s="4"/>
      <c r="AC29" s="4"/>
      <c r="AD29" s="4"/>
      <c r="AE29" s="4"/>
      <c r="AF29" s="4"/>
    </row>
    <row r="30" spans="2:38">
      <c r="C30" s="4"/>
      <c r="D30" s="4"/>
      <c r="E30" s="136"/>
      <c r="F30" s="4"/>
      <c r="G30" s="134"/>
      <c r="H30" s="136"/>
      <c r="I30" s="139"/>
      <c r="J30" s="139"/>
      <c r="K30" s="139"/>
      <c r="M30" s="335">
        <v>0.03</v>
      </c>
      <c r="N30" s="80">
        <v>11.320463977800999</v>
      </c>
      <c r="O30" s="80">
        <v>17.627338192219302</v>
      </c>
      <c r="P30" s="80">
        <v>41.296322719618402</v>
      </c>
      <c r="Q30" s="80">
        <v>11.525661310430801</v>
      </c>
      <c r="R30" s="80">
        <v>17.9451713651709</v>
      </c>
      <c r="S30" s="207">
        <v>42.026872496165701</v>
      </c>
      <c r="U30" s="336">
        <v>41.408743057779297</v>
      </c>
      <c r="V30" s="207">
        <v>41.2718096835818</v>
      </c>
      <c r="W30" s="4"/>
      <c r="X30" s="600"/>
      <c r="Y30" s="587"/>
      <c r="Z30" s="587"/>
      <c r="AA30" s="587"/>
      <c r="AB30" s="4"/>
      <c r="AC30" s="4"/>
      <c r="AD30" s="4"/>
      <c r="AE30" s="4"/>
      <c r="AF30" s="4"/>
    </row>
    <row r="31" spans="2:38">
      <c r="C31" s="4"/>
      <c r="D31" s="4"/>
      <c r="E31" s="136"/>
      <c r="F31" s="4"/>
      <c r="G31" s="134"/>
      <c r="H31" s="136"/>
      <c r="I31" s="139"/>
      <c r="J31" s="139"/>
      <c r="K31" s="139"/>
      <c r="M31" s="335">
        <v>0.02</v>
      </c>
      <c r="N31" s="80">
        <v>13.291763180149101</v>
      </c>
      <c r="O31" s="80">
        <v>20.538149485670498</v>
      </c>
      <c r="P31" s="80">
        <v>47.408670696558197</v>
      </c>
      <c r="Q31" s="80">
        <v>13.522244827804499</v>
      </c>
      <c r="R31" s="80">
        <v>20.8923583280082</v>
      </c>
      <c r="S31" s="207">
        <v>48.210460069370598</v>
      </c>
      <c r="U31" s="336">
        <v>47.538170518581801</v>
      </c>
      <c r="V31" s="207">
        <v>47.390814236703598</v>
      </c>
      <c r="W31" s="4"/>
      <c r="X31" s="600"/>
      <c r="Y31" s="587"/>
      <c r="Z31" s="587"/>
      <c r="AA31" s="587"/>
      <c r="AB31" s="4"/>
      <c r="AC31" s="4"/>
      <c r="AD31" s="4"/>
      <c r="AE31" s="4"/>
      <c r="AF31" s="4"/>
    </row>
    <row r="32" spans="2:38">
      <c r="C32" s="4"/>
      <c r="D32" s="4"/>
      <c r="E32" s="136"/>
      <c r="F32" s="4"/>
      <c r="G32" s="134"/>
      <c r="H32" s="136"/>
      <c r="I32" s="139"/>
      <c r="J32" s="139"/>
      <c r="K32" s="139"/>
      <c r="M32" s="335">
        <v>0.01</v>
      </c>
      <c r="N32" s="80">
        <v>17.042082937874401</v>
      </c>
      <c r="O32" s="80">
        <v>25.988734749353501</v>
      </c>
      <c r="P32" s="80">
        <v>58.491473720654199</v>
      </c>
      <c r="Q32" s="80">
        <v>17.314312795194699</v>
      </c>
      <c r="R32" s="80">
        <v>26.401517373335601</v>
      </c>
      <c r="S32" s="207">
        <v>59.401576677642097</v>
      </c>
      <c r="U32" s="336">
        <v>58.652344083544101</v>
      </c>
      <c r="V32" s="207">
        <v>58.491758803210601</v>
      </c>
      <c r="W32" s="4"/>
      <c r="X32" s="600"/>
      <c r="Y32" s="587"/>
      <c r="Z32" s="587"/>
      <c r="AA32" s="587"/>
      <c r="AB32" s="4"/>
      <c r="AC32" s="4"/>
      <c r="AD32" s="4"/>
      <c r="AE32" s="4"/>
      <c r="AF32" s="4"/>
    </row>
    <row r="33" spans="3:42">
      <c r="C33" s="4"/>
      <c r="D33" s="4"/>
      <c r="E33" s="136"/>
      <c r="F33" s="4"/>
      <c r="G33" s="134"/>
      <c r="H33" s="136"/>
      <c r="I33" s="139"/>
      <c r="J33" s="139"/>
      <c r="K33" s="139"/>
      <c r="M33" s="602">
        <v>5.0000000000000001E-3</v>
      </c>
      <c r="N33" s="603">
        <v>21.159639699881598</v>
      </c>
      <c r="O33" s="603">
        <v>31.845969642647201</v>
      </c>
      <c r="P33" s="603">
        <v>69.883212882334107</v>
      </c>
      <c r="Q33" s="603">
        <v>21.4684945177857</v>
      </c>
      <c r="R33" s="603">
        <v>32.308007634750197</v>
      </c>
      <c r="S33" s="604">
        <v>70.875238963404897</v>
      </c>
      <c r="U33" s="336">
        <v>70.076837004241298</v>
      </c>
      <c r="V33" s="207">
        <v>69.910634247658905</v>
      </c>
      <c r="W33" s="4"/>
      <c r="X33" s="600"/>
      <c r="Y33" s="587"/>
      <c r="Z33" s="587"/>
      <c r="AA33" s="587"/>
      <c r="AB33" s="4"/>
      <c r="AC33" s="4"/>
      <c r="AD33" s="4"/>
      <c r="AE33" s="4"/>
      <c r="AF33" s="4"/>
    </row>
    <row r="34" spans="3:42">
      <c r="C34" s="4"/>
      <c r="D34" s="4"/>
      <c r="E34" s="136"/>
      <c r="F34" s="4"/>
      <c r="G34" s="134"/>
      <c r="H34" s="136"/>
      <c r="I34" s="139"/>
      <c r="J34" s="139"/>
      <c r="K34" s="139"/>
      <c r="M34" s="602">
        <v>3.0000000000000001E-3</v>
      </c>
      <c r="N34" s="603">
        <v>24.317321018462099</v>
      </c>
      <c r="O34" s="603">
        <v>36.245095982233103</v>
      </c>
      <c r="P34" s="603">
        <v>78.067288637292094</v>
      </c>
      <c r="Q34" s="603">
        <v>24.647534105653801</v>
      </c>
      <c r="R34" s="603">
        <v>36.734173505453498</v>
      </c>
      <c r="S34" s="604">
        <v>79.096864459298303</v>
      </c>
      <c r="U34" s="609">
        <v>78.284788573867402</v>
      </c>
      <c r="V34" s="604">
        <v>78.120329393708602</v>
      </c>
      <c r="W34" s="4"/>
      <c r="X34" s="600"/>
      <c r="Y34" s="587"/>
      <c r="Z34" s="587"/>
      <c r="AA34" s="587"/>
      <c r="AB34" s="4"/>
      <c r="AC34" s="4"/>
      <c r="AD34" s="4"/>
      <c r="AE34" s="4"/>
      <c r="AF34" s="4"/>
    </row>
    <row r="35" spans="3:42">
      <c r="C35" s="2"/>
      <c r="D35" s="2"/>
      <c r="E35" s="136"/>
      <c r="F35" s="4"/>
      <c r="G35" s="135"/>
      <c r="H35" s="136"/>
      <c r="I35" s="139"/>
      <c r="J35" s="139"/>
      <c r="K35" s="139"/>
      <c r="M35" s="602">
        <v>2E-3</v>
      </c>
      <c r="N35" s="603">
        <v>26.824416734160302</v>
      </c>
      <c r="O35" s="603">
        <v>39.675281756002498</v>
      </c>
      <c r="P35" s="603">
        <v>84.199921175754497</v>
      </c>
      <c r="Q35" s="603">
        <v>27.167021391557601</v>
      </c>
      <c r="R35" s="603">
        <v>40.178686596022899</v>
      </c>
      <c r="S35" s="604">
        <v>85.243069200888897</v>
      </c>
      <c r="U35" s="609">
        <v>84.435541211714707</v>
      </c>
      <c r="V35" s="604">
        <v>84.276341121414106</v>
      </c>
      <c r="W35" s="4"/>
      <c r="X35" s="600"/>
      <c r="Y35" s="587"/>
      <c r="Z35" s="587"/>
      <c r="AA35" s="587"/>
      <c r="AB35" s="4"/>
      <c r="AC35" s="4"/>
      <c r="AD35" s="4"/>
      <c r="AE35" s="4"/>
      <c r="AF35" s="4"/>
    </row>
    <row r="36" spans="3:42" ht="13.8" thickBot="1">
      <c r="C36" s="4"/>
      <c r="D36" s="4"/>
      <c r="E36" s="136"/>
      <c r="F36" s="4"/>
      <c r="G36" s="134"/>
      <c r="H36" s="4"/>
      <c r="I36" s="139"/>
      <c r="J36" s="139"/>
      <c r="K36" s="139"/>
      <c r="M36" s="605">
        <v>1E-3</v>
      </c>
      <c r="N36" s="606">
        <v>30.935878418685501</v>
      </c>
      <c r="O36" s="606">
        <v>45.158128046601099</v>
      </c>
      <c r="P36" s="606">
        <v>93.441231924902596</v>
      </c>
      <c r="Q36" s="606">
        <v>31.288341782787001</v>
      </c>
      <c r="R36" s="606">
        <v>45.668969905798299</v>
      </c>
      <c r="S36" s="607">
        <v>94.471287203565893</v>
      </c>
      <c r="U36" s="610">
        <v>93.704677928888003</v>
      </c>
      <c r="V36" s="607">
        <v>93.562512226627803</v>
      </c>
      <c r="W36" s="4"/>
      <c r="X36" s="600"/>
      <c r="Y36" s="587"/>
      <c r="Z36" s="587"/>
      <c r="AA36" s="587"/>
      <c r="AB36" s="4"/>
      <c r="AC36" s="4"/>
      <c r="AD36" s="4"/>
      <c r="AE36" s="4"/>
      <c r="AF36" s="4"/>
    </row>
    <row r="37" spans="3:42">
      <c r="C37" s="4"/>
      <c r="D37" s="4"/>
      <c r="E37" s="136"/>
      <c r="F37" s="4"/>
      <c r="G37" s="134"/>
      <c r="H37" s="4"/>
      <c r="I37" s="139"/>
      <c r="J37" s="139"/>
      <c r="K37" s="139"/>
      <c r="W37" s="4"/>
      <c r="X37" s="4"/>
    </row>
    <row r="38" spans="3:42" ht="22.8">
      <c r="C38" s="611" t="s">
        <v>288</v>
      </c>
      <c r="D38" s="4"/>
      <c r="E38" s="4"/>
      <c r="F38" s="4"/>
      <c r="G38" s="4"/>
      <c r="I38" s="4"/>
      <c r="J38" s="4"/>
      <c r="K38" s="4"/>
      <c r="R38" s="4"/>
      <c r="W38" s="4"/>
      <c r="X38" s="4"/>
    </row>
    <row r="39" spans="3:42" ht="17.399999999999999">
      <c r="C39" s="4"/>
      <c r="D39" s="4"/>
      <c r="E39" s="4"/>
      <c r="F39" s="4"/>
      <c r="G39" s="4"/>
      <c r="I39" s="4"/>
      <c r="J39" s="4"/>
      <c r="K39" s="4"/>
      <c r="R39" s="287"/>
      <c r="S39" s="284"/>
      <c r="T39" s="327"/>
      <c r="U39" s="327"/>
      <c r="W39" s="4"/>
      <c r="X39" s="4"/>
    </row>
    <row r="40" spans="3:42" ht="18" thickBot="1">
      <c r="D40" s="284" t="s">
        <v>289</v>
      </c>
      <c r="E40" s="284"/>
      <c r="F40" s="284"/>
      <c r="G40" s="284"/>
      <c r="J40" s="284" t="s">
        <v>77</v>
      </c>
      <c r="K40" s="284"/>
      <c r="L40" s="284"/>
      <c r="M40" s="284"/>
      <c r="N40" s="284"/>
      <c r="O40" s="284"/>
      <c r="P40" s="316" t="s">
        <v>51</v>
      </c>
    </row>
    <row r="41" spans="3:42" ht="18">
      <c r="C41" s="300" t="s">
        <v>290</v>
      </c>
      <c r="D41" s="288" t="s">
        <v>291</v>
      </c>
      <c r="E41" s="60" t="s">
        <v>292</v>
      </c>
      <c r="F41" s="60"/>
      <c r="G41" s="60"/>
      <c r="H41" s="60"/>
      <c r="I41" s="60"/>
      <c r="J41" s="60"/>
      <c r="K41" s="271"/>
      <c r="L41" s="60"/>
      <c r="M41" s="268"/>
      <c r="N41" s="60"/>
      <c r="O41" s="60"/>
      <c r="P41" s="295"/>
      <c r="Q41" s="45"/>
    </row>
    <row r="42" spans="3:42" ht="21.75" customHeight="1" thickBot="1">
      <c r="C42" s="301" t="s">
        <v>117</v>
      </c>
      <c r="D42" s="122" t="s">
        <v>134</v>
      </c>
      <c r="E42" s="120" t="s">
        <v>134</v>
      </c>
      <c r="F42" s="299" t="s">
        <v>293</v>
      </c>
      <c r="G42" s="299" t="s">
        <v>294</v>
      </c>
      <c r="H42" s="299" t="s">
        <v>295</v>
      </c>
      <c r="I42" s="299" t="s">
        <v>296</v>
      </c>
      <c r="J42" s="363" t="s">
        <v>297</v>
      </c>
      <c r="K42" s="363" t="s">
        <v>298</v>
      </c>
      <c r="L42" s="363" t="s">
        <v>299</v>
      </c>
      <c r="M42" s="363" t="s">
        <v>300</v>
      </c>
      <c r="N42" s="115" t="s">
        <v>301</v>
      </c>
      <c r="O42" s="115" t="s">
        <v>302</v>
      </c>
      <c r="P42" s="296" t="s">
        <v>303</v>
      </c>
      <c r="Q42" s="45"/>
      <c r="AF42" s="615"/>
      <c r="AG42" s="615"/>
      <c r="AH42" s="615"/>
      <c r="AI42" s="615"/>
      <c r="AJ42" s="616"/>
      <c r="AK42" s="616"/>
      <c r="AL42" s="616"/>
      <c r="AM42" s="616"/>
      <c r="AN42" s="46"/>
      <c r="AO42" s="46"/>
      <c r="AP42" s="45"/>
    </row>
    <row r="43" spans="3:42" s="273" customFormat="1" ht="14.25" customHeight="1">
      <c r="C43" s="305"/>
      <c r="D43" s="306">
        <v>9</v>
      </c>
      <c r="E43" s="306">
        <v>9</v>
      </c>
      <c r="F43" s="325">
        <v>0.27620283028456799</v>
      </c>
      <c r="G43" s="325">
        <v>0.63488562740684595</v>
      </c>
      <c r="H43" s="327">
        <v>1.8963814109591799</v>
      </c>
      <c r="I43" s="327">
        <v>1.90207434425658</v>
      </c>
      <c r="J43" s="325">
        <v>0.95647135854865695</v>
      </c>
      <c r="K43" s="325">
        <v>0.94958953529952805</v>
      </c>
      <c r="L43" s="325">
        <v>0.16488750290121401</v>
      </c>
      <c r="M43" s="325">
        <v>0.202596564670291</v>
      </c>
      <c r="N43" s="325">
        <v>8.2453995396907301E-3</v>
      </c>
      <c r="O43" s="325">
        <v>1.2007711852096601E-3</v>
      </c>
      <c r="P43" s="326">
        <v>9.9008381778016401E-4</v>
      </c>
      <c r="AF43" s="612"/>
      <c r="AG43" s="612"/>
      <c r="AH43" s="612"/>
      <c r="AI43" s="612"/>
      <c r="AJ43" s="612"/>
      <c r="AK43" s="612"/>
      <c r="AL43" s="612"/>
      <c r="AM43" s="612"/>
      <c r="AN43" s="612"/>
      <c r="AO43" s="612"/>
      <c r="AP43" s="612"/>
    </row>
    <row r="44" spans="3:42" s="273" customFormat="1" ht="14.25" customHeight="1">
      <c r="C44" s="307">
        <v>14.5</v>
      </c>
      <c r="D44" s="287">
        <v>9</v>
      </c>
      <c r="E44" s="287">
        <v>3</v>
      </c>
      <c r="F44" s="327">
        <v>0.27620283028456799</v>
      </c>
      <c r="G44" s="327">
        <v>0.63488562740684595</v>
      </c>
      <c r="H44" s="327">
        <v>1.8963814109591799</v>
      </c>
      <c r="I44" s="327">
        <v>1.90207434425658</v>
      </c>
      <c r="J44" s="327">
        <v>0.95647135854865695</v>
      </c>
      <c r="K44" s="327">
        <v>0.94958953529952805</v>
      </c>
      <c r="L44" s="327">
        <v>0.16488750290121401</v>
      </c>
      <c r="M44" s="327">
        <v>0.202596564670291</v>
      </c>
      <c r="N44" s="327">
        <v>8.2453995396907301E-3</v>
      </c>
      <c r="O44" s="327">
        <v>6.6325209909237999E-3</v>
      </c>
      <c r="P44" s="328">
        <v>5.46877855255522E-3</v>
      </c>
      <c r="AF44" s="612"/>
      <c r="AG44" s="612"/>
      <c r="AH44" s="612"/>
      <c r="AI44" s="612"/>
      <c r="AJ44" s="612"/>
      <c r="AK44" s="612"/>
      <c r="AL44" s="612"/>
      <c r="AM44" s="612"/>
      <c r="AN44" s="612"/>
      <c r="AO44" s="612"/>
      <c r="AP44" s="612"/>
    </row>
    <row r="45" spans="3:42" s="273" customFormat="1" ht="14.25" customHeight="1">
      <c r="C45" s="308" t="s">
        <v>304</v>
      </c>
      <c r="D45" s="309">
        <v>3</v>
      </c>
      <c r="E45" s="309">
        <v>9</v>
      </c>
      <c r="F45" s="329">
        <v>0.27620283028456799</v>
      </c>
      <c r="G45" s="329">
        <v>0.63488562740684595</v>
      </c>
      <c r="H45" s="329">
        <v>1.8963814109591799</v>
      </c>
      <c r="I45" s="329">
        <v>1.90207434425658</v>
      </c>
      <c r="J45" s="329">
        <v>0.95647135854865695</v>
      </c>
      <c r="K45" s="329">
        <v>0.94958953529952805</v>
      </c>
      <c r="L45" s="329">
        <v>0.16488750290121401</v>
      </c>
      <c r="M45" s="329">
        <v>0.202596564670291</v>
      </c>
      <c r="N45" s="329">
        <v>8.2453995396907301E-3</v>
      </c>
      <c r="O45" s="329">
        <v>6.7703938963715998E-3</v>
      </c>
      <c r="P45" s="330">
        <v>5.5824602716667299E-3</v>
      </c>
      <c r="AF45" s="612"/>
      <c r="AG45" s="612"/>
      <c r="AH45" s="612"/>
      <c r="AI45" s="612"/>
      <c r="AJ45" s="612"/>
      <c r="AK45" s="612"/>
      <c r="AL45" s="612"/>
      <c r="AM45" s="612"/>
      <c r="AN45" s="612"/>
      <c r="AO45" s="612"/>
      <c r="AP45" s="612"/>
    </row>
    <row r="46" spans="3:42" s="273" customFormat="1" ht="14.25" customHeight="1">
      <c r="C46" s="307"/>
      <c r="D46" s="287">
        <v>9</v>
      </c>
      <c r="E46" s="287">
        <v>9</v>
      </c>
      <c r="F46" s="327">
        <v>0.27620283028456799</v>
      </c>
      <c r="G46" s="327">
        <v>0.63488562740684595</v>
      </c>
      <c r="H46" s="327">
        <v>1.8963814109591799</v>
      </c>
      <c r="I46" s="327">
        <v>1.90207434425658</v>
      </c>
      <c r="J46" s="327">
        <v>0.92424647893204803</v>
      </c>
      <c r="K46" s="327">
        <v>0.91757826199931103</v>
      </c>
      <c r="L46" s="327">
        <v>0.68440021432256404</v>
      </c>
      <c r="M46" s="327">
        <v>0.72141327014377499</v>
      </c>
      <c r="N46" s="327">
        <v>8.2453995396907301E-3</v>
      </c>
      <c r="O46" s="327">
        <v>7.1599291128497302E-3</v>
      </c>
      <c r="P46" s="328">
        <v>5.9036476211309398E-3</v>
      </c>
      <c r="AF46" s="612"/>
      <c r="AG46" s="612"/>
      <c r="AH46" s="612"/>
      <c r="AI46" s="612"/>
      <c r="AJ46" s="612"/>
      <c r="AK46" s="612"/>
      <c r="AL46" s="612"/>
      <c r="AM46" s="612"/>
      <c r="AN46" s="612"/>
      <c r="AO46" s="612"/>
      <c r="AP46" s="612"/>
    </row>
    <row r="47" spans="3:42" s="273" customFormat="1" ht="14.25" customHeight="1">
      <c r="C47" s="307">
        <v>18</v>
      </c>
      <c r="D47" s="287">
        <v>9</v>
      </c>
      <c r="E47" s="287">
        <v>3</v>
      </c>
      <c r="F47" s="327">
        <v>0.27620283028456799</v>
      </c>
      <c r="G47" s="327">
        <v>0.63488562740684595</v>
      </c>
      <c r="H47" s="327">
        <v>1.8963814109591799</v>
      </c>
      <c r="I47" s="327">
        <v>1.90207434425658</v>
      </c>
      <c r="J47" s="327">
        <v>0.92424647893204803</v>
      </c>
      <c r="K47" s="327">
        <v>0.91757826199931103</v>
      </c>
      <c r="L47" s="327">
        <v>0.68440021432256404</v>
      </c>
      <c r="M47" s="327">
        <v>0.72141327014377499</v>
      </c>
      <c r="N47" s="327">
        <v>8.2453995396907301E-3</v>
      </c>
      <c r="O47" s="327">
        <v>2.8685557290499899E-2</v>
      </c>
      <c r="P47" s="328">
        <v>2.3652388087886E-2</v>
      </c>
      <c r="AF47" s="612"/>
      <c r="AG47" s="612"/>
      <c r="AH47" s="612"/>
      <c r="AI47" s="612"/>
      <c r="AJ47" s="612"/>
      <c r="AK47" s="612"/>
      <c r="AL47" s="612"/>
      <c r="AM47" s="612"/>
      <c r="AN47" s="612"/>
      <c r="AO47" s="612"/>
      <c r="AP47" s="612"/>
    </row>
    <row r="48" spans="3:42" s="273" customFormat="1" ht="14.25" customHeight="1">
      <c r="C48" s="308" t="s">
        <v>304</v>
      </c>
      <c r="D48" s="309">
        <v>3</v>
      </c>
      <c r="E48" s="309">
        <v>9</v>
      </c>
      <c r="F48" s="329">
        <v>0.27620283028456799</v>
      </c>
      <c r="G48" s="329">
        <v>0.63488562740684595</v>
      </c>
      <c r="H48" s="329">
        <v>1.8963814109591799</v>
      </c>
      <c r="I48" s="329">
        <v>1.90207434425658</v>
      </c>
      <c r="J48" s="329">
        <v>0.92424647893204803</v>
      </c>
      <c r="K48" s="329">
        <v>0.91757826199931103</v>
      </c>
      <c r="L48" s="329">
        <v>0.68440021432256404</v>
      </c>
      <c r="M48" s="329">
        <v>0.72141327014377499</v>
      </c>
      <c r="N48" s="329">
        <v>8.2453995396907301E-3</v>
      </c>
      <c r="O48" s="329">
        <v>2.9436486761067599E-2</v>
      </c>
      <c r="P48" s="330">
        <v>2.4271559438981901E-2</v>
      </c>
      <c r="AF48" s="612"/>
      <c r="AG48" s="612"/>
      <c r="AH48" s="612"/>
      <c r="AI48" s="612"/>
      <c r="AJ48" s="612"/>
      <c r="AK48" s="612"/>
      <c r="AL48" s="612"/>
      <c r="AM48" s="612"/>
      <c r="AN48" s="612"/>
      <c r="AO48" s="612"/>
      <c r="AP48" s="612"/>
    </row>
    <row r="49" spans="3:42" s="273" customFormat="1" ht="14.25" customHeight="1">
      <c r="C49" s="307"/>
      <c r="D49" s="287">
        <v>9</v>
      </c>
      <c r="E49" s="287">
        <v>9</v>
      </c>
      <c r="F49" s="327">
        <v>0.27620283028456799</v>
      </c>
      <c r="G49" s="327">
        <v>0.63488562740684595</v>
      </c>
      <c r="H49" s="327">
        <v>1.8963814109591799</v>
      </c>
      <c r="I49" s="327">
        <v>1.90207434425658</v>
      </c>
      <c r="J49" s="327">
        <v>0.86229672499429899</v>
      </c>
      <c r="K49" s="327">
        <v>0.85605027623196295</v>
      </c>
      <c r="L49" s="327">
        <v>1.6831218549612601</v>
      </c>
      <c r="M49" s="327">
        <v>1.7186165544636101</v>
      </c>
      <c r="N49" s="327">
        <v>8.2453995396907301E-3</v>
      </c>
      <c r="O49" s="327">
        <v>0.112537278375831</v>
      </c>
      <c r="P49" s="328">
        <v>9.2791482331812794E-2</v>
      </c>
      <c r="AF49" s="612"/>
      <c r="AG49" s="612"/>
      <c r="AH49" s="612"/>
      <c r="AI49" s="612"/>
      <c r="AJ49" s="612"/>
      <c r="AK49" s="612"/>
      <c r="AL49" s="612"/>
      <c r="AM49" s="612"/>
      <c r="AN49" s="612"/>
      <c r="AO49" s="612"/>
      <c r="AP49" s="612"/>
    </row>
    <row r="50" spans="3:42" s="273" customFormat="1" ht="14.25" customHeight="1">
      <c r="C50" s="307">
        <v>29</v>
      </c>
      <c r="D50" s="287">
        <v>9</v>
      </c>
      <c r="E50" s="287">
        <v>3</v>
      </c>
      <c r="F50" s="327">
        <v>0.27620283028456799</v>
      </c>
      <c r="G50" s="327">
        <v>0.63488562740684595</v>
      </c>
      <c r="H50" s="327">
        <v>1.8963814109591799</v>
      </c>
      <c r="I50" s="327">
        <v>1.90207434425658</v>
      </c>
      <c r="J50" s="327">
        <v>0.86229672499429899</v>
      </c>
      <c r="K50" s="327">
        <v>0.85605027623196295</v>
      </c>
      <c r="L50" s="327">
        <v>1.6831218549612601</v>
      </c>
      <c r="M50" s="327">
        <v>1.7186165544636101</v>
      </c>
      <c r="N50" s="327">
        <v>8.2453995396907301E-3</v>
      </c>
      <c r="O50" s="327">
        <v>0.237583512884536</v>
      </c>
      <c r="P50" s="328">
        <v>0.19589709877762601</v>
      </c>
      <c r="AF50" s="612"/>
      <c r="AG50" s="612"/>
      <c r="AH50" s="612"/>
      <c r="AI50" s="612"/>
      <c r="AJ50" s="612"/>
      <c r="AK50" s="612"/>
      <c r="AL50" s="612"/>
      <c r="AM50" s="612"/>
      <c r="AN50" s="612"/>
      <c r="AO50" s="612"/>
      <c r="AP50" s="612"/>
    </row>
    <row r="51" spans="3:42" s="273" customFormat="1" ht="14.25" customHeight="1" thickBot="1">
      <c r="C51" s="310" t="s">
        <v>304</v>
      </c>
      <c r="D51" s="311">
        <v>3</v>
      </c>
      <c r="E51" s="311">
        <v>9</v>
      </c>
      <c r="F51" s="331">
        <v>0.27620283028456799</v>
      </c>
      <c r="G51" s="331">
        <v>0.63488562740684595</v>
      </c>
      <c r="H51" s="331">
        <v>1.8963814109591799</v>
      </c>
      <c r="I51" s="331">
        <v>1.90207434425658</v>
      </c>
      <c r="J51" s="331">
        <v>0.86229672499429899</v>
      </c>
      <c r="K51" s="331">
        <v>0.85605027623196295</v>
      </c>
      <c r="L51" s="331">
        <v>1.6831218549612601</v>
      </c>
      <c r="M51" s="331">
        <v>1.7186165544636101</v>
      </c>
      <c r="N51" s="331">
        <v>8.2453995396907301E-3</v>
      </c>
      <c r="O51" s="331">
        <v>0.24473327432922701</v>
      </c>
      <c r="P51" s="332">
        <v>0.201792362750121</v>
      </c>
      <c r="AF51" s="612"/>
      <c r="AG51" s="612"/>
      <c r="AH51" s="612"/>
      <c r="AI51" s="612"/>
      <c r="AJ51" s="612"/>
      <c r="AK51" s="612"/>
      <c r="AL51" s="612"/>
      <c r="AM51" s="612"/>
      <c r="AN51" s="612"/>
      <c r="AO51" s="612"/>
      <c r="AP51" s="612"/>
    </row>
    <row r="52" spans="3:42" ht="14.25" customHeight="1">
      <c r="C52" s="317"/>
      <c r="D52" s="131">
        <v>9</v>
      </c>
      <c r="E52" s="131">
        <v>9</v>
      </c>
      <c r="F52" s="319">
        <v>0.72586813790996196</v>
      </c>
      <c r="G52" s="319">
        <v>0.88909905738751405</v>
      </c>
      <c r="H52" s="80">
        <v>1.88897647034785</v>
      </c>
      <c r="I52" s="80">
        <v>1.8833678607621001</v>
      </c>
      <c r="J52" s="319">
        <v>0.86875936632328898</v>
      </c>
      <c r="K52" s="319">
        <v>0.87386794943574198</v>
      </c>
      <c r="L52" s="319">
        <v>1.66671337376828</v>
      </c>
      <c r="M52" s="319">
        <v>1.64822874598418</v>
      </c>
      <c r="N52" s="319">
        <v>1.7284855010432199E-2</v>
      </c>
      <c r="O52" s="319">
        <v>0.169112409319819</v>
      </c>
      <c r="P52" s="333">
        <v>0.29230834755579499</v>
      </c>
      <c r="AF52" s="612"/>
      <c r="AG52" s="612"/>
      <c r="AH52" s="612"/>
      <c r="AI52" s="612"/>
      <c r="AJ52" s="612"/>
      <c r="AK52" s="612"/>
      <c r="AL52" s="612"/>
      <c r="AM52" s="612"/>
      <c r="AN52" s="612"/>
      <c r="AO52" s="612"/>
      <c r="AP52" s="612"/>
    </row>
    <row r="53" spans="3:42" ht="14.25" customHeight="1">
      <c r="C53" s="85">
        <v>29</v>
      </c>
      <c r="D53" s="4">
        <v>9</v>
      </c>
      <c r="E53" s="4">
        <v>3</v>
      </c>
      <c r="F53" s="80">
        <v>0.72586813790996196</v>
      </c>
      <c r="G53" s="80">
        <v>0.88909905738751405</v>
      </c>
      <c r="H53" s="80">
        <v>1.88897647034785</v>
      </c>
      <c r="I53" s="80">
        <v>1.8833678607621001</v>
      </c>
      <c r="J53" s="80">
        <v>0.86875936632328898</v>
      </c>
      <c r="K53" s="80">
        <v>0.87386794943574198</v>
      </c>
      <c r="L53" s="80">
        <v>1.66671337376828</v>
      </c>
      <c r="M53" s="80">
        <v>1.64822874598418</v>
      </c>
      <c r="N53" s="80">
        <v>1.7284855010432199E-2</v>
      </c>
      <c r="O53" s="80">
        <v>0.26464133203838103</v>
      </c>
      <c r="P53" s="207">
        <v>0.45742870540510699</v>
      </c>
      <c r="AF53" s="612"/>
      <c r="AG53" s="612"/>
      <c r="AH53" s="612"/>
      <c r="AI53" s="612"/>
      <c r="AJ53" s="612"/>
      <c r="AK53" s="612"/>
      <c r="AL53" s="612"/>
      <c r="AM53" s="612"/>
      <c r="AN53" s="612"/>
      <c r="AO53" s="612"/>
      <c r="AP53" s="612"/>
    </row>
    <row r="54" spans="3:42" ht="14.25" customHeight="1" thickBot="1">
      <c r="C54" s="87" t="s">
        <v>305</v>
      </c>
      <c r="D54" s="88">
        <v>3</v>
      </c>
      <c r="E54" s="88">
        <v>9</v>
      </c>
      <c r="F54" s="235">
        <v>0.72586813790996196</v>
      </c>
      <c r="G54" s="235">
        <v>0.88909905738751405</v>
      </c>
      <c r="H54" s="235">
        <v>1.88897647034785</v>
      </c>
      <c r="I54" s="235">
        <v>1.8833678607621001</v>
      </c>
      <c r="J54" s="235">
        <v>0.86875936632328898</v>
      </c>
      <c r="K54" s="235">
        <v>0.87386794943574198</v>
      </c>
      <c r="L54" s="235">
        <v>1.66671337376828</v>
      </c>
      <c r="M54" s="235">
        <v>1.64822874598418</v>
      </c>
      <c r="N54" s="235">
        <v>1.7284855010432199E-2</v>
      </c>
      <c r="O54" s="235">
        <v>0.25964312836662001</v>
      </c>
      <c r="P54" s="208">
        <v>0.44878938282720698</v>
      </c>
      <c r="AF54" s="612"/>
      <c r="AG54" s="612"/>
      <c r="AH54" s="612"/>
      <c r="AI54" s="612"/>
      <c r="AJ54" s="612"/>
      <c r="AK54" s="612"/>
      <c r="AL54" s="612"/>
      <c r="AM54" s="612"/>
      <c r="AN54" s="612"/>
      <c r="AO54" s="612"/>
      <c r="AP54" s="612"/>
    </row>
    <row r="55" spans="3:42">
      <c r="AO55" s="612"/>
      <c r="AP55" s="612"/>
    </row>
    <row r="56" spans="3:42">
      <c r="D56" s="4"/>
      <c r="E56" s="4"/>
      <c r="F56" s="4"/>
      <c r="G56" s="4"/>
      <c r="H56" s="4"/>
      <c r="I56" s="4"/>
      <c r="J56" s="4"/>
      <c r="K56" s="4"/>
      <c r="L56" s="4"/>
      <c r="M56" s="4"/>
      <c r="N56" s="4"/>
      <c r="O56" s="4"/>
      <c r="P56" s="4"/>
    </row>
    <row r="57" spans="3:42" ht="15.6">
      <c r="D57" s="580"/>
      <c r="E57" s="4"/>
      <c r="F57" s="4"/>
      <c r="G57" s="4"/>
      <c r="H57" s="4"/>
      <c r="I57" s="4"/>
      <c r="J57" s="4"/>
      <c r="K57" s="4"/>
      <c r="L57" s="4"/>
      <c r="M57" s="4"/>
      <c r="N57" s="4"/>
      <c r="O57" s="4"/>
      <c r="P57" s="4"/>
    </row>
    <row r="58" spans="3:42">
      <c r="D58" s="4"/>
      <c r="E58" s="4"/>
      <c r="F58" s="4"/>
      <c r="G58" s="4"/>
      <c r="H58" s="4"/>
      <c r="I58" s="4"/>
      <c r="J58" s="4"/>
      <c r="K58" s="4"/>
      <c r="L58" s="4"/>
      <c r="M58" s="4"/>
      <c r="N58" s="4"/>
      <c r="O58" s="4"/>
      <c r="P58" s="4"/>
    </row>
    <row r="63" spans="3:42">
      <c r="D63" s="287"/>
      <c r="E63" s="287"/>
      <c r="F63" s="327"/>
      <c r="G63" s="327"/>
      <c r="H63" s="327"/>
      <c r="I63" s="327"/>
      <c r="J63" s="327"/>
      <c r="K63" s="327"/>
      <c r="L63" s="327"/>
      <c r="M63" s="327"/>
      <c r="N63" s="327"/>
      <c r="O63" s="327"/>
      <c r="P63" s="327"/>
    </row>
    <row r="64" spans="3:42">
      <c r="D64" s="287"/>
      <c r="E64" s="287"/>
      <c r="F64" s="327"/>
      <c r="G64" s="327"/>
      <c r="H64" s="327"/>
      <c r="I64" s="327"/>
      <c r="J64" s="327"/>
      <c r="K64" s="327"/>
      <c r="L64" s="327"/>
      <c r="M64" s="327"/>
      <c r="N64" s="327"/>
      <c r="O64" s="327"/>
      <c r="P64" s="327"/>
    </row>
    <row r="65" spans="12:16">
      <c r="L65" s="327"/>
      <c r="M65" s="327"/>
      <c r="N65" s="327"/>
      <c r="O65" s="327"/>
      <c r="P65" s="327"/>
    </row>
  </sheetData>
  <sheetProtection formatCells="0" formatColumns="0" formatRows="0"/>
  <mergeCells count="7">
    <mergeCell ref="J21:J22"/>
    <mergeCell ref="K21:K22"/>
    <mergeCell ref="C5:I5"/>
    <mergeCell ref="C7:C9"/>
    <mergeCell ref="K7:Q7"/>
    <mergeCell ref="K8:Q8"/>
    <mergeCell ref="D11:K11"/>
  </mergeCells>
  <hyperlinks>
    <hyperlink ref="Q2" location="NOTES!A30" display="BACK" xr:uid="{00000000-0004-0000-0E00-000000000000}"/>
  </hyperlinks>
  <pageMargins left="0.7" right="0.7" top="0.75" bottom="0.75" header="0.3" footer="0.3"/>
  <pageSetup paperSize="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9"/>
  <dimension ref="C2:T44"/>
  <sheetViews>
    <sheetView topLeftCell="A8" workbookViewId="0"/>
  </sheetViews>
  <sheetFormatPr defaultColWidth="9.33203125" defaultRowHeight="13.2"/>
  <cols>
    <col min="1" max="1" width="6.33203125" style="3" customWidth="1"/>
    <col min="2" max="2" width="5.5546875" style="3" customWidth="1"/>
    <col min="3" max="3" width="12.44140625" style="3" customWidth="1"/>
    <col min="4" max="4" width="11.5546875" style="3" bestFit="1" customWidth="1"/>
    <col min="5" max="5" width="12.5546875" style="3" bestFit="1" customWidth="1"/>
    <col min="6" max="6" width="18.5546875" style="3" customWidth="1"/>
    <col min="7" max="7" width="19.5546875" style="3" customWidth="1"/>
    <col min="8" max="8" width="15.5546875" style="3" bestFit="1" customWidth="1"/>
    <col min="9" max="9" width="13" style="3" bestFit="1" customWidth="1"/>
    <col min="10" max="10" width="14" style="3" customWidth="1"/>
    <col min="11" max="11" width="13" style="3" bestFit="1" customWidth="1"/>
    <col min="12" max="12" width="12" style="3" customWidth="1"/>
    <col min="13" max="13" width="15" style="3" customWidth="1"/>
    <col min="14" max="14" width="14.44140625" style="3" customWidth="1"/>
    <col min="15" max="16384" width="9.33203125" style="3"/>
  </cols>
  <sheetData>
    <row r="2" spans="3:17">
      <c r="Q2" s="668" t="s">
        <v>48</v>
      </c>
    </row>
    <row r="5" spans="3:17" ht="69" customHeight="1">
      <c r="C5" s="1352" t="s">
        <v>0</v>
      </c>
      <c r="D5" s="1353"/>
      <c r="E5" s="1353"/>
      <c r="F5" s="1353"/>
      <c r="G5" s="1353"/>
      <c r="H5" s="1353"/>
      <c r="I5" s="23"/>
      <c r="J5" s="23"/>
      <c r="K5" s="23"/>
      <c r="L5" s="23"/>
      <c r="M5" s="23"/>
      <c r="N5" s="23"/>
      <c r="O5" s="23"/>
      <c r="P5" s="23"/>
      <c r="Q5" s="24"/>
    </row>
    <row r="6" spans="3:17" ht="13.8">
      <c r="C6" s="25"/>
      <c r="D6" s="26"/>
      <c r="E6" s="23"/>
      <c r="F6" s="23"/>
      <c r="G6" s="23"/>
      <c r="H6" s="23"/>
      <c r="I6" s="23"/>
      <c r="J6" s="23"/>
      <c r="K6" s="23"/>
      <c r="L6" s="23"/>
      <c r="M6" s="23"/>
      <c r="N6" s="23"/>
      <c r="O6" s="23"/>
      <c r="P6" s="23"/>
      <c r="Q6" s="24"/>
    </row>
    <row r="7" spans="3:17" ht="17.399999999999999">
      <c r="C7" s="1354"/>
      <c r="J7" s="699"/>
      <c r="K7" s="700"/>
      <c r="L7" s="700"/>
      <c r="M7" s="700"/>
      <c r="N7" s="700"/>
      <c r="O7" s="700"/>
      <c r="P7" s="700"/>
      <c r="Q7" s="701"/>
    </row>
    <row r="8" spans="3:17" ht="17.399999999999999">
      <c r="C8" s="1354"/>
      <c r="K8" s="530"/>
      <c r="L8" s="530"/>
      <c r="M8" s="530"/>
      <c r="N8" s="530"/>
      <c r="O8" s="530"/>
      <c r="P8" s="530" t="s">
        <v>1</v>
      </c>
      <c r="Q8" s="702"/>
    </row>
    <row r="9" spans="3:17" ht="17.399999999999999">
      <c r="C9" s="1355"/>
      <c r="D9" s="27"/>
      <c r="E9" s="27"/>
      <c r="F9" s="27"/>
      <c r="G9" s="27"/>
      <c r="H9" s="27"/>
      <c r="I9" s="27"/>
      <c r="J9" s="33"/>
      <c r="K9" s="33"/>
      <c r="L9" s="33"/>
      <c r="M9" s="33"/>
      <c r="N9" s="33"/>
      <c r="O9" s="33"/>
      <c r="P9" s="33"/>
      <c r="Q9" s="34"/>
    </row>
    <row r="10" spans="3:17">
      <c r="C10" s="29"/>
      <c r="D10" s="23"/>
      <c r="E10" s="23"/>
      <c r="F10" s="23"/>
      <c r="G10" s="23"/>
      <c r="H10" s="23"/>
      <c r="I10" s="23"/>
      <c r="J10" s="23"/>
      <c r="K10" s="23"/>
      <c r="L10" s="23"/>
      <c r="M10" s="23"/>
      <c r="N10" s="23"/>
      <c r="O10" s="23"/>
      <c r="P10" s="23"/>
      <c r="Q10" s="24"/>
    </row>
    <row r="11" spans="3:17" ht="42" customHeight="1">
      <c r="C11" s="30"/>
      <c r="D11" s="1361" t="s">
        <v>600</v>
      </c>
      <c r="E11" s="1361"/>
      <c r="F11" s="1361"/>
      <c r="G11" s="1361"/>
      <c r="H11" s="1361"/>
      <c r="I11" s="1361"/>
      <c r="J11" s="1361"/>
      <c r="K11" s="1361"/>
      <c r="Q11" s="31"/>
    </row>
    <row r="12" spans="3:17">
      <c r="C12" s="32"/>
      <c r="D12" s="27"/>
      <c r="E12" s="27"/>
      <c r="F12" s="27"/>
      <c r="G12" s="27"/>
      <c r="H12" s="27"/>
      <c r="I12" s="27"/>
      <c r="J12" s="27"/>
      <c r="K12" s="27"/>
      <c r="L12" s="27"/>
      <c r="M12" s="27"/>
      <c r="N12" s="27"/>
      <c r="O12" s="27"/>
      <c r="P12" s="27"/>
      <c r="Q12" s="28"/>
    </row>
    <row r="13" spans="3:17" ht="17.100000000000001" customHeight="1"/>
    <row r="14" spans="3:17" ht="18.75" customHeight="1">
      <c r="C14" s="36" t="s">
        <v>650</v>
      </c>
      <c r="D14" s="43"/>
    </row>
    <row r="15" spans="3:17" ht="18.75" customHeight="1">
      <c r="C15" s="43"/>
      <c r="D15" s="43" t="s">
        <v>306</v>
      </c>
    </row>
    <row r="16" spans="3:17" ht="18.75" customHeight="1"/>
    <row r="17" spans="3:20" ht="17.100000000000001" customHeight="1" thickBot="1">
      <c r="C17" s="43"/>
      <c r="H17" s="43"/>
    </row>
    <row r="18" spans="3:20" ht="23.25" customHeight="1" thickBot="1">
      <c r="C18" s="252" t="s">
        <v>50</v>
      </c>
      <c r="D18" s="253"/>
      <c r="E18" s="253"/>
      <c r="F18" s="253"/>
      <c r="G18" s="253"/>
      <c r="H18" s="252"/>
      <c r="I18" s="253" t="s">
        <v>77</v>
      </c>
      <c r="J18" s="254"/>
      <c r="K18" s="253"/>
      <c r="L18" s="254"/>
      <c r="M18" s="254"/>
      <c r="N18" s="424" t="s">
        <v>51</v>
      </c>
      <c r="O18" s="252" t="s">
        <v>58</v>
      </c>
      <c r="P18" s="221"/>
      <c r="Q18" s="255"/>
    </row>
    <row r="19" spans="3:20" ht="17.100000000000001" customHeight="1">
      <c r="C19" s="124"/>
      <c r="D19" s="125"/>
      <c r="E19" s="125"/>
      <c r="F19" s="126" t="s">
        <v>112</v>
      </c>
      <c r="G19" s="126" t="s">
        <v>307</v>
      </c>
      <c r="H19" s="124"/>
      <c r="I19" s="125"/>
      <c r="J19" s="125"/>
      <c r="K19" s="125"/>
      <c r="L19" s="125"/>
      <c r="M19" s="125"/>
      <c r="N19" s="425"/>
      <c r="O19" s="186"/>
      <c r="P19" s="101"/>
      <c r="Q19" s="187"/>
    </row>
    <row r="20" spans="3:20" ht="18.600000000000001" thickBot="1">
      <c r="C20" s="109" t="s">
        <v>308</v>
      </c>
      <c r="D20" s="110" t="s">
        <v>309</v>
      </c>
      <c r="E20" s="71" t="s">
        <v>310</v>
      </c>
      <c r="F20" s="110" t="s">
        <v>116</v>
      </c>
      <c r="G20" s="110" t="s">
        <v>311</v>
      </c>
      <c r="H20" s="109" t="s">
        <v>125</v>
      </c>
      <c r="I20" s="110" t="s">
        <v>312</v>
      </c>
      <c r="J20" s="110" t="s">
        <v>313</v>
      </c>
      <c r="K20" s="110" t="s">
        <v>314</v>
      </c>
      <c r="L20" s="110" t="s">
        <v>315</v>
      </c>
      <c r="M20" s="110" t="s">
        <v>316</v>
      </c>
      <c r="N20" s="73" t="s">
        <v>317</v>
      </c>
      <c r="O20" s="188"/>
      <c r="P20" s="127"/>
      <c r="Q20" s="189"/>
      <c r="T20" s="63"/>
    </row>
    <row r="21" spans="3:20" ht="18">
      <c r="C21" s="128">
        <v>1</v>
      </c>
      <c r="D21" s="129">
        <v>6.7278442460000001</v>
      </c>
      <c r="E21" s="130">
        <v>14.25</v>
      </c>
      <c r="F21" s="131">
        <v>31.07694309</v>
      </c>
      <c r="G21" s="133">
        <v>0</v>
      </c>
      <c r="H21" s="421">
        <v>4.2332613200065197</v>
      </c>
      <c r="I21" s="138">
        <v>0.28893141007345602</v>
      </c>
      <c r="J21" s="138">
        <v>1.0622794327067899</v>
      </c>
      <c r="K21" s="138">
        <v>0.70029752396813905</v>
      </c>
      <c r="L21" s="138">
        <v>1.1864616585400001</v>
      </c>
      <c r="M21" s="138">
        <v>1</v>
      </c>
      <c r="N21" s="426">
        <v>0.88262265776262305</v>
      </c>
      <c r="O21" s="256"/>
      <c r="Q21" s="180"/>
      <c r="T21" s="58"/>
    </row>
    <row r="22" spans="3:20" ht="14.25" customHeight="1">
      <c r="C22" s="132">
        <v>3</v>
      </c>
      <c r="D22" s="2">
        <v>7.5305483430000004</v>
      </c>
      <c r="E22" s="113">
        <v>14.25</v>
      </c>
      <c r="F22" s="4">
        <v>31.07694309</v>
      </c>
      <c r="G22" s="134">
        <v>0</v>
      </c>
      <c r="H22" s="422">
        <v>4.7811515264292703</v>
      </c>
      <c r="I22" s="139">
        <v>0.31215380572044099</v>
      </c>
      <c r="J22" s="139">
        <v>2.9068801110537801</v>
      </c>
      <c r="K22" s="139">
        <v>0.70029752396813905</v>
      </c>
      <c r="L22" s="139">
        <v>1.1864616585400001</v>
      </c>
      <c r="M22" s="139">
        <v>1</v>
      </c>
      <c r="N22" s="427">
        <v>2.41525738936505</v>
      </c>
      <c r="O22" s="256"/>
      <c r="Q22" s="181"/>
      <c r="T22" s="61"/>
    </row>
    <row r="23" spans="3:20" ht="14.25" customHeight="1">
      <c r="C23" s="132">
        <v>5</v>
      </c>
      <c r="D23" s="2">
        <v>7.5305483430000004</v>
      </c>
      <c r="E23" s="113">
        <v>14.25</v>
      </c>
      <c r="F23" s="4">
        <v>31.07694309</v>
      </c>
      <c r="G23" s="135">
        <v>0</v>
      </c>
      <c r="H23" s="423">
        <v>4.7811515264292703</v>
      </c>
      <c r="I23" s="140">
        <v>0.31215380572044099</v>
      </c>
      <c r="J23" s="140">
        <v>3.7772314690261299</v>
      </c>
      <c r="K23" s="139">
        <v>0.70029752396813905</v>
      </c>
      <c r="L23" s="139">
        <v>1.1864616585400001</v>
      </c>
      <c r="M23" s="139">
        <v>1</v>
      </c>
      <c r="N23" s="427">
        <v>3.1384115850585799</v>
      </c>
      <c r="O23" s="256"/>
      <c r="Q23" s="181"/>
      <c r="T23" s="61"/>
    </row>
    <row r="24" spans="3:20" ht="14.25" customHeight="1">
      <c r="C24" s="132">
        <v>10</v>
      </c>
      <c r="D24" s="2">
        <v>7.5305483430000004</v>
      </c>
      <c r="E24" s="113">
        <v>14.25</v>
      </c>
      <c r="F24" s="4">
        <v>31.07694309</v>
      </c>
      <c r="G24" s="135">
        <v>0</v>
      </c>
      <c r="H24" s="423">
        <v>4.7811515264292703</v>
      </c>
      <c r="I24" s="140">
        <v>0.31215380572044099</v>
      </c>
      <c r="J24" s="140">
        <v>4.5703538815345004</v>
      </c>
      <c r="K24" s="139">
        <v>0.70029752396813905</v>
      </c>
      <c r="L24" s="139">
        <v>1.1864616585400001</v>
      </c>
      <c r="M24" s="139">
        <v>1</v>
      </c>
      <c r="N24" s="427">
        <v>3.79739809096833</v>
      </c>
      <c r="O24" s="256"/>
      <c r="Q24" s="181"/>
      <c r="T24" s="61"/>
    </row>
    <row r="25" spans="3:20" ht="14.25" customHeight="1">
      <c r="C25" s="132">
        <v>12</v>
      </c>
      <c r="D25" s="2">
        <v>7.5305483430000004</v>
      </c>
      <c r="E25" s="113">
        <v>14.25</v>
      </c>
      <c r="F25" s="4">
        <v>31.07694309</v>
      </c>
      <c r="G25" s="135">
        <v>0</v>
      </c>
      <c r="H25" s="423">
        <v>4.7811515264292703</v>
      </c>
      <c r="I25" s="140">
        <v>0.31215380572044099</v>
      </c>
      <c r="J25" s="140">
        <v>4.6682415273612801</v>
      </c>
      <c r="K25" s="139">
        <v>0.70029752396813905</v>
      </c>
      <c r="L25" s="139">
        <v>1.1864616585400001</v>
      </c>
      <c r="M25" s="139">
        <v>1</v>
      </c>
      <c r="N25" s="427">
        <v>3.8787306024164798</v>
      </c>
      <c r="O25" s="256"/>
      <c r="Q25" s="182"/>
      <c r="T25" s="61"/>
    </row>
    <row r="26" spans="3:20" ht="14.25" customHeight="1">
      <c r="C26" s="132">
        <v>15</v>
      </c>
      <c r="D26" s="2">
        <v>7.5305483430000004</v>
      </c>
      <c r="E26" s="113">
        <v>14.25</v>
      </c>
      <c r="F26" s="4">
        <v>31.07694309</v>
      </c>
      <c r="G26" s="135">
        <v>0</v>
      </c>
      <c r="H26" s="423">
        <v>4.7811515264292703</v>
      </c>
      <c r="I26" s="140">
        <v>0.31215380572044099</v>
      </c>
      <c r="J26" s="140">
        <v>4.73688938945382</v>
      </c>
      <c r="K26" s="139">
        <v>0.70029752396813905</v>
      </c>
      <c r="L26" s="139">
        <v>1.1864616585400001</v>
      </c>
      <c r="M26" s="139">
        <v>1</v>
      </c>
      <c r="N26" s="427">
        <v>3.93576847458487</v>
      </c>
      <c r="O26" s="256"/>
      <c r="Q26" s="182"/>
      <c r="T26" s="61"/>
    </row>
    <row r="27" spans="3:20" ht="14.25" customHeight="1">
      <c r="C27" s="132">
        <v>20</v>
      </c>
      <c r="D27" s="2">
        <v>7.5305483430000004</v>
      </c>
      <c r="E27" s="136">
        <v>14.25</v>
      </c>
      <c r="F27" s="4">
        <v>31.07694309</v>
      </c>
      <c r="G27" s="135">
        <v>0</v>
      </c>
      <c r="H27" s="423">
        <v>4.7811515264292703</v>
      </c>
      <c r="I27" s="140">
        <v>0.31215380572044099</v>
      </c>
      <c r="J27" s="140">
        <v>4.7718576049027197</v>
      </c>
      <c r="K27" s="139">
        <v>0.70029752396813905</v>
      </c>
      <c r="L27" s="139">
        <v>1.1864616585400001</v>
      </c>
      <c r="M27" s="139">
        <v>1</v>
      </c>
      <c r="N27" s="427">
        <v>3.9648227312205999</v>
      </c>
      <c r="O27" s="256"/>
      <c r="Q27" s="182"/>
      <c r="T27" s="61"/>
    </row>
    <row r="28" spans="3:20" ht="14.25" customHeight="1">
      <c r="C28" s="84">
        <v>1</v>
      </c>
      <c r="D28" s="2">
        <v>7.8083225079999998</v>
      </c>
      <c r="E28" s="136">
        <v>29</v>
      </c>
      <c r="F28" s="4">
        <v>46.359692610000003</v>
      </c>
      <c r="G28" s="135">
        <v>45</v>
      </c>
      <c r="H28" s="423">
        <v>4.9723168021003001</v>
      </c>
      <c r="I28" s="140">
        <v>0.31976544986424199</v>
      </c>
      <c r="J28" s="140">
        <v>1.36082676808513</v>
      </c>
      <c r="K28" s="139">
        <v>0.48432456895536202</v>
      </c>
      <c r="L28" s="139">
        <v>1.2781581556599999</v>
      </c>
      <c r="M28" s="139">
        <v>1.0900000000000001</v>
      </c>
      <c r="N28" s="427">
        <v>0.91822780069781795</v>
      </c>
      <c r="O28" s="256"/>
      <c r="Q28" s="183"/>
      <c r="T28" s="80"/>
    </row>
    <row r="29" spans="3:20" ht="14.25" customHeight="1">
      <c r="C29" s="85">
        <v>3</v>
      </c>
      <c r="D29" s="4">
        <v>12.98824177</v>
      </c>
      <c r="E29" s="136">
        <v>29</v>
      </c>
      <c r="F29" s="4">
        <v>46.359692610000003</v>
      </c>
      <c r="G29" s="134">
        <v>45</v>
      </c>
      <c r="H29" s="422">
        <v>8.6556887537004599</v>
      </c>
      <c r="I29" s="139">
        <v>0.42901706591408401</v>
      </c>
      <c r="J29" s="139">
        <v>6.2659941750310297</v>
      </c>
      <c r="K29" s="139">
        <v>0.48432456895536202</v>
      </c>
      <c r="L29" s="139">
        <v>1.2781581556599999</v>
      </c>
      <c r="M29" s="139">
        <v>1.0900000000000001</v>
      </c>
      <c r="N29" s="428">
        <v>4.2280253339079898</v>
      </c>
      <c r="O29" s="256"/>
      <c r="Q29" s="183"/>
      <c r="T29" s="80"/>
    </row>
    <row r="30" spans="3:20" ht="15.6">
      <c r="C30" s="85">
        <v>5</v>
      </c>
      <c r="D30" s="4">
        <v>12.98824177</v>
      </c>
      <c r="E30" s="136">
        <v>29</v>
      </c>
      <c r="F30" s="4">
        <v>46.359692610000003</v>
      </c>
      <c r="G30" s="134">
        <v>45</v>
      </c>
      <c r="H30" s="422">
        <v>8.6556887537004599</v>
      </c>
      <c r="I30" s="139">
        <v>0.42901706591408401</v>
      </c>
      <c r="J30" s="139">
        <v>7.6424707231879001</v>
      </c>
      <c r="K30" s="139">
        <v>0.48432456895536202</v>
      </c>
      <c r="L30" s="139">
        <v>1.2781581556599999</v>
      </c>
      <c r="M30" s="139">
        <v>1.0900000000000001</v>
      </c>
      <c r="N30" s="428">
        <v>5.1568129380089296</v>
      </c>
      <c r="O30" s="256"/>
      <c r="Q30" s="86"/>
      <c r="T30" s="4"/>
    </row>
    <row r="31" spans="3:20" ht="15.6">
      <c r="C31" s="85">
        <v>10</v>
      </c>
      <c r="D31" s="4">
        <v>12.98824177</v>
      </c>
      <c r="E31" s="136">
        <v>29</v>
      </c>
      <c r="F31" s="4">
        <v>46.359692610000003</v>
      </c>
      <c r="G31" s="134">
        <v>45</v>
      </c>
      <c r="H31" s="422">
        <v>8.6556887537004599</v>
      </c>
      <c r="I31" s="139">
        <v>0.42901706591408401</v>
      </c>
      <c r="J31" s="139">
        <v>8.5370834287438697</v>
      </c>
      <c r="K31" s="139">
        <v>0.48432456895536202</v>
      </c>
      <c r="L31" s="139">
        <v>1.2781581556599999</v>
      </c>
      <c r="M31" s="139">
        <v>1.0900000000000001</v>
      </c>
      <c r="N31" s="428">
        <v>5.7604593949748502</v>
      </c>
      <c r="O31" s="256"/>
      <c r="Q31" s="86"/>
      <c r="T31" s="4"/>
    </row>
    <row r="32" spans="3:20" ht="15.6">
      <c r="C32" s="85">
        <v>12</v>
      </c>
      <c r="D32" s="4">
        <v>12.98824177</v>
      </c>
      <c r="E32" s="136">
        <v>29</v>
      </c>
      <c r="F32" s="4">
        <v>46.359692610000003</v>
      </c>
      <c r="G32" s="134">
        <v>45</v>
      </c>
      <c r="H32" s="422">
        <v>8.6556887537004599</v>
      </c>
      <c r="I32" s="139">
        <v>0.42901706591408401</v>
      </c>
      <c r="J32" s="139">
        <v>8.6054007148717808</v>
      </c>
      <c r="K32" s="139">
        <v>0.48432456895536202</v>
      </c>
      <c r="L32" s="139">
        <v>1.2781581556599999</v>
      </c>
      <c r="M32" s="139">
        <v>1.0900000000000001</v>
      </c>
      <c r="N32" s="428">
        <v>5.8065569827516903</v>
      </c>
      <c r="O32" s="256"/>
      <c r="Q32" s="86"/>
      <c r="T32" s="4"/>
    </row>
    <row r="33" spans="3:20" ht="15.6">
      <c r="C33" s="85">
        <v>15</v>
      </c>
      <c r="D33" s="4">
        <v>12.98824177</v>
      </c>
      <c r="E33" s="136">
        <v>29</v>
      </c>
      <c r="F33" s="4">
        <v>46.359692610000003</v>
      </c>
      <c r="G33" s="134">
        <v>45</v>
      </c>
      <c r="H33" s="422">
        <v>8.6556887537004599</v>
      </c>
      <c r="I33" s="139">
        <v>0.42901706591408401</v>
      </c>
      <c r="J33" s="139">
        <v>8.6418050458661799</v>
      </c>
      <c r="K33" s="139">
        <v>0.48432456895536202</v>
      </c>
      <c r="L33" s="139">
        <v>1.2781581556599999</v>
      </c>
      <c r="M33" s="139">
        <v>1.0900000000000001</v>
      </c>
      <c r="N33" s="428">
        <v>5.8311210709727801</v>
      </c>
      <c r="O33" s="256"/>
      <c r="Q33" s="86"/>
      <c r="T33" s="4"/>
    </row>
    <row r="34" spans="3:20" ht="15.6">
      <c r="C34" s="85">
        <v>20</v>
      </c>
      <c r="D34" s="4">
        <v>12.98824177</v>
      </c>
      <c r="E34" s="136">
        <v>29</v>
      </c>
      <c r="F34" s="4">
        <v>46.359692610000003</v>
      </c>
      <c r="G34" s="134">
        <v>45</v>
      </c>
      <c r="H34" s="422">
        <v>8.6556887537004599</v>
      </c>
      <c r="I34" s="139">
        <v>0.42901706591408401</v>
      </c>
      <c r="J34" s="139">
        <v>8.6540635539609205</v>
      </c>
      <c r="K34" s="139">
        <v>0.48432456895536202</v>
      </c>
      <c r="L34" s="139">
        <v>1.2781581556599999</v>
      </c>
      <c r="M34" s="139">
        <v>1.0900000000000001</v>
      </c>
      <c r="N34" s="428">
        <v>5.8393925888409202</v>
      </c>
      <c r="O34" s="256"/>
      <c r="Q34" s="86"/>
      <c r="T34" s="4"/>
    </row>
    <row r="35" spans="3:20" ht="15.6">
      <c r="C35" s="84">
        <v>1</v>
      </c>
      <c r="D35" s="2">
        <v>52.781941500000002</v>
      </c>
      <c r="E35" s="136">
        <v>29</v>
      </c>
      <c r="F35" s="4">
        <v>48.241162150000001</v>
      </c>
      <c r="G35" s="135">
        <v>90</v>
      </c>
      <c r="H35" s="422">
        <v>39.235752611783603</v>
      </c>
      <c r="I35" s="139">
        <v>0.58699003519229598</v>
      </c>
      <c r="J35" s="139">
        <v>17.4207407055708</v>
      </c>
      <c r="K35" s="139">
        <v>0.48432456895536202</v>
      </c>
      <c r="L35" s="139">
        <v>1.2894469729</v>
      </c>
      <c r="M35" s="139">
        <v>1.18</v>
      </c>
      <c r="N35" s="428">
        <v>12.8377410575303</v>
      </c>
      <c r="O35" s="256"/>
      <c r="Q35" s="86"/>
      <c r="T35" s="4"/>
    </row>
    <row r="36" spans="3:20" ht="15.6">
      <c r="C36" s="85">
        <v>3</v>
      </c>
      <c r="D36" s="4">
        <v>49.791901690000003</v>
      </c>
      <c r="E36" s="136">
        <v>29</v>
      </c>
      <c r="F36" s="4">
        <v>48.241162150000001</v>
      </c>
      <c r="G36" s="134">
        <v>90</v>
      </c>
      <c r="H36" s="422">
        <v>36.905795233992301</v>
      </c>
      <c r="I36" s="139">
        <v>0.58594101733171799</v>
      </c>
      <c r="J36" s="139">
        <v>30.542505234416499</v>
      </c>
      <c r="K36" s="139">
        <v>0.48432456895536202</v>
      </c>
      <c r="L36" s="139">
        <v>1.2894469729</v>
      </c>
      <c r="M36" s="139">
        <v>1.18</v>
      </c>
      <c r="N36" s="428">
        <v>22.507468544223102</v>
      </c>
      <c r="O36" s="256"/>
      <c r="Q36" s="86"/>
      <c r="T36" s="4"/>
    </row>
    <row r="37" spans="3:20" ht="15.6">
      <c r="C37" s="85">
        <v>5</v>
      </c>
      <c r="D37" s="4">
        <v>49.791901690000003</v>
      </c>
      <c r="E37" s="136">
        <v>29</v>
      </c>
      <c r="F37" s="4">
        <v>48.241162150000001</v>
      </c>
      <c r="G37" s="134">
        <v>90</v>
      </c>
      <c r="H37" s="422">
        <v>36.905795233992301</v>
      </c>
      <c r="I37" s="139">
        <v>0.58594101733171799</v>
      </c>
      <c r="J37" s="139">
        <v>34.934553818426203</v>
      </c>
      <c r="K37" s="139">
        <v>0.48432456895536202</v>
      </c>
      <c r="L37" s="139">
        <v>1.2894469729</v>
      </c>
      <c r="M37" s="139">
        <v>1.18</v>
      </c>
      <c r="N37" s="428">
        <v>25.744069294246302</v>
      </c>
      <c r="O37" s="256"/>
      <c r="Q37" s="86"/>
      <c r="T37" s="4"/>
    </row>
    <row r="38" spans="3:20" ht="15.6">
      <c r="C38" s="85">
        <v>10</v>
      </c>
      <c r="D38" s="4">
        <v>49.791901690000003</v>
      </c>
      <c r="E38" s="136">
        <v>29</v>
      </c>
      <c r="F38" s="4">
        <v>48.241162150000001</v>
      </c>
      <c r="G38" s="134">
        <v>90</v>
      </c>
      <c r="H38" s="422">
        <v>36.905795233992301</v>
      </c>
      <c r="I38" s="139">
        <v>0.58594101733171799</v>
      </c>
      <c r="J38" s="139">
        <v>36.800505734231997</v>
      </c>
      <c r="K38" s="139">
        <v>0.48432456895536202</v>
      </c>
      <c r="L38" s="139">
        <v>1.2894469729</v>
      </c>
      <c r="M38" s="139">
        <v>1.18</v>
      </c>
      <c r="N38" s="428">
        <v>27.119131808853201</v>
      </c>
      <c r="O38" s="256"/>
      <c r="Q38" s="86"/>
      <c r="T38" s="4"/>
    </row>
    <row r="39" spans="3:20" ht="15.6">
      <c r="C39" s="85">
        <v>12</v>
      </c>
      <c r="D39" s="4">
        <v>49.791901690000003</v>
      </c>
      <c r="E39" s="136">
        <v>29</v>
      </c>
      <c r="F39" s="4">
        <v>48.241162150000001</v>
      </c>
      <c r="G39" s="134">
        <v>90</v>
      </c>
      <c r="H39" s="422">
        <v>36.905795233992301</v>
      </c>
      <c r="I39" s="139">
        <v>0.58594101733171799</v>
      </c>
      <c r="J39" s="139">
        <v>36.873178298010203</v>
      </c>
      <c r="K39" s="139">
        <v>0.48432456895536202</v>
      </c>
      <c r="L39" s="139">
        <v>1.2894469729</v>
      </c>
      <c r="M39" s="139">
        <v>1.18</v>
      </c>
      <c r="N39" s="428">
        <v>27.1726858781972</v>
      </c>
      <c r="O39" s="256"/>
      <c r="Q39" s="86"/>
      <c r="T39" s="4"/>
    </row>
    <row r="40" spans="3:20" ht="15.6">
      <c r="C40" s="85">
        <v>15</v>
      </c>
      <c r="D40" s="4">
        <v>49.791901690000003</v>
      </c>
      <c r="E40" s="136">
        <v>29</v>
      </c>
      <c r="F40" s="4">
        <v>48.241162150000001</v>
      </c>
      <c r="G40" s="134">
        <v>90</v>
      </c>
      <c r="H40" s="422">
        <v>36.905795233992301</v>
      </c>
      <c r="I40" s="139">
        <v>0.58594101733171799</v>
      </c>
      <c r="J40" s="139">
        <v>36.900171428266503</v>
      </c>
      <c r="K40" s="139">
        <v>0.48432456895536202</v>
      </c>
      <c r="L40" s="139">
        <v>1.2894469729</v>
      </c>
      <c r="M40" s="139">
        <v>1.18</v>
      </c>
      <c r="N40" s="428">
        <v>27.1925777313865</v>
      </c>
      <c r="O40" s="256"/>
      <c r="Q40" s="86"/>
      <c r="T40" s="4"/>
    </row>
    <row r="41" spans="3:20" ht="15.6">
      <c r="C41" s="85">
        <v>20</v>
      </c>
      <c r="D41" s="4">
        <v>49.791901690000003</v>
      </c>
      <c r="E41" s="136">
        <v>29</v>
      </c>
      <c r="F41" s="4">
        <v>48.241162150000001</v>
      </c>
      <c r="G41" s="134">
        <v>90</v>
      </c>
      <c r="H41" s="422">
        <v>36.905795233992301</v>
      </c>
      <c r="I41" s="139">
        <v>0.58594101733171799</v>
      </c>
      <c r="J41" s="139">
        <v>36.9054948508495</v>
      </c>
      <c r="K41" s="139">
        <v>0.48432456895536202</v>
      </c>
      <c r="L41" s="139">
        <v>1.2894469729</v>
      </c>
      <c r="M41" s="139">
        <v>1.18</v>
      </c>
      <c r="N41" s="428">
        <v>27.196500682873701</v>
      </c>
      <c r="O41" s="256"/>
      <c r="Q41" s="86"/>
      <c r="T41" s="4"/>
    </row>
    <row r="42" spans="3:20" ht="13.8" thickBot="1">
      <c r="C42" s="87"/>
      <c r="D42" s="88"/>
      <c r="E42" s="88"/>
      <c r="F42" s="88"/>
      <c r="G42" s="88"/>
      <c r="H42" s="87"/>
      <c r="I42" s="88"/>
      <c r="J42" s="88"/>
      <c r="K42" s="127"/>
      <c r="L42" s="127"/>
      <c r="M42" s="127"/>
      <c r="N42" s="429"/>
      <c r="O42" s="185"/>
      <c r="P42" s="127"/>
      <c r="Q42" s="89"/>
      <c r="T42" s="4"/>
    </row>
    <row r="43" spans="3:20">
      <c r="G43" s="4"/>
      <c r="H43" s="4"/>
      <c r="I43" s="4"/>
      <c r="J43" s="4"/>
      <c r="K43" s="4"/>
      <c r="L43" s="4"/>
    </row>
    <row r="44" spans="3:20" ht="15.6">
      <c r="C44" s="145" t="s">
        <v>318</v>
      </c>
    </row>
  </sheetData>
  <sheetProtection formatCells="0" formatColumns="0" formatRows="0"/>
  <mergeCells count="3">
    <mergeCell ref="C5:H5"/>
    <mergeCell ref="C7:C9"/>
    <mergeCell ref="D11:K11"/>
  </mergeCells>
  <hyperlinks>
    <hyperlink ref="Q2" location="NOTES!A30" display="BACK" xr:uid="{00000000-0004-0000-0F00-000000000000}"/>
  </hyperlinks>
  <pageMargins left="0.7" right="0.7" top="0.75" bottom="0.75" header="0.3" footer="0.3"/>
  <pageSetup paperSize="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8"/>
  <dimension ref="B2:AN68"/>
  <sheetViews>
    <sheetView workbookViewId="0">
      <selection activeCell="J17" sqref="J17"/>
    </sheetView>
  </sheetViews>
  <sheetFormatPr defaultColWidth="9.33203125" defaultRowHeight="13.2"/>
  <cols>
    <col min="1" max="1" width="6.33203125" style="1" customWidth="1"/>
    <col min="2" max="2" width="6.6640625" style="2" customWidth="1"/>
    <col min="3" max="3" width="13.44140625" style="2" customWidth="1"/>
    <col min="4" max="4" width="15.5546875" style="2" customWidth="1"/>
    <col min="5" max="5" width="12.6640625" style="2" customWidth="1"/>
    <col min="6" max="6" width="13.44140625" style="2" customWidth="1"/>
    <col min="7" max="7" width="11.44140625" style="2" customWidth="1"/>
    <col min="8" max="8" width="19.44140625" style="2" customWidth="1"/>
    <col min="9" max="9" width="20.44140625" style="2" customWidth="1"/>
    <col min="10" max="10" width="18" style="2" customWidth="1"/>
    <col min="11" max="11" width="9.6640625" style="2" customWidth="1"/>
    <col min="12" max="12" width="27.5546875" style="2" customWidth="1"/>
    <col min="13" max="13" width="18.5546875" style="2" customWidth="1"/>
    <col min="14" max="14" width="14.5546875" style="2" customWidth="1"/>
    <col min="15" max="15" width="11.44140625" style="2" customWidth="1"/>
    <col min="16" max="16" width="14.5546875" style="1" bestFit="1" customWidth="1"/>
    <col min="17" max="17" width="20" style="1" customWidth="1"/>
    <col min="18" max="18" width="11.44140625" style="1" customWidth="1"/>
    <col min="19" max="37" width="9.33203125" style="1"/>
    <col min="38" max="38" width="14.44140625" style="1" customWidth="1"/>
    <col min="39" max="39" width="9.33203125" style="1"/>
    <col min="40" max="40" width="11" style="1" bestFit="1" customWidth="1"/>
    <col min="41" max="16384" width="9.33203125" style="1"/>
  </cols>
  <sheetData>
    <row r="2" spans="3:18" ht="15">
      <c r="N2" s="412" t="s">
        <v>48</v>
      </c>
    </row>
    <row r="5" spans="3:18" ht="69" customHeight="1">
      <c r="C5" s="1352" t="s">
        <v>0</v>
      </c>
      <c r="D5" s="1353"/>
      <c r="E5" s="1353"/>
      <c r="F5" s="1353"/>
      <c r="G5" s="1353"/>
      <c r="H5" s="1353"/>
      <c r="I5" s="1353"/>
      <c r="J5" s="23"/>
      <c r="K5" s="23"/>
      <c r="L5" s="23"/>
      <c r="M5" s="23"/>
      <c r="N5" s="23"/>
      <c r="O5" s="23"/>
      <c r="P5" s="23"/>
      <c r="Q5" s="23"/>
      <c r="R5" s="24"/>
    </row>
    <row r="6" spans="3:18" ht="18" customHeight="1">
      <c r="C6" s="25"/>
      <c r="D6" s="26"/>
      <c r="E6" s="23"/>
      <c r="F6" s="23"/>
      <c r="G6" s="23"/>
      <c r="H6" s="23"/>
      <c r="I6" s="23"/>
      <c r="J6" s="23"/>
      <c r="K6" s="23"/>
      <c r="L6" s="23"/>
      <c r="M6" s="23"/>
      <c r="N6" s="23"/>
      <c r="O6" s="23"/>
      <c r="P6" s="23"/>
      <c r="Q6" s="23"/>
      <c r="R6" s="24"/>
    </row>
    <row r="7" spans="3:18" ht="18" customHeight="1">
      <c r="C7" s="1354"/>
      <c r="D7" s="3"/>
      <c r="E7" s="3"/>
      <c r="F7" s="3"/>
      <c r="G7" s="3"/>
      <c r="H7" s="3"/>
      <c r="I7" s="3"/>
      <c r="J7" s="3"/>
      <c r="K7" s="703"/>
      <c r="L7" s="704"/>
      <c r="M7" s="704"/>
      <c r="N7" s="704"/>
      <c r="O7" s="704"/>
      <c r="P7" s="704"/>
      <c r="Q7" s="704"/>
      <c r="R7" s="705"/>
    </row>
    <row r="8" spans="3:18" ht="18" customHeight="1">
      <c r="C8" s="1354"/>
      <c r="D8" s="3"/>
      <c r="E8" s="3"/>
      <c r="F8" s="3"/>
      <c r="G8" s="3"/>
      <c r="H8" s="3"/>
      <c r="I8" s="3"/>
      <c r="J8" s="3"/>
      <c r="L8" s="706"/>
      <c r="M8" s="706"/>
      <c r="N8" s="706"/>
      <c r="O8" s="706"/>
      <c r="P8" s="706"/>
      <c r="Q8" s="706" t="s">
        <v>1</v>
      </c>
      <c r="R8" s="707"/>
    </row>
    <row r="9" spans="3:18" ht="18" customHeight="1">
      <c r="C9" s="1355"/>
      <c r="D9" s="27"/>
      <c r="E9" s="27"/>
      <c r="F9" s="27"/>
      <c r="G9" s="27"/>
      <c r="H9" s="27"/>
      <c r="I9" s="27"/>
      <c r="J9" s="27"/>
      <c r="K9" s="33"/>
      <c r="L9" s="33"/>
      <c r="M9" s="33"/>
      <c r="N9" s="33"/>
      <c r="O9" s="33"/>
      <c r="P9" s="33"/>
      <c r="Q9" s="33"/>
      <c r="R9" s="34"/>
    </row>
    <row r="10" spans="3:18">
      <c r="C10" s="29"/>
      <c r="D10" s="23"/>
      <c r="E10" s="23"/>
      <c r="F10" s="23"/>
      <c r="G10" s="23"/>
      <c r="H10" s="23"/>
      <c r="I10" s="23"/>
      <c r="J10" s="23"/>
      <c r="K10" s="23"/>
      <c r="L10" s="23"/>
      <c r="M10" s="23"/>
      <c r="N10" s="23"/>
      <c r="O10" s="23"/>
      <c r="P10" s="23"/>
      <c r="Q10" s="23"/>
      <c r="R10" s="24"/>
    </row>
    <row r="11" spans="3:18" ht="47.25" customHeight="1">
      <c r="C11" s="30"/>
      <c r="D11" s="1361" t="s">
        <v>600</v>
      </c>
      <c r="E11" s="1361"/>
      <c r="F11" s="1361"/>
      <c r="G11" s="1361"/>
      <c r="H11" s="1361"/>
      <c r="I11" s="1361"/>
      <c r="J11" s="1361"/>
      <c r="K11" s="1361"/>
      <c r="L11" s="1361"/>
      <c r="M11" s="3"/>
      <c r="N11" s="3"/>
      <c r="O11" s="3"/>
      <c r="P11" s="3"/>
      <c r="Q11" s="3"/>
      <c r="R11" s="31"/>
    </row>
    <row r="12" spans="3:18">
      <c r="C12" s="32"/>
      <c r="D12" s="27"/>
      <c r="E12" s="27"/>
      <c r="F12" s="27"/>
      <c r="G12" s="27"/>
      <c r="H12" s="27"/>
      <c r="I12" s="27"/>
      <c r="J12" s="27"/>
      <c r="K12" s="27"/>
      <c r="L12" s="27"/>
      <c r="M12" s="27"/>
      <c r="N12" s="27"/>
      <c r="O12" s="27"/>
      <c r="P12" s="27"/>
      <c r="Q12" s="27"/>
      <c r="R12" s="28"/>
    </row>
    <row r="13" spans="3:18" ht="17.100000000000001" customHeight="1"/>
    <row r="14" spans="3:18" ht="18" customHeight="1">
      <c r="C14" s="36" t="s">
        <v>651</v>
      </c>
      <c r="D14" s="37"/>
    </row>
    <row r="15" spans="3:18" ht="18" customHeight="1">
      <c r="C15" s="37"/>
      <c r="D15" s="36" t="s">
        <v>319</v>
      </c>
      <c r="E15" s="1"/>
      <c r="F15" s="1"/>
      <c r="G15" s="1"/>
      <c r="H15" s="1"/>
      <c r="I15" s="1"/>
      <c r="J15" s="1"/>
      <c r="K15" s="1"/>
      <c r="P15" s="2"/>
      <c r="Q15" s="2"/>
      <c r="R15" s="2"/>
    </row>
    <row r="16" spans="3:18" ht="18" customHeight="1">
      <c r="D16" s="44" t="s">
        <v>662</v>
      </c>
      <c r="P16" s="2"/>
      <c r="Q16" s="2"/>
      <c r="R16" s="2"/>
    </row>
    <row r="17" spans="2:40" ht="17.100000000000001" customHeight="1" thickBot="1">
      <c r="B17" s="1"/>
    </row>
    <row r="18" spans="2:40" ht="18" thickBot="1">
      <c r="B18" s="1"/>
      <c r="C18" s="252" t="s">
        <v>108</v>
      </c>
      <c r="D18" s="253"/>
      <c r="E18" s="253"/>
      <c r="F18" s="253"/>
      <c r="G18" s="253"/>
      <c r="H18" s="253" t="s">
        <v>50</v>
      </c>
      <c r="I18" s="253"/>
      <c r="J18" s="254"/>
      <c r="K18" s="253"/>
      <c r="L18" s="360"/>
      <c r="M18" s="254"/>
      <c r="N18" s="258" t="s">
        <v>77</v>
      </c>
      <c r="O18" s="254"/>
      <c r="P18" s="257"/>
      <c r="Q18" s="257"/>
      <c r="R18" s="558" t="s">
        <v>51</v>
      </c>
    </row>
    <row r="19" spans="2:40" ht="20.25" customHeight="1">
      <c r="B19" s="1"/>
      <c r="C19" s="453" t="s">
        <v>52</v>
      </c>
      <c r="D19" s="454" t="s">
        <v>53</v>
      </c>
      <c r="E19" s="485" t="s">
        <v>260</v>
      </c>
      <c r="F19" s="557" t="s">
        <v>111</v>
      </c>
      <c r="G19" s="478" t="s">
        <v>113</v>
      </c>
      <c r="H19" s="60" t="s">
        <v>112</v>
      </c>
      <c r="I19" s="60" t="s">
        <v>320</v>
      </c>
      <c r="J19" s="279" t="s">
        <v>321</v>
      </c>
      <c r="K19" s="60" t="s">
        <v>389</v>
      </c>
      <c r="L19" s="358" t="s">
        <v>791</v>
      </c>
      <c r="M19" s="555" t="s">
        <v>322</v>
      </c>
      <c r="N19" s="281" t="s">
        <v>323</v>
      </c>
      <c r="O19" s="281" t="s">
        <v>324</v>
      </c>
      <c r="P19" s="281" t="s">
        <v>325</v>
      </c>
      <c r="Q19" s="282" t="s">
        <v>326</v>
      </c>
      <c r="R19" s="283" t="s">
        <v>327</v>
      </c>
    </row>
    <row r="20" spans="2:40" ht="18.75" customHeight="1" thickBot="1">
      <c r="B20" s="1"/>
      <c r="C20" s="456" t="s">
        <v>54</v>
      </c>
      <c r="D20" s="457" t="s">
        <v>55</v>
      </c>
      <c r="E20" s="486" t="s">
        <v>787</v>
      </c>
      <c r="F20" s="510" t="s">
        <v>55</v>
      </c>
      <c r="G20" s="559" t="s">
        <v>117</v>
      </c>
      <c r="H20" s="114" t="s">
        <v>328</v>
      </c>
      <c r="I20" s="110" t="s">
        <v>329</v>
      </c>
      <c r="J20" s="210" t="s">
        <v>330</v>
      </c>
      <c r="K20" s="211" t="s">
        <v>61</v>
      </c>
      <c r="L20" s="560" t="s">
        <v>331</v>
      </c>
      <c r="M20" s="556" t="s">
        <v>134</v>
      </c>
      <c r="N20" s="212" t="s">
        <v>332</v>
      </c>
      <c r="O20" s="212" t="s">
        <v>324</v>
      </c>
      <c r="P20" s="212"/>
      <c r="Q20" s="213"/>
      <c r="R20" s="214" t="s">
        <v>134</v>
      </c>
    </row>
    <row r="21" spans="2:40">
      <c r="B21" s="1"/>
      <c r="C21" s="511">
        <v>51.5</v>
      </c>
      <c r="D21" s="512">
        <v>-0.14000000000000001</v>
      </c>
      <c r="E21" s="513">
        <v>3.1382983999999003E-2</v>
      </c>
      <c r="F21" s="514">
        <v>1</v>
      </c>
      <c r="G21" s="2">
        <v>14.25</v>
      </c>
      <c r="H21" s="61">
        <v>31.076991235657001</v>
      </c>
      <c r="I21" s="2">
        <v>1</v>
      </c>
      <c r="J21" s="2">
        <v>0.65</v>
      </c>
      <c r="K21" s="2">
        <v>1</v>
      </c>
      <c r="L21" s="61">
        <v>50.3892622222222</v>
      </c>
      <c r="M21" s="191">
        <v>8.6389262222222197E-3</v>
      </c>
      <c r="N21" s="61">
        <v>1936.8463424122999</v>
      </c>
      <c r="O21" s="61">
        <v>5.83435544294431E-3</v>
      </c>
      <c r="P21" s="164">
        <v>0.97033034135234697</v>
      </c>
      <c r="Q21" s="1061">
        <v>8.7310629657001204E-2</v>
      </c>
      <c r="R21" s="165">
        <v>0.261931888971004</v>
      </c>
      <c r="AL21" s="164"/>
      <c r="AN21" s="164"/>
    </row>
    <row r="22" spans="2:40">
      <c r="B22" s="1"/>
      <c r="C22" s="511">
        <v>41.9</v>
      </c>
      <c r="D22" s="512">
        <v>12.49</v>
      </c>
      <c r="E22" s="513">
        <v>4.6122988010001503E-2</v>
      </c>
      <c r="F22" s="514">
        <v>1</v>
      </c>
      <c r="G22" s="2">
        <v>14.25</v>
      </c>
      <c r="H22" s="61">
        <v>40.232035996361603</v>
      </c>
      <c r="I22" s="2">
        <v>1</v>
      </c>
      <c r="J22" s="2">
        <v>0.65</v>
      </c>
      <c r="K22" s="2">
        <v>1</v>
      </c>
      <c r="L22" s="61">
        <v>61.2189004444445</v>
      </c>
      <c r="M22" s="191">
        <v>9.7218900444444502E-3</v>
      </c>
      <c r="N22" s="61">
        <v>1548.0460906649901</v>
      </c>
      <c r="O22" s="61">
        <v>7.2996857575124002E-3</v>
      </c>
      <c r="P22" s="164">
        <v>0.96517158754223098</v>
      </c>
      <c r="Q22" s="1061">
        <v>7.4684064934934999E-2</v>
      </c>
      <c r="R22" s="165">
        <v>0.22405219480480501</v>
      </c>
      <c r="AL22" s="164"/>
    </row>
    <row r="23" spans="2:40">
      <c r="B23" s="1"/>
      <c r="C23" s="511">
        <v>33.94</v>
      </c>
      <c r="D23" s="512">
        <v>18.43</v>
      </c>
      <c r="E23" s="513">
        <v>0</v>
      </c>
      <c r="F23" s="514">
        <v>1</v>
      </c>
      <c r="G23" s="2">
        <v>14.25</v>
      </c>
      <c r="H23" s="61">
        <v>46.359692611863402</v>
      </c>
      <c r="I23" s="2">
        <v>1</v>
      </c>
      <c r="J23" s="2">
        <v>0.65</v>
      </c>
      <c r="K23" s="2">
        <v>1</v>
      </c>
      <c r="L23" s="61">
        <v>80.140159644444395</v>
      </c>
      <c r="M23" s="191">
        <v>1.1614015964444399E-2</v>
      </c>
      <c r="N23" s="61">
        <v>1381.65876509183</v>
      </c>
      <c r="O23" s="61">
        <v>8.1787560615583198E-3</v>
      </c>
      <c r="P23" s="164">
        <v>0.96223276593816798</v>
      </c>
      <c r="Q23" s="1061">
        <v>7.7599806573523195E-2</v>
      </c>
      <c r="R23" s="165">
        <v>0.23279941972057</v>
      </c>
      <c r="AL23" s="164"/>
    </row>
    <row r="24" spans="2:40">
      <c r="B24" s="1"/>
      <c r="C24" s="511">
        <v>51.5</v>
      </c>
      <c r="D24" s="512">
        <v>-0.14000000000000001</v>
      </c>
      <c r="E24" s="513">
        <v>3.1382983999999003E-2</v>
      </c>
      <c r="F24" s="514">
        <v>1</v>
      </c>
      <c r="G24" s="2">
        <v>14.25</v>
      </c>
      <c r="H24" s="61">
        <v>31.076991235657001</v>
      </c>
      <c r="I24" s="2">
        <v>1</v>
      </c>
      <c r="J24" s="2">
        <v>0.65</v>
      </c>
      <c r="K24" s="2">
        <v>0.1</v>
      </c>
      <c r="L24" s="61">
        <v>50.3892622222222</v>
      </c>
      <c r="M24" s="191">
        <v>8.6389262222222197E-3</v>
      </c>
      <c r="N24" s="61">
        <v>1936.8463424122999</v>
      </c>
      <c r="O24" s="61">
        <v>5.83435544294431E-3</v>
      </c>
      <c r="P24" s="164">
        <v>0.97033034135234697</v>
      </c>
      <c r="Q24" s="1061">
        <v>8.7310629657001204E-2</v>
      </c>
      <c r="R24" s="165">
        <v>0.42284537942885703</v>
      </c>
      <c r="AL24" s="164"/>
    </row>
    <row r="25" spans="2:40">
      <c r="B25" s="1"/>
      <c r="C25" s="511">
        <v>41.9</v>
      </c>
      <c r="D25" s="512">
        <v>12.49</v>
      </c>
      <c r="E25" s="513">
        <v>4.6122988010001503E-2</v>
      </c>
      <c r="F25" s="514">
        <v>1</v>
      </c>
      <c r="G25" s="2">
        <v>14.25</v>
      </c>
      <c r="H25" s="61">
        <v>40.232035996361603</v>
      </c>
      <c r="I25" s="2">
        <v>1</v>
      </c>
      <c r="J25" s="2">
        <v>0.65</v>
      </c>
      <c r="K25" s="2">
        <v>0.1</v>
      </c>
      <c r="L25" s="61">
        <v>61.2189004444445</v>
      </c>
      <c r="M25" s="191">
        <v>9.7218900444444502E-3</v>
      </c>
      <c r="N25" s="61">
        <v>1548.0460906649901</v>
      </c>
      <c r="O25" s="61">
        <v>7.2996857575124002E-3</v>
      </c>
      <c r="P25" s="164">
        <v>0.96517158754223098</v>
      </c>
      <c r="Q25" s="1061">
        <v>7.4684064934934999E-2</v>
      </c>
      <c r="R25" s="165">
        <v>0.36169492647988999</v>
      </c>
      <c r="AL25" s="164"/>
    </row>
    <row r="26" spans="2:40">
      <c r="B26" s="1"/>
      <c r="C26" s="511">
        <v>33.94</v>
      </c>
      <c r="D26" s="512">
        <v>18.43</v>
      </c>
      <c r="E26" s="513">
        <v>0</v>
      </c>
      <c r="F26" s="514">
        <v>1</v>
      </c>
      <c r="G26" s="2">
        <v>14.25</v>
      </c>
      <c r="H26" s="61">
        <v>46.359692611863402</v>
      </c>
      <c r="I26" s="2">
        <v>1</v>
      </c>
      <c r="J26" s="2">
        <v>0.65</v>
      </c>
      <c r="K26" s="2">
        <v>0.1</v>
      </c>
      <c r="L26" s="61">
        <v>80.140159644444395</v>
      </c>
      <c r="M26" s="191">
        <v>1.1614015964444399E-2</v>
      </c>
      <c r="N26" s="61">
        <v>1381.65876509183</v>
      </c>
      <c r="O26" s="61">
        <v>8.1787560615583198E-3</v>
      </c>
      <c r="P26" s="164">
        <v>0.96223276593816798</v>
      </c>
      <c r="Q26" s="1061">
        <v>7.7599806573523195E-2</v>
      </c>
      <c r="R26" s="165">
        <v>0.37581586323557298</v>
      </c>
      <c r="AL26" s="164"/>
    </row>
    <row r="27" spans="2:40">
      <c r="B27" s="1"/>
      <c r="C27" s="511">
        <v>51.5</v>
      </c>
      <c r="D27" s="512">
        <v>-0.14000000000000001</v>
      </c>
      <c r="E27" s="513">
        <v>3.1382983999999003E-2</v>
      </c>
      <c r="F27" s="514">
        <v>1</v>
      </c>
      <c r="G27" s="2">
        <v>14.25</v>
      </c>
      <c r="H27" s="61">
        <v>31.076991235657001</v>
      </c>
      <c r="I27" s="2">
        <v>1</v>
      </c>
      <c r="J27" s="2">
        <v>0.65</v>
      </c>
      <c r="K27" s="2">
        <v>0.01</v>
      </c>
      <c r="L27" s="61">
        <v>50.3892622222222</v>
      </c>
      <c r="M27" s="191">
        <v>8.6389262222222197E-3</v>
      </c>
      <c r="N27" s="61">
        <v>1936.8463424122999</v>
      </c>
      <c r="O27" s="61">
        <v>5.83435544294431E-3</v>
      </c>
      <c r="P27" s="164">
        <v>0.97033034135234697</v>
      </c>
      <c r="Q27" s="1061">
        <v>8.7310629657001204E-2</v>
      </c>
      <c r="R27" s="165">
        <v>0.62828729101178105</v>
      </c>
      <c r="AL27" s="164"/>
    </row>
    <row r="28" spans="2:40">
      <c r="B28" s="1"/>
      <c r="C28" s="511">
        <v>41.9</v>
      </c>
      <c r="D28" s="512">
        <v>12.49</v>
      </c>
      <c r="E28" s="513">
        <v>4.6122988010001503E-2</v>
      </c>
      <c r="F28" s="514">
        <v>1</v>
      </c>
      <c r="G28" s="2">
        <v>14.25</v>
      </c>
      <c r="H28" s="61">
        <v>40.232035996361603</v>
      </c>
      <c r="I28" s="2">
        <v>1</v>
      </c>
      <c r="J28" s="2">
        <v>0.65</v>
      </c>
      <c r="K28" s="2">
        <v>0.01</v>
      </c>
      <c r="L28" s="61">
        <v>61.2189004444445</v>
      </c>
      <c r="M28" s="191">
        <v>9.7218900444444502E-3</v>
      </c>
      <c r="N28" s="61">
        <v>1548.0460906649901</v>
      </c>
      <c r="O28" s="61">
        <v>7.2996857575124002E-3</v>
      </c>
      <c r="P28" s="164">
        <v>0.96517158754223098</v>
      </c>
      <c r="Q28" s="1061">
        <v>7.4684064934934999E-2</v>
      </c>
      <c r="R28" s="165">
        <v>0.53742653127179196</v>
      </c>
      <c r="AL28" s="164"/>
    </row>
    <row r="29" spans="2:40">
      <c r="B29" s="1"/>
      <c r="C29" s="511">
        <v>33.94</v>
      </c>
      <c r="D29" s="512">
        <v>18.43</v>
      </c>
      <c r="E29" s="513">
        <v>0</v>
      </c>
      <c r="F29" s="514">
        <v>1</v>
      </c>
      <c r="G29" s="2">
        <v>14.25</v>
      </c>
      <c r="H29" s="61">
        <v>46.359692611863402</v>
      </c>
      <c r="I29" s="2">
        <v>1</v>
      </c>
      <c r="J29" s="2">
        <v>0.65</v>
      </c>
      <c r="K29" s="2">
        <v>0.01</v>
      </c>
      <c r="L29" s="61">
        <v>80.140159644444395</v>
      </c>
      <c r="M29" s="191">
        <v>1.1614015964444399E-2</v>
      </c>
      <c r="N29" s="61">
        <v>1381.65876509183</v>
      </c>
      <c r="O29" s="61">
        <v>8.1787560615583198E-3</v>
      </c>
      <c r="P29" s="164">
        <v>0.96223276593816798</v>
      </c>
      <c r="Q29" s="1061">
        <v>7.7599806573523195E-2</v>
      </c>
      <c r="R29" s="165">
        <v>0.55840820810307301</v>
      </c>
      <c r="AL29" s="164"/>
    </row>
    <row r="30" spans="2:40">
      <c r="B30" s="1"/>
      <c r="C30" s="511">
        <v>51.5</v>
      </c>
      <c r="D30" s="512">
        <v>-0.14000000000000001</v>
      </c>
      <c r="E30" s="513">
        <v>3.1382983999999003E-2</v>
      </c>
      <c r="F30" s="514">
        <v>1</v>
      </c>
      <c r="G30" s="2">
        <v>20</v>
      </c>
      <c r="H30" s="61">
        <v>31.076991235657001</v>
      </c>
      <c r="I30" s="2">
        <v>1</v>
      </c>
      <c r="J30" s="2">
        <v>0.65</v>
      </c>
      <c r="K30" s="2">
        <v>1</v>
      </c>
      <c r="L30" s="61">
        <v>50.3892622222222</v>
      </c>
      <c r="M30" s="191">
        <v>8.6389262222222197E-3</v>
      </c>
      <c r="N30" s="61">
        <v>1936.8463424122999</v>
      </c>
      <c r="O30" s="61">
        <v>8.1885690427288497E-3</v>
      </c>
      <c r="P30" s="164">
        <v>0.96220053974329001</v>
      </c>
      <c r="Q30" s="1061">
        <v>0.10550877921787</v>
      </c>
      <c r="R30" s="165">
        <v>0.31652633765361099</v>
      </c>
      <c r="AL30" s="164"/>
    </row>
    <row r="31" spans="2:40">
      <c r="B31" s="1"/>
      <c r="C31" s="511">
        <v>41.9</v>
      </c>
      <c r="D31" s="512">
        <v>12.49</v>
      </c>
      <c r="E31" s="513">
        <v>4.6122988010001503E-2</v>
      </c>
      <c r="F31" s="514">
        <v>1</v>
      </c>
      <c r="G31" s="2">
        <v>20</v>
      </c>
      <c r="H31" s="61">
        <v>40.232035996361603</v>
      </c>
      <c r="I31" s="2">
        <v>1</v>
      </c>
      <c r="J31" s="2">
        <v>0.65</v>
      </c>
      <c r="K31" s="2">
        <v>1</v>
      </c>
      <c r="L31" s="61">
        <v>61.2189004444445</v>
      </c>
      <c r="M31" s="191">
        <v>9.7218900444444502E-3</v>
      </c>
      <c r="N31" s="61">
        <v>1548.0460906649901</v>
      </c>
      <c r="O31" s="61">
        <v>1.02451729929999E-2</v>
      </c>
      <c r="P31" s="164">
        <v>0.955692794396932</v>
      </c>
      <c r="Q31" s="1061">
        <v>9.0119178455076193E-2</v>
      </c>
      <c r="R31" s="165">
        <v>0.270357535365229</v>
      </c>
      <c r="AL31" s="164"/>
    </row>
    <row r="32" spans="2:40">
      <c r="B32" s="1"/>
      <c r="C32" s="511">
        <v>33.94</v>
      </c>
      <c r="D32" s="512">
        <v>18.43</v>
      </c>
      <c r="E32" s="513">
        <v>0</v>
      </c>
      <c r="F32" s="514">
        <v>1</v>
      </c>
      <c r="G32" s="2">
        <v>20</v>
      </c>
      <c r="H32" s="61">
        <v>46.359692611863402</v>
      </c>
      <c r="I32" s="2">
        <v>1</v>
      </c>
      <c r="J32" s="2">
        <v>0.65</v>
      </c>
      <c r="K32" s="2">
        <v>1</v>
      </c>
      <c r="L32" s="61">
        <v>80.140159644444395</v>
      </c>
      <c r="M32" s="191">
        <v>1.1614015964444399E-2</v>
      </c>
      <c r="N32" s="61">
        <v>1381.65876509183</v>
      </c>
      <c r="O32" s="61">
        <v>1.14789558758713E-2</v>
      </c>
      <c r="P32" s="164">
        <v>0.951993759458583</v>
      </c>
      <c r="Q32" s="1061">
        <v>9.3559973921440803E-2</v>
      </c>
      <c r="R32" s="165">
        <v>0.28067992176432199</v>
      </c>
      <c r="AL32" s="164"/>
    </row>
    <row r="33" spans="2:38">
      <c r="B33" s="1"/>
      <c r="C33" s="511">
        <v>51.5</v>
      </c>
      <c r="D33" s="512">
        <v>-0.14000000000000001</v>
      </c>
      <c r="E33" s="513">
        <v>3.1382983999999003E-2</v>
      </c>
      <c r="F33" s="514">
        <v>1</v>
      </c>
      <c r="G33" s="2">
        <v>20</v>
      </c>
      <c r="H33" s="61">
        <v>31.076991235657001</v>
      </c>
      <c r="I33" s="2">
        <v>1</v>
      </c>
      <c r="J33" s="2">
        <v>0.65</v>
      </c>
      <c r="K33" s="2">
        <v>0.1</v>
      </c>
      <c r="L33" s="61">
        <v>50.3892622222222</v>
      </c>
      <c r="M33" s="191">
        <v>8.6389262222222197E-3</v>
      </c>
      <c r="N33" s="61">
        <v>1936.8463424122999</v>
      </c>
      <c r="O33" s="61">
        <v>8.1885690427288497E-3</v>
      </c>
      <c r="P33" s="164">
        <v>0.96220053974329001</v>
      </c>
      <c r="Q33" s="1061">
        <v>0.10550877921787</v>
      </c>
      <c r="R33" s="165">
        <v>0.51097901775214605</v>
      </c>
      <c r="AL33" s="164"/>
    </row>
    <row r="34" spans="2:38">
      <c r="B34" s="1"/>
      <c r="C34" s="511">
        <v>41.9</v>
      </c>
      <c r="D34" s="512">
        <v>12.49</v>
      </c>
      <c r="E34" s="513">
        <v>4.6122988010001503E-2</v>
      </c>
      <c r="F34" s="514">
        <v>1</v>
      </c>
      <c r="G34" s="2">
        <v>20</v>
      </c>
      <c r="H34" s="61">
        <v>40.232035996361603</v>
      </c>
      <c r="I34" s="2">
        <v>1</v>
      </c>
      <c r="J34" s="2">
        <v>0.65</v>
      </c>
      <c r="K34" s="2">
        <v>0.1</v>
      </c>
      <c r="L34" s="61">
        <v>61.2189004444445</v>
      </c>
      <c r="M34" s="191">
        <v>9.7218900444444502E-3</v>
      </c>
      <c r="N34" s="61">
        <v>1548.0460906649901</v>
      </c>
      <c r="O34" s="61">
        <v>1.02451729929999E-2</v>
      </c>
      <c r="P34" s="164">
        <v>0.955692794396932</v>
      </c>
      <c r="Q34" s="1061">
        <v>9.0119178455076193E-2</v>
      </c>
      <c r="R34" s="165">
        <v>0.43644718125793402</v>
      </c>
      <c r="AL34" s="164"/>
    </row>
    <row r="35" spans="2:38">
      <c r="B35" s="1"/>
      <c r="C35" s="511">
        <v>33.94</v>
      </c>
      <c r="D35" s="512">
        <v>18.43</v>
      </c>
      <c r="E35" s="513">
        <v>0</v>
      </c>
      <c r="F35" s="514">
        <v>1</v>
      </c>
      <c r="G35" s="2">
        <v>20</v>
      </c>
      <c r="H35" s="61">
        <v>46.359692611863402</v>
      </c>
      <c r="I35" s="2">
        <v>1</v>
      </c>
      <c r="J35" s="2">
        <v>0.65</v>
      </c>
      <c r="K35" s="2">
        <v>0.1</v>
      </c>
      <c r="L35" s="61">
        <v>80.140159644444395</v>
      </c>
      <c r="M35" s="191">
        <v>1.1614015964444399E-2</v>
      </c>
      <c r="N35" s="61">
        <v>1381.65876509183</v>
      </c>
      <c r="O35" s="61">
        <v>1.14789558758713E-2</v>
      </c>
      <c r="P35" s="164">
        <v>0.951993759458583</v>
      </c>
      <c r="Q35" s="1061">
        <v>9.3559973921440803E-2</v>
      </c>
      <c r="R35" s="165">
        <v>0.45311095370153798</v>
      </c>
      <c r="AL35" s="164"/>
    </row>
    <row r="36" spans="2:38">
      <c r="B36" s="1"/>
      <c r="C36" s="511">
        <v>51.5</v>
      </c>
      <c r="D36" s="512">
        <v>-0.14000000000000001</v>
      </c>
      <c r="E36" s="513">
        <v>3.1382983999999003E-2</v>
      </c>
      <c r="F36" s="514">
        <v>1</v>
      </c>
      <c r="G36" s="2">
        <v>20</v>
      </c>
      <c r="H36" s="61">
        <v>31.076991235657001</v>
      </c>
      <c r="I36" s="2">
        <v>1</v>
      </c>
      <c r="J36" s="2">
        <v>0.65</v>
      </c>
      <c r="K36" s="2">
        <v>0.01</v>
      </c>
      <c r="L36" s="61">
        <v>50.3892622222222</v>
      </c>
      <c r="M36" s="191">
        <v>8.6389262222222197E-3</v>
      </c>
      <c r="N36" s="61">
        <v>1936.8463424122999</v>
      </c>
      <c r="O36" s="61">
        <v>8.1885690427288497E-3</v>
      </c>
      <c r="P36" s="164">
        <v>0.96220053974329001</v>
      </c>
      <c r="Q36" s="1061">
        <v>0.10550877921787</v>
      </c>
      <c r="R36" s="165">
        <v>0.75924117525179402</v>
      </c>
      <c r="AL36" s="164"/>
    </row>
    <row r="37" spans="2:38">
      <c r="B37" s="1"/>
      <c r="C37" s="511">
        <v>41.9</v>
      </c>
      <c r="D37" s="512">
        <v>12.49</v>
      </c>
      <c r="E37" s="513">
        <v>4.6122988010001503E-2</v>
      </c>
      <c r="F37" s="514">
        <v>1</v>
      </c>
      <c r="G37" s="2">
        <v>20</v>
      </c>
      <c r="H37" s="61">
        <v>40.232035996361603</v>
      </c>
      <c r="I37" s="2">
        <v>1</v>
      </c>
      <c r="J37" s="2">
        <v>0.65</v>
      </c>
      <c r="K37" s="2">
        <v>0.01</v>
      </c>
      <c r="L37" s="61">
        <v>61.2189004444445</v>
      </c>
      <c r="M37" s="191">
        <v>9.7218900444444502E-3</v>
      </c>
      <c r="N37" s="61">
        <v>1548.0460906649901</v>
      </c>
      <c r="O37" s="61">
        <v>1.02451729929999E-2</v>
      </c>
      <c r="P37" s="164">
        <v>0.955692794396932</v>
      </c>
      <c r="Q37" s="1061">
        <v>9.0119178455076193E-2</v>
      </c>
      <c r="R37" s="165">
        <v>0.64849760816272795</v>
      </c>
      <c r="AL37" s="164"/>
    </row>
    <row r="38" spans="2:38">
      <c r="B38" s="1"/>
      <c r="C38" s="511">
        <v>33.94</v>
      </c>
      <c r="D38" s="512">
        <v>18.43</v>
      </c>
      <c r="E38" s="513">
        <v>0</v>
      </c>
      <c r="F38" s="514">
        <v>1</v>
      </c>
      <c r="G38" s="2">
        <v>20</v>
      </c>
      <c r="H38" s="61">
        <v>46.359692611863402</v>
      </c>
      <c r="I38" s="2">
        <v>1</v>
      </c>
      <c r="J38" s="2">
        <v>0.65</v>
      </c>
      <c r="K38" s="2">
        <v>0.01</v>
      </c>
      <c r="L38" s="61">
        <v>80.140159644444395</v>
      </c>
      <c r="M38" s="191">
        <v>1.1614015964444399E-2</v>
      </c>
      <c r="N38" s="61">
        <v>1381.65876509183</v>
      </c>
      <c r="O38" s="61">
        <v>1.14789558758713E-2</v>
      </c>
      <c r="P38" s="164">
        <v>0.951993759458583</v>
      </c>
      <c r="Q38" s="1061">
        <v>9.3559973921440803E-2</v>
      </c>
      <c r="R38" s="165">
        <v>0.67325757233868799</v>
      </c>
      <c r="AL38" s="164"/>
    </row>
    <row r="39" spans="2:38">
      <c r="B39" s="1"/>
      <c r="C39" s="511">
        <v>22.9</v>
      </c>
      <c r="D39" s="512">
        <v>-43.23</v>
      </c>
      <c r="E39" s="513">
        <v>0</v>
      </c>
      <c r="F39" s="514">
        <v>-100</v>
      </c>
      <c r="G39" s="2">
        <v>14.25</v>
      </c>
      <c r="H39" s="61">
        <v>22.2783346840557</v>
      </c>
      <c r="I39" s="2">
        <v>1</v>
      </c>
      <c r="J39" s="2">
        <v>0.65</v>
      </c>
      <c r="K39" s="2">
        <v>1</v>
      </c>
      <c r="L39" s="61">
        <v>104.35847466666699</v>
      </c>
      <c r="M39" s="191">
        <v>1.4035847466666701E-2</v>
      </c>
      <c r="N39" s="61">
        <v>2636.7053389467801</v>
      </c>
      <c r="O39" s="61">
        <v>4.2857462428903302E-3</v>
      </c>
      <c r="P39" s="164">
        <v>0.97623538932932796</v>
      </c>
      <c r="Q39" s="1061">
        <v>0.206699145358132</v>
      </c>
      <c r="R39" s="165">
        <v>0.62009743607439605</v>
      </c>
      <c r="AL39" s="164"/>
    </row>
    <row r="40" spans="2:38">
      <c r="B40" s="1"/>
      <c r="C40" s="511">
        <v>25.78</v>
      </c>
      <c r="D40" s="512">
        <v>-80.22</v>
      </c>
      <c r="E40" s="513">
        <v>8.6172799950875803E-3</v>
      </c>
      <c r="F40" s="514">
        <v>-100</v>
      </c>
      <c r="G40" s="2">
        <v>14.25</v>
      </c>
      <c r="H40" s="61">
        <v>52.678984859030599</v>
      </c>
      <c r="I40" s="2">
        <v>1</v>
      </c>
      <c r="J40" s="2">
        <v>0.65</v>
      </c>
      <c r="K40" s="2">
        <v>1</v>
      </c>
      <c r="L40" s="61">
        <v>113.2738672</v>
      </c>
      <c r="M40" s="191">
        <v>1.492738672E-2</v>
      </c>
      <c r="N40" s="61">
        <v>1257.3475777015201</v>
      </c>
      <c r="O40" s="61">
        <v>8.9873716706539396E-3</v>
      </c>
      <c r="P40" s="164">
        <v>0.95961676590002998</v>
      </c>
      <c r="Q40" s="1061">
        <v>8.8824977881804407E-2</v>
      </c>
      <c r="R40" s="165">
        <v>0.26647493364541303</v>
      </c>
      <c r="W40" s="362"/>
      <c r="AL40" s="164"/>
    </row>
    <row r="41" spans="2:38">
      <c r="B41" s="1"/>
      <c r="C41" s="511">
        <v>22.9</v>
      </c>
      <c r="D41" s="512">
        <v>-43.23</v>
      </c>
      <c r="E41" s="513">
        <v>0</v>
      </c>
      <c r="F41" s="514">
        <v>-100</v>
      </c>
      <c r="G41" s="2">
        <v>14.25</v>
      </c>
      <c r="H41" s="61">
        <v>22.2783346840557</v>
      </c>
      <c r="I41" s="2">
        <v>1</v>
      </c>
      <c r="J41" s="2">
        <v>0.65</v>
      </c>
      <c r="K41" s="2">
        <v>0.1</v>
      </c>
      <c r="L41" s="61">
        <v>104.35847466666699</v>
      </c>
      <c r="M41" s="191">
        <v>1.4035847466666701E-2</v>
      </c>
      <c r="N41" s="61">
        <v>2636.7053389467801</v>
      </c>
      <c r="O41" s="61">
        <v>4.2857462428903302E-3</v>
      </c>
      <c r="P41" s="164">
        <v>0.97623538932932796</v>
      </c>
      <c r="Q41" s="1061">
        <v>0.206699145358132</v>
      </c>
      <c r="R41" s="165">
        <v>1.0010439609694299</v>
      </c>
      <c r="AL41" s="164"/>
    </row>
    <row r="42" spans="2:38">
      <c r="B42" s="1"/>
      <c r="C42" s="511">
        <v>25.78</v>
      </c>
      <c r="D42" s="512">
        <v>-80.22</v>
      </c>
      <c r="E42" s="513">
        <v>8.6172799950875803E-3</v>
      </c>
      <c r="F42" s="514">
        <v>-100</v>
      </c>
      <c r="G42" s="2">
        <v>14.25</v>
      </c>
      <c r="H42" s="61">
        <v>52.678984859030599</v>
      </c>
      <c r="I42" s="2">
        <v>1</v>
      </c>
      <c r="J42" s="2">
        <v>0.65</v>
      </c>
      <c r="K42" s="2">
        <v>0.1</v>
      </c>
      <c r="L42" s="61">
        <v>113.2738672</v>
      </c>
      <c r="M42" s="191">
        <v>1.492738672E-2</v>
      </c>
      <c r="N42" s="61">
        <v>1257.3475777015201</v>
      </c>
      <c r="O42" s="61">
        <v>8.9873716706539396E-3</v>
      </c>
      <c r="P42" s="164">
        <v>0.95961676590002998</v>
      </c>
      <c r="Q42" s="1061">
        <v>8.8824977881804407E-2</v>
      </c>
      <c r="R42" s="165">
        <v>0.43017936788157901</v>
      </c>
      <c r="W42" s="362"/>
      <c r="AL42" s="164"/>
    </row>
    <row r="43" spans="2:38">
      <c r="B43" s="1"/>
      <c r="C43" s="511">
        <v>22.9</v>
      </c>
      <c r="D43" s="512">
        <v>-43.23</v>
      </c>
      <c r="E43" s="513">
        <v>0</v>
      </c>
      <c r="F43" s="514">
        <v>-100</v>
      </c>
      <c r="G43" s="2">
        <v>14.25</v>
      </c>
      <c r="H43" s="61">
        <v>22.2783346840557</v>
      </c>
      <c r="I43" s="2">
        <v>1</v>
      </c>
      <c r="J43" s="2">
        <v>0.65</v>
      </c>
      <c r="K43" s="2">
        <v>0.01</v>
      </c>
      <c r="L43" s="61">
        <v>104.35847466666699</v>
      </c>
      <c r="M43" s="191">
        <v>1.4035847466666701E-2</v>
      </c>
      <c r="N43" s="61">
        <v>2636.7053389467801</v>
      </c>
      <c r="O43" s="61">
        <v>4.2857462428903302E-3</v>
      </c>
      <c r="P43" s="164">
        <v>0.97623538932932796</v>
      </c>
      <c r="Q43" s="1061">
        <v>0.206699145358132</v>
      </c>
      <c r="R43" s="165">
        <v>1.4874070499971199</v>
      </c>
      <c r="AL43" s="164"/>
    </row>
    <row r="44" spans="2:38">
      <c r="B44" s="1"/>
      <c r="C44" s="511">
        <v>25.78</v>
      </c>
      <c r="D44" s="512">
        <v>-80.22</v>
      </c>
      <c r="E44" s="513">
        <v>8.6172799950875803E-3</v>
      </c>
      <c r="F44" s="514">
        <v>-100</v>
      </c>
      <c r="G44" s="2">
        <v>14.25</v>
      </c>
      <c r="H44" s="61">
        <v>52.678984859030599</v>
      </c>
      <c r="I44" s="2">
        <v>1</v>
      </c>
      <c r="J44" s="2">
        <v>0.65</v>
      </c>
      <c r="K44" s="2">
        <v>0.01</v>
      </c>
      <c r="L44" s="61">
        <v>113.2738672</v>
      </c>
      <c r="M44" s="191">
        <v>1.492738672E-2</v>
      </c>
      <c r="N44" s="61">
        <v>1257.3475777015201</v>
      </c>
      <c r="O44" s="61">
        <v>8.9873716706539396E-3</v>
      </c>
      <c r="P44" s="164">
        <v>0.95961676590002998</v>
      </c>
      <c r="Q44" s="1061">
        <v>8.8824977881804407E-2</v>
      </c>
      <c r="R44" s="165">
        <v>0.63918454083746401</v>
      </c>
      <c r="W44" s="362"/>
      <c r="AL44" s="164"/>
    </row>
    <row r="45" spans="2:38">
      <c r="B45" s="1"/>
      <c r="C45" s="511">
        <v>22.9</v>
      </c>
      <c r="D45" s="512">
        <v>-43.23</v>
      </c>
      <c r="E45" s="513">
        <v>0</v>
      </c>
      <c r="F45" s="514">
        <v>-100</v>
      </c>
      <c r="G45" s="2">
        <v>20</v>
      </c>
      <c r="H45" s="61">
        <v>22.2783346840557</v>
      </c>
      <c r="I45" s="2">
        <v>1</v>
      </c>
      <c r="J45" s="2">
        <v>0.65</v>
      </c>
      <c r="K45" s="2">
        <v>1</v>
      </c>
      <c r="L45" s="61">
        <v>104.35847466666699</v>
      </c>
      <c r="M45" s="191">
        <v>1.4035847466666701E-2</v>
      </c>
      <c r="N45" s="61">
        <v>2636.7053389467801</v>
      </c>
      <c r="O45" s="61">
        <v>6.0150824461618598E-3</v>
      </c>
      <c r="P45" s="164">
        <v>0.96967418099733704</v>
      </c>
      <c r="Q45" s="1061">
        <v>0.25019893637013801</v>
      </c>
      <c r="R45" s="165">
        <v>0.75059680911041304</v>
      </c>
      <c r="AL45" s="164"/>
    </row>
    <row r="46" spans="2:38">
      <c r="B46" s="1"/>
      <c r="C46" s="511">
        <v>25.78</v>
      </c>
      <c r="D46" s="512">
        <v>-80.22</v>
      </c>
      <c r="E46" s="513">
        <v>8.6172799950875803E-3</v>
      </c>
      <c r="F46" s="514">
        <v>-100</v>
      </c>
      <c r="G46" s="2">
        <v>20</v>
      </c>
      <c r="H46" s="61">
        <v>52.678984859030599</v>
      </c>
      <c r="I46" s="2">
        <v>1</v>
      </c>
      <c r="J46" s="2">
        <v>0.65</v>
      </c>
      <c r="K46" s="2">
        <v>1</v>
      </c>
      <c r="L46" s="61">
        <v>113.2738672</v>
      </c>
      <c r="M46" s="191">
        <v>1.492738672E-2</v>
      </c>
      <c r="N46" s="61">
        <v>1257.3475777015201</v>
      </c>
      <c r="O46" s="61">
        <v>1.2613854976356399E-2</v>
      </c>
      <c r="P46" s="164">
        <v>0.94870587682156704</v>
      </c>
      <c r="Q46" s="1061">
        <v>0.107014928344339</v>
      </c>
      <c r="R46" s="165">
        <v>0.32104478503301598</v>
      </c>
      <c r="W46" s="362"/>
      <c r="AL46" s="164"/>
    </row>
    <row r="47" spans="2:38">
      <c r="B47" s="1"/>
      <c r="C47" s="511">
        <v>22.9</v>
      </c>
      <c r="D47" s="512">
        <v>-43.23</v>
      </c>
      <c r="E47" s="513">
        <v>0</v>
      </c>
      <c r="F47" s="514">
        <v>-100</v>
      </c>
      <c r="G47" s="2">
        <v>20</v>
      </c>
      <c r="H47" s="61">
        <v>22.2783346840557</v>
      </c>
      <c r="I47" s="2">
        <v>1</v>
      </c>
      <c r="J47" s="2">
        <v>0.65</v>
      </c>
      <c r="K47" s="2">
        <v>0.1</v>
      </c>
      <c r="L47" s="61">
        <v>104.35847466666699</v>
      </c>
      <c r="M47" s="191">
        <v>1.4035847466666701E-2</v>
      </c>
      <c r="N47" s="61">
        <v>2636.7053389467801</v>
      </c>
      <c r="O47" s="61">
        <v>6.0150824461618598E-3</v>
      </c>
      <c r="P47" s="164">
        <v>0.96967418099733704</v>
      </c>
      <c r="Q47" s="1061">
        <v>0.25019893637013801</v>
      </c>
      <c r="R47" s="165">
        <v>1.2117134488405801</v>
      </c>
      <c r="AL47" s="164"/>
    </row>
    <row r="48" spans="2:38">
      <c r="B48" s="1"/>
      <c r="C48" s="511">
        <v>25.78</v>
      </c>
      <c r="D48" s="512">
        <v>-80.22</v>
      </c>
      <c r="E48" s="513">
        <v>8.6172799950875803E-3</v>
      </c>
      <c r="F48" s="514">
        <v>-100</v>
      </c>
      <c r="G48" s="2">
        <v>20</v>
      </c>
      <c r="H48" s="61">
        <v>52.678984859030599</v>
      </c>
      <c r="I48" s="2">
        <v>1</v>
      </c>
      <c r="J48" s="2">
        <v>0.65</v>
      </c>
      <c r="K48" s="2">
        <v>0.1</v>
      </c>
      <c r="L48" s="61">
        <v>113.2738672</v>
      </c>
      <c r="M48" s="191">
        <v>1.492738672E-2</v>
      </c>
      <c r="N48" s="61">
        <v>1257.3475777015201</v>
      </c>
      <c r="O48" s="61">
        <v>1.2613854976356399E-2</v>
      </c>
      <c r="P48" s="164">
        <v>0.94870587682156704</v>
      </c>
      <c r="Q48" s="1061">
        <v>0.107014928344339</v>
      </c>
      <c r="R48" s="165">
        <v>0.51827329797163202</v>
      </c>
      <c r="W48" s="362"/>
      <c r="AL48" s="164"/>
    </row>
    <row r="49" spans="2:38">
      <c r="B49" s="1"/>
      <c r="C49" s="511">
        <v>22.9</v>
      </c>
      <c r="D49" s="512">
        <v>-43.23</v>
      </c>
      <c r="E49" s="513">
        <v>0</v>
      </c>
      <c r="F49" s="514">
        <v>-100</v>
      </c>
      <c r="G49" s="2">
        <v>20</v>
      </c>
      <c r="H49" s="61">
        <v>22.2783346840557</v>
      </c>
      <c r="I49" s="2">
        <v>1</v>
      </c>
      <c r="J49" s="2">
        <v>0.65</v>
      </c>
      <c r="K49" s="2">
        <v>0.01</v>
      </c>
      <c r="L49" s="61">
        <v>104.35847466666699</v>
      </c>
      <c r="M49" s="191">
        <v>1.4035847466666701E-2</v>
      </c>
      <c r="N49" s="61">
        <v>2636.7053389467801</v>
      </c>
      <c r="O49" s="61">
        <v>6.0150824461618598E-3</v>
      </c>
      <c r="P49" s="164">
        <v>0.96967418099733704</v>
      </c>
      <c r="Q49" s="1061">
        <v>0.25019893637013801</v>
      </c>
      <c r="R49" s="165">
        <v>1.80043154611951</v>
      </c>
      <c r="AL49" s="164"/>
    </row>
    <row r="50" spans="2:38">
      <c r="B50" s="1"/>
      <c r="C50" s="511">
        <v>25.78</v>
      </c>
      <c r="D50" s="512">
        <v>-80.22</v>
      </c>
      <c r="E50" s="513">
        <v>8.6172799950875803E-3</v>
      </c>
      <c r="F50" s="514">
        <v>-100</v>
      </c>
      <c r="G50" s="2">
        <v>20</v>
      </c>
      <c r="H50" s="61">
        <v>52.678984859030599</v>
      </c>
      <c r="I50" s="2">
        <v>1</v>
      </c>
      <c r="J50" s="2">
        <v>0.65</v>
      </c>
      <c r="K50" s="2">
        <v>0.01</v>
      </c>
      <c r="L50" s="61">
        <v>113.2738672</v>
      </c>
      <c r="M50" s="191">
        <v>1.492738672E-2</v>
      </c>
      <c r="N50" s="61">
        <v>1257.3475777015201</v>
      </c>
      <c r="O50" s="61">
        <v>1.2613854976356399E-2</v>
      </c>
      <c r="P50" s="164">
        <v>0.94870587682156704</v>
      </c>
      <c r="Q50" s="1061">
        <v>0.107014928344339</v>
      </c>
      <c r="R50" s="165">
        <v>0.77007942436586097</v>
      </c>
      <c r="W50" s="362"/>
      <c r="AL50" s="164"/>
    </row>
    <row r="51" spans="2:38">
      <c r="B51" s="1"/>
      <c r="C51" s="511">
        <v>28.716999999999999</v>
      </c>
      <c r="D51" s="512">
        <v>77.3</v>
      </c>
      <c r="E51" s="513">
        <v>0.20938369895270401</v>
      </c>
      <c r="F51" s="514">
        <v>100</v>
      </c>
      <c r="G51" s="2">
        <v>14.25</v>
      </c>
      <c r="H51" s="61">
        <v>48.241170540511497</v>
      </c>
      <c r="I51" s="2">
        <v>1</v>
      </c>
      <c r="J51" s="2">
        <v>0.65</v>
      </c>
      <c r="K51" s="2">
        <v>1</v>
      </c>
      <c r="L51" s="61">
        <v>75.660135466666702</v>
      </c>
      <c r="M51" s="191">
        <v>1.11660135466667E-2</v>
      </c>
      <c r="N51" s="61">
        <v>1340.42237768785</v>
      </c>
      <c r="O51" s="61">
        <v>8.4303650760383705E-3</v>
      </c>
      <c r="P51" s="164">
        <v>0.96141029298357505</v>
      </c>
      <c r="Q51" s="1061">
        <v>7.1880420156137798E-2</v>
      </c>
      <c r="R51" s="165">
        <v>0.215641260468414</v>
      </c>
      <c r="AL51" s="164"/>
    </row>
    <row r="52" spans="2:38">
      <c r="B52" s="1"/>
      <c r="C52" s="511">
        <v>3.133</v>
      </c>
      <c r="D52" s="512">
        <v>101.7</v>
      </c>
      <c r="E52" s="513">
        <v>5.1251455952894501E-2</v>
      </c>
      <c r="F52" s="514">
        <v>100</v>
      </c>
      <c r="G52" s="2">
        <v>14.25</v>
      </c>
      <c r="H52" s="61">
        <v>85.804595657500798</v>
      </c>
      <c r="I52" s="2">
        <v>1</v>
      </c>
      <c r="J52" s="2">
        <v>0.65</v>
      </c>
      <c r="K52" s="2">
        <v>1</v>
      </c>
      <c r="L52" s="61">
        <v>128.14080026666699</v>
      </c>
      <c r="M52" s="191">
        <v>1.6414080026666701E-2</v>
      </c>
      <c r="N52" s="61">
        <v>1002.6276335850901</v>
      </c>
      <c r="O52" s="61">
        <v>1.12706349012082E-2</v>
      </c>
      <c r="P52" s="164">
        <v>0.952608787224281</v>
      </c>
      <c r="Q52" s="1061">
        <v>7.3890428408799294E-2</v>
      </c>
      <c r="R52" s="165">
        <v>0.22167128522639801</v>
      </c>
      <c r="AL52" s="164"/>
    </row>
    <row r="53" spans="2:38">
      <c r="B53" s="1"/>
      <c r="C53" s="511">
        <v>9.0500000000000007</v>
      </c>
      <c r="D53" s="512">
        <v>38.700000000000003</v>
      </c>
      <c r="E53" s="513">
        <v>2.5398618774999999</v>
      </c>
      <c r="F53" s="514">
        <v>100</v>
      </c>
      <c r="G53" s="2">
        <v>14.25</v>
      </c>
      <c r="H53" s="61">
        <v>20.143358086261198</v>
      </c>
      <c r="I53" s="2">
        <v>1</v>
      </c>
      <c r="J53" s="2">
        <v>0.65</v>
      </c>
      <c r="K53" s="2">
        <v>1</v>
      </c>
      <c r="L53" s="61">
        <v>61.731573333333301</v>
      </c>
      <c r="M53" s="191">
        <v>9.7731573333333308E-3</v>
      </c>
      <c r="N53" s="61">
        <v>2902.4141793424701</v>
      </c>
      <c r="O53" s="61">
        <v>3.8933967730822102E-3</v>
      </c>
      <c r="P53" s="164">
        <v>0.97782675591474399</v>
      </c>
      <c r="Q53" s="1061">
        <v>0.161779962464878</v>
      </c>
      <c r="R53" s="165">
        <v>0.48533988739463402</v>
      </c>
      <c r="AL53" s="164"/>
    </row>
    <row r="54" spans="2:38">
      <c r="B54" s="1"/>
      <c r="C54" s="511">
        <v>28.716999999999999</v>
      </c>
      <c r="D54" s="512">
        <v>77.3</v>
      </c>
      <c r="E54" s="513">
        <v>0.20938369895270401</v>
      </c>
      <c r="F54" s="514">
        <v>100</v>
      </c>
      <c r="G54" s="2">
        <v>14.25</v>
      </c>
      <c r="H54" s="61">
        <v>48.241170540511497</v>
      </c>
      <c r="I54" s="2">
        <v>1</v>
      </c>
      <c r="J54" s="2">
        <v>0.65</v>
      </c>
      <c r="K54" s="2">
        <v>0.1</v>
      </c>
      <c r="L54" s="61">
        <v>75.660135466666702</v>
      </c>
      <c r="M54" s="191">
        <v>1.11660135466667E-2</v>
      </c>
      <c r="N54" s="61">
        <v>1340.42237768785</v>
      </c>
      <c r="O54" s="61">
        <v>8.4303650760383705E-3</v>
      </c>
      <c r="P54" s="164">
        <v>0.96141029298357505</v>
      </c>
      <c r="Q54" s="1061">
        <v>7.1880420156137798E-2</v>
      </c>
      <c r="R54" s="165">
        <v>0.34811687481617598</v>
      </c>
      <c r="AL54" s="164"/>
    </row>
    <row r="55" spans="2:38">
      <c r="B55" s="1"/>
      <c r="C55" s="511">
        <v>3.133</v>
      </c>
      <c r="D55" s="512">
        <v>101.7</v>
      </c>
      <c r="E55" s="513">
        <v>5.1251455952894501E-2</v>
      </c>
      <c r="F55" s="514">
        <v>100</v>
      </c>
      <c r="G55" s="2">
        <v>14.25</v>
      </c>
      <c r="H55" s="61">
        <v>85.804595657500798</v>
      </c>
      <c r="I55" s="2">
        <v>1</v>
      </c>
      <c r="J55" s="2">
        <v>0.65</v>
      </c>
      <c r="K55" s="2">
        <v>0.1</v>
      </c>
      <c r="L55" s="61">
        <v>128.14080026666699</v>
      </c>
      <c r="M55" s="191">
        <v>1.6414080026666701E-2</v>
      </c>
      <c r="N55" s="61">
        <v>1002.6276335850901</v>
      </c>
      <c r="O55" s="61">
        <v>1.12706349012082E-2</v>
      </c>
      <c r="P55" s="164">
        <v>0.952608787224281</v>
      </c>
      <c r="Q55" s="1061">
        <v>7.3890428408799294E-2</v>
      </c>
      <c r="R55" s="165">
        <v>0.35785134478381497</v>
      </c>
      <c r="AL55" s="164"/>
    </row>
    <row r="56" spans="2:38">
      <c r="B56" s="1"/>
      <c r="C56" s="511">
        <v>9.0500000000000007</v>
      </c>
      <c r="D56" s="512">
        <v>38.700000000000003</v>
      </c>
      <c r="E56" s="513">
        <v>2.5398618774999999</v>
      </c>
      <c r="F56" s="514">
        <v>100</v>
      </c>
      <c r="G56" s="2">
        <v>14.25</v>
      </c>
      <c r="H56" s="61">
        <v>20.143358086261198</v>
      </c>
      <c r="I56" s="2">
        <v>1</v>
      </c>
      <c r="J56" s="2">
        <v>0.65</v>
      </c>
      <c r="K56" s="2">
        <v>0.1</v>
      </c>
      <c r="L56" s="61">
        <v>61.731573333333301</v>
      </c>
      <c r="M56" s="191">
        <v>9.7731573333333308E-3</v>
      </c>
      <c r="N56" s="61">
        <v>2902.4141793424701</v>
      </c>
      <c r="O56" s="61">
        <v>3.8933967730822102E-3</v>
      </c>
      <c r="P56" s="164">
        <v>0.97782675591474399</v>
      </c>
      <c r="Q56" s="1061">
        <v>0.161779962464878</v>
      </c>
      <c r="R56" s="165">
        <v>0.78350035821740405</v>
      </c>
      <c r="AL56" s="164"/>
    </row>
    <row r="57" spans="2:38">
      <c r="B57" s="1"/>
      <c r="C57" s="511">
        <v>28.716999999999999</v>
      </c>
      <c r="D57" s="512">
        <v>77.3</v>
      </c>
      <c r="E57" s="513">
        <v>0.20938369895270401</v>
      </c>
      <c r="F57" s="514">
        <v>100</v>
      </c>
      <c r="G57" s="2">
        <v>14.25</v>
      </c>
      <c r="H57" s="61">
        <v>48.241170540511497</v>
      </c>
      <c r="I57" s="2">
        <v>1</v>
      </c>
      <c r="J57" s="2">
        <v>0.65</v>
      </c>
      <c r="K57" s="2">
        <v>0.01</v>
      </c>
      <c r="L57" s="61">
        <v>75.660135466666702</v>
      </c>
      <c r="M57" s="191">
        <v>1.11660135466667E-2</v>
      </c>
      <c r="N57" s="61">
        <v>1340.42237768785</v>
      </c>
      <c r="O57" s="61">
        <v>8.4303650760383705E-3</v>
      </c>
      <c r="P57" s="164">
        <v>0.96141029298357505</v>
      </c>
      <c r="Q57" s="1061">
        <v>7.1880420156137798E-2</v>
      </c>
      <c r="R57" s="165">
        <v>0.51725150344356796</v>
      </c>
      <c r="AL57" s="164"/>
    </row>
    <row r="58" spans="2:38">
      <c r="B58" s="1"/>
      <c r="C58" s="511">
        <v>3.133</v>
      </c>
      <c r="D58" s="512">
        <v>101.7</v>
      </c>
      <c r="E58" s="513">
        <v>5.1251455952894501E-2</v>
      </c>
      <c r="F58" s="514">
        <v>100</v>
      </c>
      <c r="G58" s="2">
        <v>14.25</v>
      </c>
      <c r="H58" s="61">
        <v>85.804595657500798</v>
      </c>
      <c r="I58" s="2">
        <v>1</v>
      </c>
      <c r="J58" s="2">
        <v>0.65</v>
      </c>
      <c r="K58" s="2">
        <v>0.01</v>
      </c>
      <c r="L58" s="61">
        <v>128.14080026666699</v>
      </c>
      <c r="M58" s="191">
        <v>1.6414080026666701E-2</v>
      </c>
      <c r="N58" s="61">
        <v>1002.6276335850901</v>
      </c>
      <c r="O58" s="61">
        <v>1.12706349012082E-2</v>
      </c>
      <c r="P58" s="164">
        <v>0.952608787224281</v>
      </c>
      <c r="Q58" s="1061">
        <v>7.3890428408799294E-2</v>
      </c>
      <c r="R58" s="165">
        <v>0.53171552282972001</v>
      </c>
      <c r="AL58" s="164"/>
    </row>
    <row r="59" spans="2:38">
      <c r="B59" s="1"/>
      <c r="C59" s="511">
        <v>9.0500000000000007</v>
      </c>
      <c r="D59" s="512">
        <v>38.700000000000003</v>
      </c>
      <c r="E59" s="513">
        <v>2.5398618774999999</v>
      </c>
      <c r="F59" s="514">
        <v>100</v>
      </c>
      <c r="G59" s="2">
        <v>14.25</v>
      </c>
      <c r="H59" s="61">
        <v>20.143358086261198</v>
      </c>
      <c r="I59" s="2">
        <v>1</v>
      </c>
      <c r="J59" s="2">
        <v>0.65</v>
      </c>
      <c r="K59" s="2">
        <v>0.01</v>
      </c>
      <c r="L59" s="61">
        <v>61.731573333333301</v>
      </c>
      <c r="M59" s="191">
        <v>9.7731573333333308E-3</v>
      </c>
      <c r="N59" s="61">
        <v>2902.4141793424701</v>
      </c>
      <c r="O59" s="61">
        <v>3.8933967730822102E-3</v>
      </c>
      <c r="P59" s="164">
        <v>0.97782675591474399</v>
      </c>
      <c r="Q59" s="1061">
        <v>0.161779962464878</v>
      </c>
      <c r="R59" s="165">
        <v>1.1641686098972599</v>
      </c>
      <c r="AL59" s="164"/>
    </row>
    <row r="60" spans="2:38">
      <c r="B60" s="1"/>
      <c r="C60" s="511">
        <v>28.716999999999999</v>
      </c>
      <c r="D60" s="512">
        <v>77.3</v>
      </c>
      <c r="E60" s="513">
        <v>0.20938369895270401</v>
      </c>
      <c r="F60" s="514">
        <v>100</v>
      </c>
      <c r="G60" s="2">
        <v>20</v>
      </c>
      <c r="H60" s="61">
        <v>48.241170540511497</v>
      </c>
      <c r="I60" s="2">
        <v>1</v>
      </c>
      <c r="J60" s="2">
        <v>0.65</v>
      </c>
      <c r="K60" s="2">
        <v>1</v>
      </c>
      <c r="L60" s="61">
        <v>75.660135466666702</v>
      </c>
      <c r="M60" s="191">
        <v>1.11660135466667E-2</v>
      </c>
      <c r="N60" s="61">
        <v>1340.42237768785</v>
      </c>
      <c r="O60" s="61">
        <v>1.18320913347907E-2</v>
      </c>
      <c r="P60" s="164">
        <v>0.95095956356927802</v>
      </c>
      <c r="Q60" s="1061">
        <v>8.6644177465108205E-2</v>
      </c>
      <c r="R60" s="165">
        <v>0.25993253239532499</v>
      </c>
      <c r="AL60" s="164"/>
    </row>
    <row r="61" spans="2:38">
      <c r="B61" s="1"/>
      <c r="C61" s="511">
        <v>3.133</v>
      </c>
      <c r="D61" s="512">
        <v>101.7</v>
      </c>
      <c r="E61" s="513">
        <v>5.1251455952894501E-2</v>
      </c>
      <c r="F61" s="514">
        <v>100</v>
      </c>
      <c r="G61" s="2">
        <v>20</v>
      </c>
      <c r="H61" s="61">
        <v>85.804595657500798</v>
      </c>
      <c r="I61" s="2">
        <v>1</v>
      </c>
      <c r="J61" s="2">
        <v>0.65</v>
      </c>
      <c r="K61" s="2">
        <v>1</v>
      </c>
      <c r="L61" s="61">
        <v>128.14080026666699</v>
      </c>
      <c r="M61" s="191">
        <v>1.6414080026666701E-2</v>
      </c>
      <c r="N61" s="61">
        <v>1002.6276335850901</v>
      </c>
      <c r="O61" s="61">
        <v>1.5818434949064202E-2</v>
      </c>
      <c r="P61" s="164">
        <v>0.93991939030591498</v>
      </c>
      <c r="Q61" s="1061">
        <v>8.8846373090069902E-2</v>
      </c>
      <c r="R61" s="165">
        <v>0.26653911927021001</v>
      </c>
      <c r="AL61" s="164"/>
    </row>
    <row r="62" spans="2:38">
      <c r="B62" s="1"/>
      <c r="C62" s="511">
        <v>9.0500000000000007</v>
      </c>
      <c r="D62" s="512">
        <v>38.700000000000003</v>
      </c>
      <c r="E62" s="513">
        <v>2.5398618774999999</v>
      </c>
      <c r="F62" s="514">
        <v>100</v>
      </c>
      <c r="G62" s="2">
        <v>20</v>
      </c>
      <c r="H62" s="61">
        <v>20.143358086261198</v>
      </c>
      <c r="I62" s="2">
        <v>1</v>
      </c>
      <c r="J62" s="2">
        <v>0.65</v>
      </c>
      <c r="K62" s="2">
        <v>1</v>
      </c>
      <c r="L62" s="61">
        <v>61.731573333333301</v>
      </c>
      <c r="M62" s="191">
        <v>9.7731573333333308E-3</v>
      </c>
      <c r="N62" s="61">
        <v>2902.4141793424701</v>
      </c>
      <c r="O62" s="61">
        <v>5.4644165236241498E-3</v>
      </c>
      <c r="P62" s="164">
        <v>0.97169310255068198</v>
      </c>
      <c r="Q62" s="1061">
        <v>0.19591488203396901</v>
      </c>
      <c r="R62" s="165">
        <v>0.58774464610190702</v>
      </c>
      <c r="AL62" s="164"/>
    </row>
    <row r="63" spans="2:38">
      <c r="B63" s="1"/>
      <c r="C63" s="511">
        <v>28.716999999999999</v>
      </c>
      <c r="D63" s="512">
        <v>77.3</v>
      </c>
      <c r="E63" s="513">
        <v>0.20938369895270401</v>
      </c>
      <c r="F63" s="514">
        <v>100</v>
      </c>
      <c r="G63" s="2">
        <v>20</v>
      </c>
      <c r="H63" s="61">
        <v>48.241170540511497</v>
      </c>
      <c r="I63" s="2">
        <v>1</v>
      </c>
      <c r="J63" s="2">
        <v>0.65</v>
      </c>
      <c r="K63" s="2">
        <v>0.1</v>
      </c>
      <c r="L63" s="61">
        <v>75.660135466666702</v>
      </c>
      <c r="M63" s="191">
        <v>1.11660135466667E-2</v>
      </c>
      <c r="N63" s="61">
        <v>1340.42237768785</v>
      </c>
      <c r="O63" s="61">
        <v>1.18320913347907E-2</v>
      </c>
      <c r="P63" s="164">
        <v>0.95095956356927802</v>
      </c>
      <c r="Q63" s="1061">
        <v>8.6644177465108205E-2</v>
      </c>
      <c r="R63" s="165">
        <v>0.41961775146351898</v>
      </c>
      <c r="AL63" s="164"/>
    </row>
    <row r="64" spans="2:38">
      <c r="B64" s="1"/>
      <c r="C64" s="511">
        <v>3.133</v>
      </c>
      <c r="D64" s="512">
        <v>101.7</v>
      </c>
      <c r="E64" s="513">
        <v>5.1251455952894501E-2</v>
      </c>
      <c r="F64" s="514">
        <v>100</v>
      </c>
      <c r="G64" s="2">
        <v>20</v>
      </c>
      <c r="H64" s="61">
        <v>85.804595657500798</v>
      </c>
      <c r="I64" s="2">
        <v>1</v>
      </c>
      <c r="J64" s="2">
        <v>0.65</v>
      </c>
      <c r="K64" s="2">
        <v>0.1</v>
      </c>
      <c r="L64" s="61">
        <v>128.14080026666699</v>
      </c>
      <c r="M64" s="191">
        <v>1.6414080026666701E-2</v>
      </c>
      <c r="N64" s="61">
        <v>1002.6276335850901</v>
      </c>
      <c r="O64" s="61">
        <v>1.5818434949064202E-2</v>
      </c>
      <c r="P64" s="164">
        <v>0.93991939030591498</v>
      </c>
      <c r="Q64" s="1061">
        <v>8.8846373090069902E-2</v>
      </c>
      <c r="R64" s="165">
        <v>0.430282984875208</v>
      </c>
      <c r="AL64" s="164"/>
    </row>
    <row r="65" spans="2:38">
      <c r="B65" s="1"/>
      <c r="C65" s="511">
        <v>9.0500000000000007</v>
      </c>
      <c r="D65" s="512">
        <v>38.700000000000003</v>
      </c>
      <c r="E65" s="513">
        <v>2.5398618774999999</v>
      </c>
      <c r="F65" s="514">
        <v>100</v>
      </c>
      <c r="G65" s="2">
        <v>20</v>
      </c>
      <c r="H65" s="61">
        <v>20.143358086261198</v>
      </c>
      <c r="I65" s="2">
        <v>1</v>
      </c>
      <c r="J65" s="2">
        <v>0.65</v>
      </c>
      <c r="K65" s="2">
        <v>0.1</v>
      </c>
      <c r="L65" s="61">
        <v>61.731573333333301</v>
      </c>
      <c r="M65" s="191">
        <v>9.7731573333333308E-3</v>
      </c>
      <c r="N65" s="61">
        <v>2902.4141793424701</v>
      </c>
      <c r="O65" s="61">
        <v>5.4644165236241498E-3</v>
      </c>
      <c r="P65" s="164">
        <v>0.97169310255068198</v>
      </c>
      <c r="Q65" s="1061">
        <v>0.19591488203396901</v>
      </c>
      <c r="R65" s="165">
        <v>0.94881577369051096</v>
      </c>
      <c r="AL65" s="164"/>
    </row>
    <row r="66" spans="2:38">
      <c r="B66" s="1"/>
      <c r="C66" s="511">
        <v>28.716999999999999</v>
      </c>
      <c r="D66" s="512">
        <v>77.3</v>
      </c>
      <c r="E66" s="513">
        <v>0.20938369895270401</v>
      </c>
      <c r="F66" s="514">
        <v>100</v>
      </c>
      <c r="G66" s="2">
        <v>20</v>
      </c>
      <c r="H66" s="61">
        <v>48.241170540511497</v>
      </c>
      <c r="I66" s="2">
        <v>1</v>
      </c>
      <c r="J66" s="2">
        <v>0.65</v>
      </c>
      <c r="K66" s="2">
        <v>0.01</v>
      </c>
      <c r="L66" s="61">
        <v>75.660135466666702</v>
      </c>
      <c r="M66" s="191">
        <v>1.11660135466667E-2</v>
      </c>
      <c r="N66" s="61">
        <v>1340.42237768785</v>
      </c>
      <c r="O66" s="61">
        <v>1.18320913347907E-2</v>
      </c>
      <c r="P66" s="164">
        <v>0.95095956356927802</v>
      </c>
      <c r="Q66" s="1061">
        <v>8.6644177465108205E-2</v>
      </c>
      <c r="R66" s="165">
        <v>0.62349150103891904</v>
      </c>
      <c r="AL66" s="164"/>
    </row>
    <row r="67" spans="2:38">
      <c r="B67" s="1"/>
      <c r="C67" s="511">
        <v>3.133</v>
      </c>
      <c r="D67" s="512">
        <v>101.7</v>
      </c>
      <c r="E67" s="513">
        <v>5.1251455952894501E-2</v>
      </c>
      <c r="F67" s="514">
        <v>100</v>
      </c>
      <c r="G67" s="2">
        <v>20</v>
      </c>
      <c r="H67" s="61">
        <v>85.804595657500798</v>
      </c>
      <c r="I67" s="2">
        <v>1</v>
      </c>
      <c r="J67" s="2">
        <v>0.65</v>
      </c>
      <c r="K67" s="2">
        <v>0.01</v>
      </c>
      <c r="L67" s="61">
        <v>128.14080026666699</v>
      </c>
      <c r="M67" s="191">
        <v>1.6414080026666701E-2</v>
      </c>
      <c r="N67" s="61">
        <v>1002.6276335850901</v>
      </c>
      <c r="O67" s="61">
        <v>1.5818434949064202E-2</v>
      </c>
      <c r="P67" s="164">
        <v>0.93991939030591498</v>
      </c>
      <c r="Q67" s="1061">
        <v>8.8846373090069902E-2</v>
      </c>
      <c r="R67" s="165">
        <v>0.63933850075614296</v>
      </c>
      <c r="AL67" s="164"/>
    </row>
    <row r="68" spans="2:38" ht="13.8" thickBot="1">
      <c r="B68" s="1"/>
      <c r="C68" s="515">
        <v>9.0500000000000007</v>
      </c>
      <c r="D68" s="516">
        <v>38.700000000000003</v>
      </c>
      <c r="E68" s="517">
        <v>2.5398618774999999</v>
      </c>
      <c r="F68" s="518">
        <v>100</v>
      </c>
      <c r="G68" s="119">
        <v>20</v>
      </c>
      <c r="H68" s="163">
        <v>20.143358086261198</v>
      </c>
      <c r="I68" s="119">
        <v>1</v>
      </c>
      <c r="J68" s="119">
        <v>0.65</v>
      </c>
      <c r="K68" s="119">
        <v>0.01</v>
      </c>
      <c r="L68" s="163">
        <v>61.731573333333301</v>
      </c>
      <c r="M68" s="192">
        <v>9.7731573333333308E-3</v>
      </c>
      <c r="N68" s="163">
        <v>2902.4141793424701</v>
      </c>
      <c r="O68" s="163">
        <v>5.4644165236241498E-3</v>
      </c>
      <c r="P68" s="166">
        <v>0.97169310255068198</v>
      </c>
      <c r="Q68" s="1062">
        <v>0.19591488203396901</v>
      </c>
      <c r="R68" s="167">
        <v>1.4098034911164401</v>
      </c>
      <c r="AL68" s="164"/>
    </row>
  </sheetData>
  <sheetProtection formatCells="0" formatColumns="0" formatRows="0"/>
  <mergeCells count="3">
    <mergeCell ref="C5:I5"/>
    <mergeCell ref="C7:C9"/>
    <mergeCell ref="D11:L11"/>
  </mergeCells>
  <phoneticPr fontId="11" type="noConversion"/>
  <hyperlinks>
    <hyperlink ref="N2" location="NOTES!A1" display="BACK" xr:uid="{00000000-0004-0000-1000-000000000000}"/>
  </hyperlinks>
  <pageMargins left="0.74791666666667" right="0.74791666666667" top="0.98402777777778005" bottom="0.98402777777778005" header="0.51180555555555995" footer="0.51180555555555995"/>
  <pageSetup paperSize="9" firstPageNumber="0" orientation="portrait" horizontalDpi="300" verticalDpi="300" r:id="rId1"/>
  <headerFooter alignWithMargins="0"/>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F811E2-DF8A-4A08-A5CB-6E667CABD423}">
  <sheetPr codeName="Sheet7"/>
  <dimension ref="A1:AI83"/>
  <sheetViews>
    <sheetView topLeftCell="A11" workbookViewId="0">
      <selection activeCell="P21" sqref="P21"/>
    </sheetView>
  </sheetViews>
  <sheetFormatPr defaultColWidth="9.33203125" defaultRowHeight="14.4"/>
  <cols>
    <col min="1" max="2" width="9.33203125" style="620"/>
    <col min="3" max="3" width="16.6640625" style="620" customWidth="1"/>
    <col min="4" max="4" width="9.44140625" style="620" bestFit="1" customWidth="1"/>
    <col min="5" max="5" width="17.44140625" style="620" customWidth="1"/>
    <col min="6" max="6" width="20" style="620" customWidth="1"/>
    <col min="7" max="7" width="9.44140625" style="620" bestFit="1" customWidth="1"/>
    <col min="8" max="8" width="22" style="620" customWidth="1"/>
    <col min="9" max="9" width="9.44140625" style="620" bestFit="1" customWidth="1"/>
    <col min="10" max="10" width="18.6640625" style="620" customWidth="1"/>
    <col min="11" max="11" width="20" style="620" customWidth="1"/>
    <col min="12" max="12" width="15.33203125" style="620" customWidth="1"/>
    <col min="13" max="13" width="9.44140625" style="620" bestFit="1" customWidth="1"/>
    <col min="14" max="14" width="13.6640625" style="620" bestFit="1" customWidth="1"/>
    <col min="15" max="15" width="17" style="620" customWidth="1"/>
    <col min="16" max="16384" width="9.33203125" style="620"/>
  </cols>
  <sheetData>
    <row r="1" spans="3:18" s="1" customFormat="1" ht="13.2">
      <c r="C1" s="2"/>
      <c r="D1" s="2"/>
      <c r="E1" s="2"/>
      <c r="F1" s="2"/>
      <c r="G1" s="2"/>
      <c r="H1" s="2"/>
      <c r="I1" s="2"/>
      <c r="J1" s="2"/>
      <c r="K1" s="2"/>
      <c r="L1" s="2"/>
      <c r="M1" s="2"/>
      <c r="N1" s="2"/>
      <c r="O1" s="2"/>
      <c r="P1" s="2"/>
    </row>
    <row r="2" spans="3:18" s="1" customFormat="1" ht="15">
      <c r="C2" s="2"/>
      <c r="D2" s="2"/>
      <c r="E2" s="2"/>
      <c r="F2" s="2"/>
      <c r="G2" s="2"/>
      <c r="H2" s="2"/>
      <c r="I2" s="2"/>
      <c r="J2" s="2"/>
      <c r="K2" s="2"/>
      <c r="L2" s="2"/>
      <c r="M2" s="2"/>
      <c r="N2" s="2"/>
      <c r="O2" s="412" t="s">
        <v>48</v>
      </c>
      <c r="P2" s="2"/>
    </row>
    <row r="3" spans="3:18" s="1" customFormat="1" ht="13.2">
      <c r="C3" s="2"/>
      <c r="D3" s="2"/>
      <c r="E3" s="2"/>
      <c r="F3" s="2"/>
      <c r="G3" s="2"/>
      <c r="H3" s="2"/>
      <c r="I3" s="2"/>
      <c r="J3" s="2"/>
      <c r="K3" s="2"/>
      <c r="L3" s="2"/>
      <c r="M3" s="2"/>
      <c r="N3" s="2"/>
      <c r="O3" s="2"/>
      <c r="P3" s="2"/>
    </row>
    <row r="4" spans="3:18" s="1" customFormat="1" ht="13.2">
      <c r="C4" s="2"/>
      <c r="D4" s="2"/>
      <c r="E4" s="2"/>
      <c r="F4" s="2"/>
      <c r="G4" s="2"/>
      <c r="H4" s="2"/>
      <c r="I4" s="2"/>
      <c r="J4" s="2"/>
      <c r="K4" s="2"/>
      <c r="L4" s="2"/>
      <c r="M4" s="2"/>
      <c r="N4" s="2"/>
      <c r="O4" s="2"/>
      <c r="P4" s="2"/>
    </row>
    <row r="5" spans="3:18" s="1" customFormat="1" ht="69" customHeight="1">
      <c r="C5" s="1352" t="s">
        <v>0</v>
      </c>
      <c r="D5" s="1353"/>
      <c r="E5" s="1353"/>
      <c r="F5" s="1353"/>
      <c r="G5" s="1353"/>
      <c r="H5" s="1353"/>
      <c r="I5" s="1353"/>
      <c r="J5" s="23"/>
      <c r="K5" s="23"/>
      <c r="L5" s="23"/>
      <c r="M5" s="23"/>
      <c r="N5" s="23"/>
      <c r="O5" s="24"/>
    </row>
    <row r="6" spans="3:18" s="1" customFormat="1" ht="18" customHeight="1">
      <c r="C6" s="25"/>
      <c r="D6" s="26"/>
      <c r="E6" s="23"/>
      <c r="F6" s="23"/>
      <c r="G6" s="23"/>
      <c r="H6" s="23"/>
      <c r="I6" s="23"/>
      <c r="J6" s="23"/>
      <c r="K6" s="23"/>
      <c r="L6" s="23"/>
      <c r="M6" s="23"/>
      <c r="N6" s="23"/>
      <c r="O6" s="24"/>
    </row>
    <row r="7" spans="3:18" s="1" customFormat="1" ht="18" customHeight="1">
      <c r="C7" s="1354"/>
      <c r="D7" s="3"/>
      <c r="E7" s="3"/>
      <c r="F7" s="3"/>
      <c r="G7" s="3"/>
      <c r="H7" s="3"/>
      <c r="I7" s="3"/>
      <c r="J7" s="3"/>
      <c r="K7" s="703"/>
      <c r="L7" s="704"/>
      <c r="M7" s="704"/>
      <c r="N7" s="704"/>
      <c r="O7" s="705"/>
    </row>
    <row r="8" spans="3:18" s="1" customFormat="1" ht="18" customHeight="1">
      <c r="C8" s="1354"/>
      <c r="D8" s="3"/>
      <c r="E8" s="3"/>
      <c r="F8" s="3"/>
      <c r="G8" s="3"/>
      <c r="H8" s="3"/>
      <c r="I8" s="3"/>
      <c r="J8" s="3"/>
      <c r="L8" s="706"/>
      <c r="M8" s="706"/>
      <c r="O8" s="711" t="s">
        <v>1</v>
      </c>
    </row>
    <row r="9" spans="3:18" s="1" customFormat="1" ht="18" customHeight="1">
      <c r="C9" s="1355"/>
      <c r="D9" s="27"/>
      <c r="E9" s="27"/>
      <c r="F9" s="27"/>
      <c r="G9" s="27"/>
      <c r="H9" s="27"/>
      <c r="I9" s="27"/>
      <c r="J9" s="27"/>
      <c r="K9" s="33"/>
      <c r="L9" s="33"/>
      <c r="M9" s="33"/>
      <c r="N9" s="33"/>
      <c r="O9" s="34"/>
    </row>
    <row r="10" spans="3:18" s="1" customFormat="1" ht="13.2">
      <c r="C10" s="29"/>
      <c r="D10" s="23"/>
      <c r="E10" s="23"/>
      <c r="F10" s="23"/>
      <c r="G10" s="23"/>
      <c r="H10" s="23"/>
      <c r="I10" s="23"/>
      <c r="J10" s="23"/>
      <c r="K10" s="23"/>
      <c r="L10" s="23"/>
      <c r="M10" s="23"/>
      <c r="N10" s="23"/>
      <c r="O10" s="24"/>
    </row>
    <row r="11" spans="3:18" s="1" customFormat="1" ht="47.25" customHeight="1">
      <c r="C11" s="30"/>
      <c r="D11" s="1361" t="s">
        <v>600</v>
      </c>
      <c r="E11" s="1361"/>
      <c r="F11" s="1361"/>
      <c r="G11" s="1361"/>
      <c r="H11" s="1361"/>
      <c r="I11" s="1361"/>
      <c r="J11" s="1361"/>
      <c r="K11" s="1361"/>
      <c r="L11" s="1361"/>
      <c r="M11" s="3"/>
      <c r="N11" s="3"/>
      <c r="O11" s="31"/>
    </row>
    <row r="12" spans="3:18" s="1" customFormat="1" ht="13.2">
      <c r="C12" s="32"/>
      <c r="D12" s="27"/>
      <c r="E12" s="27"/>
      <c r="F12" s="27"/>
      <c r="G12" s="27"/>
      <c r="H12" s="27"/>
      <c r="I12" s="27"/>
      <c r="J12" s="27"/>
      <c r="K12" s="27"/>
      <c r="L12" s="27"/>
      <c r="M12" s="27"/>
      <c r="N12" s="27"/>
      <c r="O12" s="28"/>
    </row>
    <row r="13" spans="3:18" s="1" customFormat="1" ht="17.100000000000001" customHeight="1">
      <c r="C13" s="2"/>
      <c r="D13" s="2"/>
      <c r="E13" s="2"/>
      <c r="F13" s="2"/>
      <c r="G13" s="2"/>
      <c r="H13" s="2"/>
      <c r="I13" s="2"/>
      <c r="J13" s="2"/>
      <c r="K13" s="2"/>
      <c r="L13" s="2"/>
      <c r="M13" s="2"/>
      <c r="N13" s="2"/>
      <c r="O13" s="2"/>
    </row>
    <row r="14" spans="3:18" s="1" customFormat="1" ht="18" customHeight="1">
      <c r="C14" s="36" t="s">
        <v>652</v>
      </c>
      <c r="D14" s="37"/>
      <c r="E14" s="2"/>
      <c r="F14" s="2"/>
      <c r="G14" s="2"/>
      <c r="H14" s="2"/>
      <c r="I14" s="2"/>
      <c r="J14" s="2"/>
      <c r="K14" s="2"/>
      <c r="L14" s="2"/>
      <c r="M14" s="2"/>
      <c r="N14" s="2"/>
      <c r="O14" s="2"/>
    </row>
    <row r="15" spans="3:18" s="1" customFormat="1" ht="18" customHeight="1">
      <c r="C15" s="37"/>
      <c r="D15" s="36" t="s">
        <v>338</v>
      </c>
      <c r="L15" s="2"/>
      <c r="M15" s="2"/>
      <c r="N15" s="2"/>
      <c r="O15" s="2"/>
      <c r="P15" s="2"/>
      <c r="Q15" s="2"/>
      <c r="R15" s="2"/>
    </row>
    <row r="16" spans="3:18" s="1" customFormat="1" ht="18" customHeight="1">
      <c r="C16" s="2"/>
      <c r="D16" s="644" t="s">
        <v>339</v>
      </c>
      <c r="E16" s="2"/>
      <c r="F16" s="2"/>
      <c r="G16" s="2"/>
      <c r="H16" s="2"/>
      <c r="I16" s="2"/>
      <c r="J16" s="2"/>
      <c r="K16" s="2"/>
      <c r="L16" s="2"/>
      <c r="M16" s="2"/>
      <c r="N16" s="2"/>
      <c r="O16" s="2"/>
      <c r="P16" s="2"/>
      <c r="Q16" s="2"/>
      <c r="R16" s="2"/>
    </row>
    <row r="17" spans="1:35" s="1" customFormat="1" ht="17.100000000000001" customHeight="1">
      <c r="D17" s="643" t="s">
        <v>340</v>
      </c>
      <c r="E17" s="2"/>
      <c r="F17" s="2"/>
      <c r="G17" s="2"/>
      <c r="H17" s="2"/>
      <c r="I17" s="2"/>
      <c r="J17" s="2"/>
      <c r="K17" s="2"/>
      <c r="L17" s="2"/>
      <c r="M17" s="2"/>
      <c r="N17" s="2"/>
      <c r="O17" s="2"/>
      <c r="P17" s="2"/>
    </row>
    <row r="18" spans="1:35" s="1" customFormat="1" ht="104.4" customHeight="1">
      <c r="D18" s="643"/>
      <c r="E18" s="2"/>
      <c r="F18" s="2"/>
      <c r="G18" s="2"/>
      <c r="H18" s="2"/>
      <c r="I18" s="2"/>
      <c r="J18" s="2"/>
      <c r="K18" s="2"/>
      <c r="L18" s="2"/>
      <c r="M18" s="2"/>
      <c r="N18" s="2"/>
      <c r="O18" s="2"/>
      <c r="P18" s="2"/>
    </row>
    <row r="19" spans="1:35" ht="13.95" customHeight="1" thickBot="1">
      <c r="A19" s="624"/>
      <c r="B19" s="624"/>
      <c r="C19" s="624"/>
      <c r="D19" s="624"/>
      <c r="E19" s="624"/>
      <c r="F19" s="624"/>
      <c r="G19" s="624"/>
      <c r="H19" s="624"/>
      <c r="I19" s="624"/>
      <c r="J19" s="624"/>
      <c r="K19" s="624"/>
      <c r="L19" s="624"/>
      <c r="M19" s="624"/>
      <c r="N19" s="624"/>
      <c r="O19" s="624"/>
      <c r="P19" s="624"/>
      <c r="Q19" s="624"/>
      <c r="R19" s="624"/>
      <c r="S19" s="624"/>
      <c r="T19" s="624"/>
      <c r="U19" s="624"/>
      <c r="V19" s="624"/>
      <c r="W19" s="624"/>
      <c r="X19" s="624"/>
      <c r="Y19" s="624"/>
      <c r="Z19" s="624"/>
      <c r="AA19" s="624"/>
      <c r="AB19" s="624"/>
      <c r="AC19" s="624"/>
      <c r="AD19" s="624"/>
      <c r="AE19" s="624"/>
      <c r="AF19" s="624"/>
      <c r="AG19" s="624"/>
      <c r="AH19" s="624"/>
      <c r="AI19" s="624"/>
    </row>
    <row r="20" spans="1:35" ht="18.600000000000001" customHeight="1" thickBot="1">
      <c r="A20" s="624"/>
      <c r="B20" s="624"/>
      <c r="C20" s="1381" t="s">
        <v>50</v>
      </c>
      <c r="D20" s="1382"/>
      <c r="E20" s="1382"/>
      <c r="F20" s="1383"/>
      <c r="G20" s="1382"/>
      <c r="H20" s="1382"/>
      <c r="I20" s="1384"/>
      <c r="J20" s="1342"/>
      <c r="K20" s="1343" t="s">
        <v>77</v>
      </c>
      <c r="L20" s="1344"/>
      <c r="M20" s="1345"/>
      <c r="N20" s="1346"/>
      <c r="O20" s="1347" t="s">
        <v>51</v>
      </c>
      <c r="P20" s="624"/>
      <c r="Q20" s="624"/>
      <c r="R20" s="624"/>
      <c r="S20" s="624"/>
      <c r="T20" s="624"/>
      <c r="U20" s="624"/>
      <c r="V20" s="624"/>
      <c r="W20" s="624"/>
      <c r="X20" s="624"/>
      <c r="Y20" s="624"/>
      <c r="Z20" s="624"/>
      <c r="AA20" s="624"/>
      <c r="AB20" s="624"/>
      <c r="AC20" s="624"/>
      <c r="AD20" s="624"/>
      <c r="AE20" s="624"/>
      <c r="AF20" s="624"/>
      <c r="AG20" s="624"/>
      <c r="AH20" s="624"/>
      <c r="AI20" s="624"/>
    </row>
    <row r="21" spans="1:35" ht="30.6" customHeight="1">
      <c r="A21" s="624"/>
      <c r="B21" s="624"/>
      <c r="C21" s="1328" t="s">
        <v>52</v>
      </c>
      <c r="D21" s="1329" t="s">
        <v>53</v>
      </c>
      <c r="E21" s="1330" t="s">
        <v>788</v>
      </c>
      <c r="F21" s="671" t="s">
        <v>341</v>
      </c>
      <c r="G21" s="1331" t="s">
        <v>342</v>
      </c>
      <c r="H21" s="1332" t="s">
        <v>333</v>
      </c>
      <c r="I21" s="631" t="s">
        <v>389</v>
      </c>
      <c r="J21" s="632" t="s">
        <v>343</v>
      </c>
      <c r="K21" s="633" t="s">
        <v>343</v>
      </c>
      <c r="L21" s="1334" t="s">
        <v>344</v>
      </c>
      <c r="M21" s="633" t="s">
        <v>335</v>
      </c>
      <c r="N21" s="631" t="s">
        <v>336</v>
      </c>
      <c r="O21" s="631" t="s">
        <v>345</v>
      </c>
      <c r="P21" s="624"/>
      <c r="Q21" s="624"/>
      <c r="R21" s="624"/>
      <c r="S21" s="624"/>
      <c r="T21" s="624"/>
      <c r="U21" s="624"/>
      <c r="V21" s="624"/>
      <c r="W21" s="624"/>
      <c r="X21" s="624"/>
      <c r="Y21" s="624"/>
      <c r="Z21" s="624"/>
      <c r="AA21" s="624"/>
      <c r="AB21" s="624"/>
      <c r="AC21" s="624"/>
      <c r="AD21" s="624"/>
      <c r="AE21" s="624"/>
      <c r="AF21" s="624"/>
      <c r="AG21" s="624"/>
      <c r="AH21" s="624"/>
      <c r="AI21" s="624"/>
    </row>
    <row r="22" spans="1:35" ht="21.75" customHeight="1" thickBot="1">
      <c r="A22" s="624"/>
      <c r="B22" s="624"/>
      <c r="C22" s="634" t="s">
        <v>54</v>
      </c>
      <c r="D22" s="635" t="s">
        <v>55</v>
      </c>
      <c r="E22" s="1333" t="s">
        <v>789</v>
      </c>
      <c r="F22" s="637"/>
      <c r="G22" s="638" t="s">
        <v>117</v>
      </c>
      <c r="H22" s="639" t="s">
        <v>346</v>
      </c>
      <c r="I22" s="640" t="s">
        <v>61</v>
      </c>
      <c r="J22" s="641" t="s">
        <v>347</v>
      </c>
      <c r="K22" s="642" t="s">
        <v>348</v>
      </c>
      <c r="L22" s="642"/>
      <c r="M22" s="636"/>
      <c r="N22" s="640"/>
      <c r="O22" s="640" t="s">
        <v>134</v>
      </c>
      <c r="P22" s="624"/>
      <c r="Q22" s="624"/>
      <c r="R22" s="624"/>
      <c r="S22" s="624"/>
      <c r="T22" s="624"/>
      <c r="U22" s="624"/>
      <c r="V22" s="624"/>
      <c r="W22" s="624"/>
      <c r="X22" s="624"/>
      <c r="Y22" s="624"/>
      <c r="Z22" s="624"/>
      <c r="AA22" s="624"/>
      <c r="AB22" s="624"/>
      <c r="AC22" s="624"/>
      <c r="AD22" s="624"/>
      <c r="AE22" s="624"/>
      <c r="AF22" s="624"/>
      <c r="AG22" s="624"/>
      <c r="AH22" s="624"/>
      <c r="AI22" s="624"/>
    </row>
    <row r="23" spans="1:35">
      <c r="A23" s="624"/>
      <c r="B23" s="624"/>
      <c r="C23" s="742">
        <v>68.438211999999993</v>
      </c>
      <c r="D23" s="743">
        <v>22.381717999999999</v>
      </c>
      <c r="E23" s="743">
        <v>2.8782006355288998</v>
      </c>
      <c r="F23" s="743">
        <v>2</v>
      </c>
      <c r="G23" s="743">
        <v>14.5</v>
      </c>
      <c r="H23" s="743">
        <v>0.105219942</v>
      </c>
      <c r="I23" s="743">
        <v>1</v>
      </c>
      <c r="J23" s="743">
        <v>0.64578271850822799</v>
      </c>
      <c r="K23" s="743">
        <v>11.2710346904483</v>
      </c>
      <c r="L23" s="743">
        <v>1.1459283296142799</v>
      </c>
      <c r="M23" s="743">
        <v>76</v>
      </c>
      <c r="N23" s="743">
        <v>974275086.29596102</v>
      </c>
      <c r="O23" s="744">
        <v>34.404769221499102</v>
      </c>
      <c r="P23" s="624"/>
      <c r="Q23" s="624"/>
      <c r="R23" s="624"/>
      <c r="S23" s="624"/>
      <c r="T23" s="624"/>
      <c r="U23" s="624"/>
      <c r="V23" s="624"/>
      <c r="W23" s="624"/>
      <c r="X23" s="624"/>
      <c r="Y23" s="624"/>
      <c r="Z23" s="624"/>
      <c r="AA23" s="624"/>
      <c r="AB23" s="624"/>
      <c r="AC23" s="624"/>
      <c r="AD23" s="624"/>
      <c r="AE23" s="624"/>
      <c r="AF23" s="624"/>
      <c r="AG23" s="624"/>
      <c r="AH23" s="624"/>
      <c r="AI23" s="624"/>
    </row>
    <row r="24" spans="1:35">
      <c r="A24" s="624"/>
      <c r="B24" s="624"/>
      <c r="C24" s="745">
        <v>-18.411580000000001</v>
      </c>
      <c r="D24" s="746">
        <v>-53.992204999999998</v>
      </c>
      <c r="E24" s="746">
        <v>26.300231592930501</v>
      </c>
      <c r="F24" s="746">
        <v>6</v>
      </c>
      <c r="G24" s="746">
        <v>14.5</v>
      </c>
      <c r="H24" s="746">
        <v>0.5091753</v>
      </c>
      <c r="I24" s="746">
        <v>1</v>
      </c>
      <c r="J24" s="746">
        <v>0.98620461125942205</v>
      </c>
      <c r="K24" s="746">
        <v>17.212517564827699</v>
      </c>
      <c r="L24" s="746">
        <v>-3.4313593887024401</v>
      </c>
      <c r="M24" s="746">
        <v>76</v>
      </c>
      <c r="N24" s="746">
        <v>5369568155.1303501</v>
      </c>
      <c r="O24" s="747">
        <v>36.191050974799303</v>
      </c>
      <c r="P24" s="624"/>
      <c r="Q24" s="624"/>
      <c r="R24" s="624"/>
      <c r="S24" s="624"/>
      <c r="T24" s="624"/>
      <c r="U24" s="624"/>
      <c r="V24" s="624"/>
      <c r="W24" s="624"/>
      <c r="X24" s="624"/>
      <c r="Y24" s="624"/>
      <c r="Z24" s="624"/>
      <c r="AA24" s="624"/>
      <c r="AB24" s="624"/>
      <c r="AC24" s="624"/>
      <c r="AD24" s="624"/>
      <c r="AE24" s="624"/>
      <c r="AF24" s="624"/>
      <c r="AG24" s="624"/>
      <c r="AH24" s="624"/>
      <c r="AI24" s="624"/>
    </row>
    <row r="25" spans="1:35">
      <c r="A25" s="624"/>
      <c r="B25" s="624"/>
      <c r="C25" s="745">
        <v>23.444072999999999</v>
      </c>
      <c r="D25" s="746">
        <v>-109.82829099999999</v>
      </c>
      <c r="E25" s="746">
        <v>28.7898063193669</v>
      </c>
      <c r="F25" s="746">
        <v>4</v>
      </c>
      <c r="G25" s="746">
        <v>14.5</v>
      </c>
      <c r="H25" s="746">
        <v>0.50648411500000001</v>
      </c>
      <c r="I25" s="746">
        <v>1</v>
      </c>
      <c r="J25" s="746">
        <v>0.97149091283021005</v>
      </c>
      <c r="K25" s="746">
        <v>16.9557150820924</v>
      </c>
      <c r="L25" s="746">
        <v>-3.3172310568099102</v>
      </c>
      <c r="M25" s="746">
        <v>82</v>
      </c>
      <c r="N25" s="746">
        <v>24482632569.603401</v>
      </c>
      <c r="O25" s="747">
        <v>43.033063249001898</v>
      </c>
      <c r="P25" s="624"/>
      <c r="Q25" s="624"/>
      <c r="R25" s="624"/>
      <c r="S25" s="624"/>
      <c r="T25" s="624"/>
      <c r="U25" s="624"/>
      <c r="V25" s="624"/>
      <c r="W25" s="624"/>
      <c r="X25" s="624"/>
      <c r="Y25" s="624"/>
      <c r="Z25" s="624"/>
      <c r="AA25" s="624"/>
      <c r="AB25" s="624"/>
      <c r="AC25" s="624"/>
      <c r="AD25" s="624"/>
      <c r="AE25" s="624"/>
      <c r="AF25" s="624"/>
      <c r="AG25" s="624"/>
      <c r="AH25" s="624"/>
      <c r="AI25" s="624"/>
    </row>
    <row r="26" spans="1:35">
      <c r="A26" s="624"/>
      <c r="B26" s="624"/>
      <c r="C26" s="745">
        <v>68.438211999999993</v>
      </c>
      <c r="D26" s="746">
        <v>22.381717999999999</v>
      </c>
      <c r="E26" s="746">
        <v>2.8782006355288998</v>
      </c>
      <c r="F26" s="746">
        <v>2</v>
      </c>
      <c r="G26" s="746">
        <v>14.5</v>
      </c>
      <c r="H26" s="746">
        <v>0.50309587200000006</v>
      </c>
      <c r="I26" s="746">
        <v>0.1</v>
      </c>
      <c r="J26" s="746">
        <v>0.98294354037272302</v>
      </c>
      <c r="K26" s="746">
        <v>17.155601140713799</v>
      </c>
      <c r="L26" s="746">
        <v>1.1459283296142799</v>
      </c>
      <c r="M26" s="746">
        <v>76</v>
      </c>
      <c r="N26" s="746">
        <v>974275086.29596102</v>
      </c>
      <c r="O26" s="747">
        <v>34.282066987061597</v>
      </c>
      <c r="P26" s="624"/>
      <c r="Q26" s="624"/>
      <c r="R26" s="624"/>
      <c r="S26" s="624"/>
      <c r="T26" s="624"/>
      <c r="U26" s="624"/>
      <c r="V26" s="624"/>
      <c r="W26" s="624"/>
      <c r="X26" s="624"/>
      <c r="Y26" s="624"/>
      <c r="Z26" s="624"/>
      <c r="AA26" s="624"/>
      <c r="AB26" s="624"/>
      <c r="AC26" s="624"/>
      <c r="AD26" s="624"/>
      <c r="AE26" s="624"/>
      <c r="AF26" s="624"/>
      <c r="AG26" s="624"/>
      <c r="AH26" s="624"/>
      <c r="AI26" s="624"/>
    </row>
    <row r="27" spans="1:35">
      <c r="A27" s="624"/>
      <c r="B27" s="624"/>
      <c r="C27" s="745">
        <v>-18.411580000000001</v>
      </c>
      <c r="D27" s="746">
        <v>-53.992204999999998</v>
      </c>
      <c r="E27" s="746">
        <v>26.300231592930501</v>
      </c>
      <c r="F27" s="746">
        <v>6</v>
      </c>
      <c r="G27" s="746">
        <v>14.5</v>
      </c>
      <c r="H27" s="746">
        <v>0.5091753</v>
      </c>
      <c r="I27" s="746">
        <v>0.1</v>
      </c>
      <c r="J27" s="746">
        <v>0.98620461125942205</v>
      </c>
      <c r="K27" s="746">
        <v>17.212517564827699</v>
      </c>
      <c r="L27" s="746">
        <v>-3.4313593887024401</v>
      </c>
      <c r="M27" s="746">
        <v>76</v>
      </c>
      <c r="N27" s="746">
        <v>5369568155.1303501</v>
      </c>
      <c r="O27" s="747">
        <v>46.191050974799303</v>
      </c>
      <c r="P27" s="624"/>
      <c r="Q27" s="624"/>
      <c r="R27" s="624"/>
      <c r="S27" s="624"/>
      <c r="T27" s="624"/>
      <c r="U27" s="624"/>
      <c r="V27" s="624"/>
      <c r="W27" s="624"/>
      <c r="X27" s="624"/>
      <c r="Y27" s="624"/>
      <c r="Z27" s="624"/>
      <c r="AA27" s="624"/>
      <c r="AB27" s="624"/>
      <c r="AC27" s="624"/>
      <c r="AD27" s="624"/>
      <c r="AE27" s="624"/>
      <c r="AF27" s="624"/>
      <c r="AG27" s="624"/>
      <c r="AH27" s="624"/>
      <c r="AI27" s="624"/>
    </row>
    <row r="28" spans="1:35">
      <c r="A28" s="624"/>
      <c r="B28" s="624"/>
      <c r="C28" s="745">
        <v>23.444072999999999</v>
      </c>
      <c r="D28" s="746">
        <v>-109.82829099999999</v>
      </c>
      <c r="E28" s="746">
        <v>28.7898063193669</v>
      </c>
      <c r="F28" s="746">
        <v>4</v>
      </c>
      <c r="G28" s="746">
        <v>14.5</v>
      </c>
      <c r="H28" s="746">
        <v>0.50648411500000001</v>
      </c>
      <c r="I28" s="746">
        <v>0.1</v>
      </c>
      <c r="J28" s="746">
        <v>0.97149091283021005</v>
      </c>
      <c r="K28" s="746">
        <v>16.9557150820924</v>
      </c>
      <c r="L28" s="746">
        <v>-3.3172310568099102</v>
      </c>
      <c r="M28" s="746">
        <v>82</v>
      </c>
      <c r="N28" s="746">
        <v>24482632569.603401</v>
      </c>
      <c r="O28" s="747">
        <v>53.033063249001898</v>
      </c>
      <c r="P28" s="624"/>
      <c r="Q28" s="624"/>
      <c r="R28" s="624"/>
      <c r="S28" s="624"/>
      <c r="T28" s="624"/>
      <c r="U28" s="624"/>
      <c r="V28" s="624"/>
      <c r="W28" s="624"/>
      <c r="X28" s="624"/>
      <c r="Y28" s="624"/>
      <c r="Z28" s="624"/>
      <c r="AA28" s="624"/>
      <c r="AB28" s="624"/>
      <c r="AC28" s="624"/>
      <c r="AD28" s="624"/>
      <c r="AE28" s="624"/>
      <c r="AF28" s="624"/>
      <c r="AG28" s="624"/>
      <c r="AH28" s="624"/>
      <c r="AI28" s="624"/>
    </row>
    <row r="29" spans="1:35">
      <c r="A29" s="624"/>
      <c r="B29" s="624"/>
      <c r="C29" s="745">
        <v>68.438211999999993</v>
      </c>
      <c r="D29" s="746">
        <v>22.381717999999999</v>
      </c>
      <c r="E29" s="746">
        <v>2.8782006355288998</v>
      </c>
      <c r="F29" s="746">
        <v>2</v>
      </c>
      <c r="G29" s="746">
        <v>14.5</v>
      </c>
      <c r="H29" s="746">
        <v>0.50309587200000006</v>
      </c>
      <c r="I29" s="746">
        <v>0.01</v>
      </c>
      <c r="J29" s="746">
        <v>0.98294354037272302</v>
      </c>
      <c r="K29" s="746">
        <v>17.155601140713799</v>
      </c>
      <c r="L29" s="746">
        <v>1.1459283296142799</v>
      </c>
      <c r="M29" s="746">
        <v>76</v>
      </c>
      <c r="N29" s="746">
        <v>974275086.29596102</v>
      </c>
      <c r="O29" s="747">
        <v>44.282066987061597</v>
      </c>
      <c r="P29" s="624"/>
      <c r="Q29" s="624"/>
      <c r="R29" s="624"/>
      <c r="S29" s="624"/>
      <c r="T29" s="624"/>
      <c r="U29" s="624"/>
      <c r="V29" s="624"/>
      <c r="W29" s="624"/>
      <c r="X29" s="624"/>
      <c r="Y29" s="624"/>
      <c r="Z29" s="624"/>
      <c r="AA29" s="624"/>
      <c r="AB29" s="624"/>
      <c r="AC29" s="624"/>
      <c r="AD29" s="624"/>
      <c r="AE29" s="624"/>
      <c r="AF29" s="624"/>
      <c r="AG29" s="624"/>
      <c r="AH29" s="624"/>
      <c r="AI29" s="624"/>
    </row>
    <row r="30" spans="1:35">
      <c r="A30" s="624"/>
      <c r="B30" s="624"/>
      <c r="C30" s="745">
        <v>-18.411580000000001</v>
      </c>
      <c r="D30" s="746">
        <v>-53.992204999999998</v>
      </c>
      <c r="E30" s="746">
        <v>26.300231592930501</v>
      </c>
      <c r="F30" s="746">
        <v>6</v>
      </c>
      <c r="G30" s="746">
        <v>14.5</v>
      </c>
      <c r="H30" s="746">
        <v>0.5091753</v>
      </c>
      <c r="I30" s="746">
        <v>0.01</v>
      </c>
      <c r="J30" s="746">
        <v>0.98620461125942205</v>
      </c>
      <c r="K30" s="746">
        <v>17.212517564827699</v>
      </c>
      <c r="L30" s="746">
        <v>-3.4313593887024401</v>
      </c>
      <c r="M30" s="746">
        <v>76</v>
      </c>
      <c r="N30" s="746">
        <v>5369568155.1303501</v>
      </c>
      <c r="O30" s="747">
        <v>56.191050974799303</v>
      </c>
      <c r="P30" s="624"/>
      <c r="Q30" s="624"/>
      <c r="R30" s="624"/>
      <c r="S30" s="624"/>
      <c r="T30" s="624"/>
      <c r="U30" s="624"/>
      <c r="V30" s="624"/>
      <c r="W30" s="624"/>
      <c r="X30" s="624"/>
      <c r="Y30" s="624"/>
      <c r="Z30" s="624"/>
      <c r="AA30" s="624"/>
      <c r="AB30" s="624"/>
      <c r="AC30" s="624"/>
      <c r="AD30" s="624"/>
      <c r="AE30" s="624"/>
      <c r="AF30" s="624"/>
      <c r="AG30" s="624"/>
      <c r="AH30" s="624"/>
      <c r="AI30" s="624"/>
    </row>
    <row r="31" spans="1:35">
      <c r="A31" s="624"/>
      <c r="B31" s="624"/>
      <c r="C31" s="745">
        <v>23.444072999999999</v>
      </c>
      <c r="D31" s="746">
        <v>-109.82829099999999</v>
      </c>
      <c r="E31" s="746">
        <v>28.7898063193669</v>
      </c>
      <c r="F31" s="746">
        <v>4</v>
      </c>
      <c r="G31" s="746">
        <v>14.5</v>
      </c>
      <c r="H31" s="746">
        <v>0.50648411500000001</v>
      </c>
      <c r="I31" s="746">
        <v>0.01</v>
      </c>
      <c r="J31" s="746">
        <v>0.97149091283021005</v>
      </c>
      <c r="K31" s="746">
        <v>16.9557150820924</v>
      </c>
      <c r="L31" s="746">
        <v>-3.3172310568099102</v>
      </c>
      <c r="M31" s="746">
        <v>82</v>
      </c>
      <c r="N31" s="746">
        <v>24482632569.603401</v>
      </c>
      <c r="O31" s="747">
        <v>63.033063249001898</v>
      </c>
      <c r="P31" s="624"/>
      <c r="Q31" s="624"/>
      <c r="R31" s="624"/>
      <c r="S31" s="624"/>
      <c r="T31" s="624"/>
      <c r="U31" s="624"/>
      <c r="V31" s="624"/>
      <c r="W31" s="624"/>
      <c r="X31" s="624"/>
      <c r="Y31" s="624"/>
      <c r="Z31" s="624"/>
      <c r="AA31" s="624"/>
      <c r="AB31" s="624"/>
      <c r="AC31" s="624"/>
      <c r="AD31" s="624"/>
      <c r="AE31" s="624"/>
      <c r="AF31" s="624"/>
      <c r="AG31" s="624"/>
      <c r="AH31" s="624"/>
      <c r="AI31" s="624"/>
    </row>
    <row r="32" spans="1:35">
      <c r="A32" s="624"/>
      <c r="B32" s="624"/>
      <c r="C32" s="745">
        <v>68.438211999999993</v>
      </c>
      <c r="D32" s="746">
        <v>22.381717999999999</v>
      </c>
      <c r="E32" s="746">
        <v>2.8782006355288998</v>
      </c>
      <c r="F32" s="746">
        <v>2</v>
      </c>
      <c r="G32" s="746">
        <v>14.5</v>
      </c>
      <c r="H32" s="746">
        <v>0.152580207</v>
      </c>
      <c r="I32" s="746">
        <v>1</v>
      </c>
      <c r="J32" s="746">
        <v>0.68531920013345604</v>
      </c>
      <c r="K32" s="746">
        <v>11.9610764694628</v>
      </c>
      <c r="L32" s="746">
        <v>1.1459283296142799</v>
      </c>
      <c r="M32" s="746">
        <v>76</v>
      </c>
      <c r="N32" s="746">
        <v>974275086.29596102</v>
      </c>
      <c r="O32" s="747">
        <v>32.9910558221206</v>
      </c>
      <c r="P32" s="624"/>
      <c r="Q32" s="624"/>
      <c r="R32" s="624"/>
      <c r="S32" s="624"/>
      <c r="T32" s="624"/>
      <c r="U32" s="624"/>
      <c r="V32" s="624"/>
      <c r="W32" s="624"/>
      <c r="X32" s="624"/>
      <c r="Y32" s="624"/>
      <c r="Z32" s="624"/>
      <c r="AA32" s="624"/>
      <c r="AB32" s="624"/>
      <c r="AC32" s="624"/>
      <c r="AD32" s="624"/>
      <c r="AE32" s="624"/>
      <c r="AF32" s="624"/>
      <c r="AG32" s="624"/>
      <c r="AH32" s="624"/>
      <c r="AI32" s="624"/>
    </row>
    <row r="33" spans="1:35">
      <c r="A33" s="624"/>
      <c r="B33" s="624"/>
      <c r="C33" s="745">
        <v>-18.411580000000001</v>
      </c>
      <c r="D33" s="746">
        <v>-53.992204999999998</v>
      </c>
      <c r="E33" s="746">
        <v>26.300231592930501</v>
      </c>
      <c r="F33" s="746">
        <v>6</v>
      </c>
      <c r="G33" s="746">
        <v>14.5</v>
      </c>
      <c r="H33" s="746">
        <v>0.69896498500000004</v>
      </c>
      <c r="I33" s="746">
        <v>1</v>
      </c>
      <c r="J33" s="746">
        <v>1.15077438199122</v>
      </c>
      <c r="K33" s="746">
        <v>20.0848019133498</v>
      </c>
      <c r="L33" s="746">
        <v>-3.4313593887024401</v>
      </c>
      <c r="M33" s="746">
        <v>76</v>
      </c>
      <c r="N33" s="746">
        <v>5369568155.1303501</v>
      </c>
      <c r="O33" s="747">
        <v>32.406878246640296</v>
      </c>
      <c r="P33" s="624"/>
      <c r="Q33" s="624"/>
      <c r="R33" s="624"/>
      <c r="S33" s="624"/>
      <c r="T33" s="624"/>
      <c r="U33" s="624"/>
      <c r="V33" s="624"/>
      <c r="W33" s="624"/>
      <c r="X33" s="624"/>
      <c r="Y33" s="624"/>
      <c r="Z33" s="624"/>
      <c r="AA33" s="624"/>
      <c r="AB33" s="624"/>
      <c r="AC33" s="624"/>
      <c r="AD33" s="624"/>
      <c r="AE33" s="624"/>
      <c r="AF33" s="624"/>
      <c r="AG33" s="624"/>
      <c r="AH33" s="624"/>
      <c r="AI33" s="624"/>
    </row>
    <row r="34" spans="1:35">
      <c r="A34" s="624"/>
      <c r="B34" s="624"/>
      <c r="C34" s="745">
        <v>23.444072999999999</v>
      </c>
      <c r="D34" s="746">
        <v>-109.82829099999999</v>
      </c>
      <c r="E34" s="746">
        <v>28.7898063193669</v>
      </c>
      <c r="F34" s="746">
        <v>4</v>
      </c>
      <c r="G34" s="746">
        <v>14.5</v>
      </c>
      <c r="H34" s="746">
        <v>1.0474978429999999</v>
      </c>
      <c r="I34" s="746">
        <v>1</v>
      </c>
      <c r="J34" s="746">
        <v>1.4469048877258901</v>
      </c>
      <c r="K34" s="746">
        <v>25.253254254015701</v>
      </c>
      <c r="L34" s="746">
        <v>-3.3172310568099102</v>
      </c>
      <c r="M34" s="746">
        <v>82</v>
      </c>
      <c r="N34" s="746">
        <v>24482632569.603401</v>
      </c>
      <c r="O34" s="747">
        <v>33.216727122699503</v>
      </c>
      <c r="P34" s="624"/>
      <c r="Q34" s="624"/>
      <c r="R34" s="624"/>
      <c r="S34" s="624"/>
      <c r="T34" s="624"/>
      <c r="U34" s="624"/>
      <c r="V34" s="624"/>
      <c r="W34" s="624"/>
      <c r="X34" s="624"/>
      <c r="Y34" s="624"/>
      <c r="Z34" s="624"/>
      <c r="AA34" s="624"/>
      <c r="AB34" s="624"/>
      <c r="AC34" s="624"/>
      <c r="AD34" s="624"/>
      <c r="AE34" s="624"/>
      <c r="AF34" s="624"/>
      <c r="AG34" s="624"/>
      <c r="AH34" s="624"/>
      <c r="AI34" s="624"/>
    </row>
    <row r="35" spans="1:35">
      <c r="A35" s="624"/>
      <c r="B35" s="624"/>
      <c r="C35" s="745">
        <v>68.438211999999993</v>
      </c>
      <c r="D35" s="746">
        <v>22.381717999999999</v>
      </c>
      <c r="E35" s="746">
        <v>2.8782006355288998</v>
      </c>
      <c r="F35" s="746">
        <v>2</v>
      </c>
      <c r="G35" s="746">
        <v>14.5</v>
      </c>
      <c r="H35" s="746">
        <v>0.59371059000000004</v>
      </c>
      <c r="I35" s="746">
        <v>0.1</v>
      </c>
      <c r="J35" s="746">
        <v>1.0611850193291801</v>
      </c>
      <c r="K35" s="746">
        <v>18.521172560133898</v>
      </c>
      <c r="L35" s="746">
        <v>1.1459283296142799</v>
      </c>
      <c r="M35" s="746">
        <v>76</v>
      </c>
      <c r="N35" s="746">
        <v>974275086.29596102</v>
      </c>
      <c r="O35" s="747">
        <v>32.408098583279603</v>
      </c>
      <c r="P35" s="624"/>
      <c r="Q35" s="624"/>
      <c r="R35" s="624"/>
      <c r="S35" s="624"/>
      <c r="T35" s="624"/>
      <c r="U35" s="624"/>
      <c r="V35" s="624"/>
      <c r="W35" s="624"/>
      <c r="X35" s="624"/>
      <c r="Y35" s="624"/>
      <c r="Z35" s="624"/>
      <c r="AA35" s="624"/>
      <c r="AB35" s="624"/>
      <c r="AC35" s="624"/>
      <c r="AD35" s="624"/>
      <c r="AE35" s="624"/>
      <c r="AF35" s="624"/>
      <c r="AG35" s="624"/>
      <c r="AH35" s="624"/>
      <c r="AI35" s="624"/>
    </row>
    <row r="36" spans="1:35">
      <c r="A36" s="624"/>
      <c r="B36" s="624"/>
      <c r="C36" s="745">
        <v>-18.411580000000001</v>
      </c>
      <c r="D36" s="746">
        <v>-53.992204999999998</v>
      </c>
      <c r="E36" s="746">
        <v>26.300231592930501</v>
      </c>
      <c r="F36" s="746">
        <v>6</v>
      </c>
      <c r="G36" s="746">
        <v>14.5</v>
      </c>
      <c r="H36" s="746">
        <v>1.202316733</v>
      </c>
      <c r="I36" s="746">
        <v>0.1</v>
      </c>
      <c r="J36" s="746">
        <v>1.59626029109737</v>
      </c>
      <c r="K36" s="746">
        <v>27.859997798492302</v>
      </c>
      <c r="L36" s="746">
        <v>-3.4313593887024401</v>
      </c>
      <c r="M36" s="746">
        <v>76</v>
      </c>
      <c r="N36" s="746">
        <v>5369568155.1303501</v>
      </c>
      <c r="O36" s="747">
        <v>34.295435529768099</v>
      </c>
      <c r="P36" s="624"/>
      <c r="Q36" s="624"/>
      <c r="R36" s="624"/>
      <c r="S36" s="624"/>
      <c r="T36" s="624"/>
      <c r="U36" s="624"/>
      <c r="V36" s="624"/>
      <c r="W36" s="624"/>
      <c r="X36" s="624"/>
      <c r="Y36" s="624"/>
      <c r="Z36" s="624"/>
      <c r="AA36" s="624"/>
      <c r="AB36" s="624"/>
      <c r="AC36" s="624"/>
      <c r="AD36" s="624"/>
      <c r="AE36" s="624"/>
      <c r="AF36" s="624"/>
      <c r="AG36" s="624"/>
      <c r="AH36" s="624"/>
      <c r="AI36" s="624"/>
    </row>
    <row r="37" spans="1:35">
      <c r="A37" s="624"/>
      <c r="B37" s="624"/>
      <c r="C37" s="745">
        <v>23.444072999999999</v>
      </c>
      <c r="D37" s="746">
        <v>-109.82829099999999</v>
      </c>
      <c r="E37" s="746">
        <v>28.7898063193669</v>
      </c>
      <c r="F37" s="746">
        <v>4</v>
      </c>
      <c r="G37" s="746">
        <v>14.5</v>
      </c>
      <c r="H37" s="746">
        <v>1.5064662209999999</v>
      </c>
      <c r="I37" s="746">
        <v>0.1</v>
      </c>
      <c r="J37" s="746">
        <v>1.86054022340492</v>
      </c>
      <c r="K37" s="746">
        <v>32.472552764206803</v>
      </c>
      <c r="L37" s="746">
        <v>-3.3172310568099102</v>
      </c>
      <c r="M37" s="746">
        <v>82</v>
      </c>
      <c r="N37" s="746">
        <v>24482632569.603401</v>
      </c>
      <c r="O37" s="747">
        <v>36.9391385527707</v>
      </c>
      <c r="P37" s="624"/>
      <c r="Q37" s="624"/>
      <c r="R37" s="624"/>
      <c r="S37" s="624"/>
      <c r="T37" s="624"/>
      <c r="U37" s="624"/>
      <c r="V37" s="624"/>
      <c r="W37" s="624"/>
      <c r="X37" s="624"/>
      <c r="Y37" s="624"/>
      <c r="Z37" s="624"/>
      <c r="AA37" s="624"/>
      <c r="AB37" s="624"/>
      <c r="AC37" s="624"/>
      <c r="AD37" s="624"/>
      <c r="AE37" s="624"/>
      <c r="AF37" s="624"/>
      <c r="AG37" s="624"/>
      <c r="AH37" s="624"/>
      <c r="AI37" s="624"/>
    </row>
    <row r="38" spans="1:35">
      <c r="A38" s="624"/>
      <c r="B38" s="624"/>
      <c r="C38" s="745">
        <v>68.438211999999993</v>
      </c>
      <c r="D38" s="746">
        <v>22.381717999999999</v>
      </c>
      <c r="E38" s="746">
        <v>2.8782006355288998</v>
      </c>
      <c r="F38" s="746">
        <v>2</v>
      </c>
      <c r="G38" s="746">
        <v>14.5</v>
      </c>
      <c r="H38" s="746">
        <v>0.69420293</v>
      </c>
      <c r="I38" s="746">
        <v>0.01</v>
      </c>
      <c r="J38" s="746">
        <v>1.14851502432438</v>
      </c>
      <c r="K38" s="746">
        <v>20.045368683083201</v>
      </c>
      <c r="L38" s="746">
        <v>1.1459283296142799</v>
      </c>
      <c r="M38" s="746">
        <v>76</v>
      </c>
      <c r="N38" s="746">
        <v>974275086.29596102</v>
      </c>
      <c r="O38" s="747">
        <v>40.465385630788198</v>
      </c>
      <c r="P38" s="624"/>
      <c r="Q38" s="624"/>
      <c r="R38" s="624"/>
      <c r="S38" s="624"/>
      <c r="T38" s="624"/>
      <c r="U38" s="624"/>
      <c r="V38" s="624"/>
      <c r="W38" s="624"/>
      <c r="X38" s="624"/>
      <c r="Y38" s="624"/>
      <c r="Z38" s="624"/>
      <c r="AA38" s="624"/>
      <c r="AB38" s="624"/>
      <c r="AC38" s="624"/>
      <c r="AD38" s="624"/>
      <c r="AE38" s="624"/>
      <c r="AF38" s="624"/>
      <c r="AG38" s="624"/>
      <c r="AH38" s="624"/>
      <c r="AI38" s="624"/>
    </row>
    <row r="39" spans="1:35">
      <c r="A39" s="624"/>
      <c r="B39" s="624"/>
      <c r="C39" s="745">
        <v>-18.411580000000001</v>
      </c>
      <c r="D39" s="746">
        <v>-53.992204999999998</v>
      </c>
      <c r="E39" s="746">
        <v>26.300231592930501</v>
      </c>
      <c r="F39" s="746">
        <v>6</v>
      </c>
      <c r="G39" s="746">
        <v>14.5</v>
      </c>
      <c r="H39" s="746">
        <v>1.7918944560000001</v>
      </c>
      <c r="I39" s="746">
        <v>0.01</v>
      </c>
      <c r="J39" s="746">
        <v>2.1312783496039001</v>
      </c>
      <c r="K39" s="746">
        <v>37.197824477058802</v>
      </c>
      <c r="L39" s="746">
        <v>-3.4313593887024401</v>
      </c>
      <c r="M39" s="746">
        <v>76</v>
      </c>
      <c r="N39" s="746">
        <v>5369568155.1303501</v>
      </c>
      <c r="O39" s="747">
        <v>37.051766589315903</v>
      </c>
      <c r="P39" s="624"/>
      <c r="Q39" s="624"/>
      <c r="R39" s="624"/>
      <c r="S39" s="624"/>
      <c r="T39" s="624"/>
      <c r="U39" s="624"/>
      <c r="V39" s="624"/>
      <c r="W39" s="624"/>
      <c r="X39" s="624"/>
      <c r="Y39" s="624"/>
      <c r="Z39" s="624"/>
      <c r="AA39" s="624"/>
      <c r="AB39" s="624"/>
      <c r="AC39" s="624"/>
      <c r="AD39" s="624"/>
      <c r="AE39" s="624"/>
      <c r="AF39" s="624"/>
      <c r="AG39" s="624"/>
      <c r="AH39" s="624"/>
      <c r="AI39" s="624"/>
    </row>
    <row r="40" spans="1:35">
      <c r="A40" s="624"/>
      <c r="B40" s="624"/>
      <c r="C40" s="745">
        <v>23.444072999999999</v>
      </c>
      <c r="D40" s="746">
        <v>-109.82829099999999</v>
      </c>
      <c r="E40" s="746">
        <v>28.7898063193669</v>
      </c>
      <c r="F40" s="746">
        <v>4</v>
      </c>
      <c r="G40" s="746">
        <v>14.5</v>
      </c>
      <c r="H40" s="746">
        <v>2.3337082119999999</v>
      </c>
      <c r="I40" s="746">
        <v>0.01</v>
      </c>
      <c r="J40" s="746">
        <v>2.6235190267736699</v>
      </c>
      <c r="K40" s="746">
        <v>45.789045005917799</v>
      </c>
      <c r="L40" s="746">
        <v>-3.3172310568099102</v>
      </c>
      <c r="M40" s="746">
        <v>82</v>
      </c>
      <c r="N40" s="746">
        <v>24482632569.603401</v>
      </c>
      <c r="O40" s="747">
        <v>38.284545452250697</v>
      </c>
      <c r="P40" s="624"/>
      <c r="Q40" s="624"/>
      <c r="R40" s="624"/>
      <c r="S40" s="624"/>
      <c r="T40" s="624"/>
      <c r="U40" s="624"/>
      <c r="V40" s="624"/>
      <c r="W40" s="624"/>
      <c r="X40" s="624"/>
      <c r="Y40" s="624"/>
      <c r="Z40" s="624"/>
      <c r="AA40" s="624"/>
      <c r="AB40" s="624"/>
      <c r="AC40" s="624"/>
      <c r="AD40" s="624"/>
      <c r="AE40" s="624"/>
      <c r="AF40" s="624"/>
      <c r="AG40" s="624"/>
      <c r="AH40" s="624"/>
      <c r="AI40" s="624"/>
    </row>
    <row r="41" spans="1:35">
      <c r="A41" s="624"/>
      <c r="B41" s="624"/>
      <c r="C41" s="745">
        <v>68.438211999999993</v>
      </c>
      <c r="D41" s="746">
        <v>22.381717999999999</v>
      </c>
      <c r="E41" s="746">
        <v>2.8782006355288998</v>
      </c>
      <c r="F41" s="746">
        <v>2</v>
      </c>
      <c r="G41" s="746">
        <v>14.5</v>
      </c>
      <c r="H41" s="746">
        <v>0.23704988099999999</v>
      </c>
      <c r="I41" s="746">
        <v>1</v>
      </c>
      <c r="J41" s="746">
        <v>0.756257190781922</v>
      </c>
      <c r="K41" s="746">
        <v>13.199177971027501</v>
      </c>
      <c r="L41" s="746">
        <v>1.1459283296142799</v>
      </c>
      <c r="M41" s="746">
        <v>76</v>
      </c>
      <c r="N41" s="746">
        <v>974275086.29596102</v>
      </c>
      <c r="O41" s="747">
        <v>30.633539105557102</v>
      </c>
      <c r="P41" s="624"/>
      <c r="Q41" s="624"/>
      <c r="R41" s="624"/>
      <c r="S41" s="624"/>
      <c r="T41" s="624"/>
      <c r="U41" s="624"/>
      <c r="V41" s="624"/>
      <c r="W41" s="624"/>
      <c r="X41" s="624"/>
      <c r="Y41" s="624"/>
      <c r="Z41" s="624"/>
      <c r="AA41" s="624"/>
      <c r="AB41" s="624"/>
      <c r="AC41" s="624"/>
      <c r="AD41" s="624"/>
      <c r="AE41" s="624"/>
      <c r="AF41" s="624"/>
      <c r="AG41" s="624"/>
      <c r="AH41" s="624"/>
      <c r="AI41" s="624"/>
    </row>
    <row r="42" spans="1:35">
      <c r="A42" s="624"/>
      <c r="B42" s="624"/>
      <c r="C42" s="745">
        <v>-18.411580000000001</v>
      </c>
      <c r="D42" s="746">
        <v>-53.992204999999998</v>
      </c>
      <c r="E42" s="746">
        <v>26.300231592930501</v>
      </c>
      <c r="F42" s="746">
        <v>6</v>
      </c>
      <c r="G42" s="746">
        <v>14.5</v>
      </c>
      <c r="H42" s="746">
        <v>1.1358023260000001</v>
      </c>
      <c r="I42" s="746">
        <v>1</v>
      </c>
      <c r="J42" s="746">
        <v>1.53672549390879</v>
      </c>
      <c r="K42" s="746">
        <v>26.820919568044499</v>
      </c>
      <c r="L42" s="746">
        <v>-3.4313593887024401</v>
      </c>
      <c r="M42" s="746">
        <v>76</v>
      </c>
      <c r="N42" s="746">
        <v>5369568155.1303501</v>
      </c>
      <c r="O42" s="747">
        <v>25.242961900287799</v>
      </c>
      <c r="P42" s="624"/>
      <c r="Q42" s="624"/>
      <c r="R42" s="624"/>
      <c r="S42" s="624"/>
      <c r="T42" s="624"/>
      <c r="U42" s="624"/>
      <c r="V42" s="624"/>
      <c r="W42" s="624"/>
      <c r="X42" s="624"/>
      <c r="Y42" s="624"/>
      <c r="Z42" s="624"/>
      <c r="AA42" s="624"/>
      <c r="AB42" s="624"/>
      <c r="AC42" s="624"/>
      <c r="AD42" s="624"/>
      <c r="AE42" s="624"/>
      <c r="AF42" s="624"/>
      <c r="AG42" s="624"/>
      <c r="AH42" s="624"/>
      <c r="AI42" s="624"/>
    </row>
    <row r="43" spans="1:35">
      <c r="A43" s="624"/>
      <c r="B43" s="624"/>
      <c r="C43" s="745">
        <v>23.444072999999999</v>
      </c>
      <c r="D43" s="746">
        <v>-109.82829099999999</v>
      </c>
      <c r="E43" s="746">
        <v>28.7898063193669</v>
      </c>
      <c r="F43" s="746">
        <v>4</v>
      </c>
      <c r="G43" s="746">
        <v>14.5</v>
      </c>
      <c r="H43" s="746">
        <v>1.616683892</v>
      </c>
      <c r="I43" s="746">
        <v>1</v>
      </c>
      <c r="J43" s="746">
        <v>1.96102388137091</v>
      </c>
      <c r="K43" s="746">
        <v>34.226323440161003</v>
      </c>
      <c r="L43" s="746">
        <v>-3.3172310568099102</v>
      </c>
      <c r="M43" s="746">
        <v>82</v>
      </c>
      <c r="N43" s="746">
        <v>24482632569.603401</v>
      </c>
      <c r="O43" s="747">
        <v>25.619518781900499</v>
      </c>
      <c r="P43" s="624"/>
      <c r="Q43" s="624"/>
      <c r="R43" s="624"/>
      <c r="S43" s="624"/>
      <c r="T43" s="624"/>
      <c r="U43" s="624"/>
      <c r="V43" s="624"/>
      <c r="W43" s="624"/>
      <c r="X43" s="624"/>
      <c r="Y43" s="624"/>
      <c r="Z43" s="624"/>
      <c r="AA43" s="624"/>
      <c r="AB43" s="624"/>
      <c r="AC43" s="624"/>
      <c r="AD43" s="624"/>
      <c r="AE43" s="624"/>
      <c r="AF43" s="624"/>
      <c r="AG43" s="624"/>
      <c r="AH43" s="624"/>
      <c r="AI43" s="624"/>
    </row>
    <row r="44" spans="1:35">
      <c r="A44" s="624"/>
      <c r="B44" s="624"/>
      <c r="C44" s="745">
        <v>68.438211999999993</v>
      </c>
      <c r="D44" s="746">
        <v>22.381717999999999</v>
      </c>
      <c r="E44" s="746">
        <v>2.8782006355288998</v>
      </c>
      <c r="F44" s="746">
        <v>2</v>
      </c>
      <c r="G44" s="746">
        <v>14.5</v>
      </c>
      <c r="H44" s="746">
        <v>0.68750973900000001</v>
      </c>
      <c r="I44" s="746">
        <v>0.1</v>
      </c>
      <c r="J44" s="746">
        <v>1.1426808536503601</v>
      </c>
      <c r="K44" s="746">
        <v>19.9435431956983</v>
      </c>
      <c r="L44" s="746">
        <v>1.1459283296142799</v>
      </c>
      <c r="M44" s="746">
        <v>76</v>
      </c>
      <c r="N44" s="746">
        <v>974275086.29596102</v>
      </c>
      <c r="O44" s="747">
        <v>30.5907153311271</v>
      </c>
      <c r="P44" s="624"/>
      <c r="Q44" s="624"/>
      <c r="R44" s="624"/>
      <c r="S44" s="624"/>
      <c r="T44" s="624"/>
      <c r="U44" s="624"/>
      <c r="V44" s="624"/>
      <c r="W44" s="624"/>
      <c r="X44" s="624"/>
      <c r="Y44" s="624"/>
      <c r="Z44" s="624"/>
      <c r="AA44" s="624"/>
      <c r="AB44" s="624"/>
      <c r="AC44" s="624"/>
      <c r="AD44" s="624"/>
      <c r="AE44" s="624"/>
      <c r="AF44" s="624"/>
      <c r="AG44" s="624"/>
      <c r="AH44" s="624"/>
      <c r="AI44" s="624"/>
    </row>
    <row r="45" spans="1:35">
      <c r="A45" s="624"/>
      <c r="B45" s="624"/>
      <c r="C45" s="745">
        <v>-18.411580000000001</v>
      </c>
      <c r="D45" s="746">
        <v>-53.992204999999998</v>
      </c>
      <c r="E45" s="746">
        <v>26.300231592930501</v>
      </c>
      <c r="F45" s="746">
        <v>6</v>
      </c>
      <c r="G45" s="746">
        <v>14.5</v>
      </c>
      <c r="H45" s="746">
        <v>1.8965812559999999</v>
      </c>
      <c r="I45" s="746">
        <v>0.1</v>
      </c>
      <c r="J45" s="746">
        <v>2.2274822250213102</v>
      </c>
      <c r="K45" s="746">
        <v>38.876898856270998</v>
      </c>
      <c r="L45" s="746">
        <v>-3.4313593887024401</v>
      </c>
      <c r="M45" s="746">
        <v>76</v>
      </c>
      <c r="N45" s="746">
        <v>5369568155.1303501</v>
      </c>
      <c r="O45" s="747">
        <v>25.940143082753501</v>
      </c>
      <c r="P45" s="624"/>
      <c r="Q45" s="624"/>
      <c r="R45" s="624"/>
      <c r="S45" s="624"/>
      <c r="T45" s="624"/>
      <c r="U45" s="624"/>
      <c r="V45" s="624"/>
      <c r="W45" s="624"/>
      <c r="X45" s="624"/>
      <c r="Y45" s="624"/>
      <c r="Z45" s="624"/>
      <c r="AA45" s="624"/>
      <c r="AB45" s="624"/>
      <c r="AC45" s="624"/>
      <c r="AD45" s="624"/>
      <c r="AE45" s="624"/>
      <c r="AF45" s="624"/>
      <c r="AG45" s="624"/>
      <c r="AH45" s="624"/>
      <c r="AI45" s="624"/>
    </row>
    <row r="46" spans="1:35">
      <c r="A46" s="624"/>
      <c r="B46" s="624"/>
      <c r="C46" s="745">
        <v>23.444072999999999</v>
      </c>
      <c r="D46" s="746">
        <v>-109.82829099999999</v>
      </c>
      <c r="E46" s="746">
        <v>28.7898063193669</v>
      </c>
      <c r="F46" s="746">
        <v>4</v>
      </c>
      <c r="G46" s="746">
        <v>14.5</v>
      </c>
      <c r="H46" s="746">
        <v>2.6465847739999999</v>
      </c>
      <c r="I46" s="746">
        <v>0.1</v>
      </c>
      <c r="J46" s="746">
        <v>2.9165891033128402</v>
      </c>
      <c r="K46" s="746">
        <v>50.904082780598102</v>
      </c>
      <c r="L46" s="746">
        <v>-3.3172310568099102</v>
      </c>
      <c r="M46" s="746">
        <v>82</v>
      </c>
      <c r="N46" s="746">
        <v>24482632569.603401</v>
      </c>
      <c r="O46" s="747">
        <v>25.603633735055599</v>
      </c>
      <c r="P46" s="624"/>
      <c r="Q46" s="624"/>
      <c r="R46" s="624"/>
      <c r="S46" s="624"/>
      <c r="T46" s="624"/>
      <c r="U46" s="624"/>
      <c r="V46" s="624"/>
      <c r="W46" s="624"/>
      <c r="X46" s="624"/>
      <c r="Y46" s="624"/>
      <c r="Z46" s="624"/>
      <c r="AA46" s="624"/>
      <c r="AB46" s="624"/>
      <c r="AC46" s="624"/>
      <c r="AD46" s="624"/>
      <c r="AE46" s="624"/>
      <c r="AF46" s="624"/>
      <c r="AG46" s="624"/>
      <c r="AH46" s="624"/>
      <c r="AI46" s="624"/>
    </row>
    <row r="47" spans="1:35">
      <c r="A47" s="624"/>
      <c r="B47" s="624"/>
      <c r="C47" s="745">
        <v>68.438211999999993</v>
      </c>
      <c r="D47" s="746">
        <v>22.381717999999999</v>
      </c>
      <c r="E47" s="746">
        <v>2.8782006355288998</v>
      </c>
      <c r="F47" s="746">
        <v>2</v>
      </c>
      <c r="G47" s="746">
        <v>14.5</v>
      </c>
      <c r="H47" s="746">
        <v>1.3291155450000001</v>
      </c>
      <c r="I47" s="746">
        <v>0.01</v>
      </c>
      <c r="J47" s="746">
        <v>1.71193195040852</v>
      </c>
      <c r="K47" s="746">
        <v>29.878849104716998</v>
      </c>
      <c r="L47" s="746">
        <v>1.1459283296142799</v>
      </c>
      <c r="M47" s="746">
        <v>76</v>
      </c>
      <c r="N47" s="746">
        <v>974275086.29596102</v>
      </c>
      <c r="O47" s="747">
        <v>30.558363899938399</v>
      </c>
      <c r="P47" s="624"/>
      <c r="Q47" s="624"/>
      <c r="R47" s="624"/>
      <c r="S47" s="624"/>
      <c r="T47" s="624"/>
      <c r="U47" s="624"/>
      <c r="V47" s="624"/>
      <c r="W47" s="624"/>
      <c r="X47" s="624"/>
      <c r="Y47" s="624"/>
      <c r="Z47" s="624"/>
      <c r="AA47" s="624"/>
      <c r="AB47" s="624"/>
      <c r="AC47" s="624"/>
      <c r="AD47" s="624"/>
      <c r="AE47" s="624"/>
      <c r="AF47" s="624"/>
      <c r="AG47" s="624"/>
      <c r="AH47" s="624"/>
      <c r="AI47" s="624"/>
    </row>
    <row r="48" spans="1:35">
      <c r="A48" s="624"/>
      <c r="B48" s="624"/>
      <c r="C48" s="745">
        <v>-18.411580000000001</v>
      </c>
      <c r="D48" s="746">
        <v>-53.992204999999998</v>
      </c>
      <c r="E48" s="746">
        <v>26.300231592930501</v>
      </c>
      <c r="F48" s="746">
        <v>6</v>
      </c>
      <c r="G48" s="746">
        <v>14.5</v>
      </c>
      <c r="H48" s="746">
        <v>3.154792467</v>
      </c>
      <c r="I48" s="746">
        <v>0.01</v>
      </c>
      <c r="J48" s="746">
        <v>3.4046363890314102</v>
      </c>
      <c r="K48" s="746">
        <v>59.422114821808599</v>
      </c>
      <c r="L48" s="746">
        <v>-3.4313593887024401</v>
      </c>
      <c r="M48" s="746">
        <v>76</v>
      </c>
      <c r="N48" s="746">
        <v>5369568155.1303501</v>
      </c>
      <c r="O48" s="747">
        <v>25.201907650370799</v>
      </c>
      <c r="P48" s="624"/>
      <c r="Q48" s="624"/>
      <c r="R48" s="624"/>
      <c r="S48" s="624"/>
      <c r="T48" s="624"/>
      <c r="U48" s="624"/>
      <c r="V48" s="624"/>
      <c r="W48" s="624"/>
      <c r="X48" s="624"/>
      <c r="Y48" s="624"/>
      <c r="Z48" s="624"/>
      <c r="AA48" s="624"/>
      <c r="AB48" s="624"/>
      <c r="AC48" s="624"/>
      <c r="AD48" s="624"/>
      <c r="AE48" s="624"/>
      <c r="AF48" s="624"/>
      <c r="AG48" s="624"/>
      <c r="AH48" s="624"/>
      <c r="AI48" s="624"/>
    </row>
    <row r="49" spans="1:35">
      <c r="A49" s="624"/>
      <c r="B49" s="624"/>
      <c r="C49" s="745">
        <v>23.444072999999999</v>
      </c>
      <c r="D49" s="746">
        <v>-109.82829099999999</v>
      </c>
      <c r="E49" s="746">
        <v>28.7898063193669</v>
      </c>
      <c r="F49" s="746">
        <v>4</v>
      </c>
      <c r="G49" s="746">
        <v>14.5</v>
      </c>
      <c r="H49" s="746">
        <v>4.0846309710000002</v>
      </c>
      <c r="I49" s="746">
        <v>0.01</v>
      </c>
      <c r="J49" s="746">
        <v>4.2853628201729803</v>
      </c>
      <c r="K49" s="746">
        <v>74.793690854568098</v>
      </c>
      <c r="L49" s="746">
        <v>-3.3172310568099102</v>
      </c>
      <c r="M49" s="746">
        <v>82</v>
      </c>
      <c r="N49" s="746">
        <v>24482632569.603401</v>
      </c>
      <c r="O49" s="747">
        <v>25.819957392328</v>
      </c>
      <c r="P49" s="624"/>
      <c r="Q49" s="624"/>
      <c r="R49" s="624"/>
      <c r="S49" s="624"/>
      <c r="T49" s="624"/>
      <c r="U49" s="624"/>
      <c r="V49" s="624"/>
      <c r="W49" s="624"/>
      <c r="X49" s="624"/>
      <c r="Y49" s="624"/>
      <c r="Z49" s="624"/>
      <c r="AA49" s="624"/>
      <c r="AB49" s="624"/>
      <c r="AC49" s="624"/>
      <c r="AD49" s="624"/>
      <c r="AE49" s="624"/>
      <c r="AF49" s="624"/>
      <c r="AG49" s="624"/>
      <c r="AH49" s="624"/>
      <c r="AI49" s="624"/>
    </row>
    <row r="50" spans="1:35">
      <c r="A50" s="624"/>
      <c r="B50" s="624"/>
      <c r="C50" s="745">
        <v>68.438211999999993</v>
      </c>
      <c r="D50" s="746">
        <v>22.381717999999999</v>
      </c>
      <c r="E50" s="746">
        <v>2.8782006355288998</v>
      </c>
      <c r="F50" s="746">
        <v>2</v>
      </c>
      <c r="G50" s="746">
        <v>20</v>
      </c>
      <c r="H50" s="746">
        <v>0.105219942</v>
      </c>
      <c r="I50" s="746">
        <v>1</v>
      </c>
      <c r="J50" s="746">
        <v>0.64578271850822799</v>
      </c>
      <c r="K50" s="746">
        <v>11.2710346904483</v>
      </c>
      <c r="L50" s="746">
        <v>1.1459283296142799</v>
      </c>
      <c r="M50" s="746">
        <v>76</v>
      </c>
      <c r="N50" s="746">
        <v>974275086.29596102</v>
      </c>
      <c r="O50" s="747">
        <v>35.661727162360101</v>
      </c>
      <c r="P50" s="624"/>
      <c r="Q50" s="624"/>
      <c r="R50" s="624"/>
      <c r="S50" s="624"/>
      <c r="T50" s="624"/>
      <c r="U50" s="624"/>
      <c r="V50" s="624"/>
      <c r="W50" s="624"/>
      <c r="X50" s="624"/>
      <c r="Y50" s="624"/>
      <c r="Z50" s="624"/>
      <c r="AA50" s="624"/>
      <c r="AB50" s="624"/>
      <c r="AC50" s="624"/>
      <c r="AD50" s="624"/>
      <c r="AE50" s="624"/>
      <c r="AF50" s="624"/>
      <c r="AG50" s="624"/>
      <c r="AH50" s="624"/>
      <c r="AI50" s="624"/>
    </row>
    <row r="51" spans="1:35">
      <c r="A51" s="624"/>
      <c r="B51" s="624"/>
      <c r="C51" s="745">
        <v>-18.411580000000001</v>
      </c>
      <c r="D51" s="746">
        <v>-53.992204999999998</v>
      </c>
      <c r="E51" s="746">
        <v>26.300231592930501</v>
      </c>
      <c r="F51" s="746">
        <v>6</v>
      </c>
      <c r="G51" s="746">
        <v>20</v>
      </c>
      <c r="H51" s="746">
        <v>0.5091753</v>
      </c>
      <c r="I51" s="746">
        <v>1</v>
      </c>
      <c r="J51" s="746">
        <v>0.98620461125942205</v>
      </c>
      <c r="K51" s="746">
        <v>17.212517564827699</v>
      </c>
      <c r="L51" s="746">
        <v>-3.4313593887024401</v>
      </c>
      <c r="M51" s="746">
        <v>76</v>
      </c>
      <c r="N51" s="746">
        <v>5369568155.1303501</v>
      </c>
      <c r="O51" s="747">
        <v>37.448008915660402</v>
      </c>
      <c r="P51" s="624"/>
      <c r="Q51" s="624"/>
      <c r="R51" s="624"/>
      <c r="S51" s="624"/>
      <c r="T51" s="624"/>
      <c r="U51" s="624"/>
      <c r="V51" s="624"/>
      <c r="W51" s="624"/>
      <c r="X51" s="624"/>
      <c r="Y51" s="624"/>
      <c r="Z51" s="624"/>
      <c r="AA51" s="624"/>
      <c r="AB51" s="624"/>
      <c r="AC51" s="624"/>
      <c r="AD51" s="624"/>
      <c r="AE51" s="624"/>
      <c r="AF51" s="624"/>
      <c r="AG51" s="624"/>
      <c r="AH51" s="624"/>
      <c r="AI51" s="624"/>
    </row>
    <row r="52" spans="1:35">
      <c r="A52" s="624"/>
      <c r="B52" s="624"/>
      <c r="C52" s="745">
        <v>23.444072999999999</v>
      </c>
      <c r="D52" s="746">
        <v>-109.82829099999999</v>
      </c>
      <c r="E52" s="746">
        <v>28.7898063193669</v>
      </c>
      <c r="F52" s="746">
        <v>4</v>
      </c>
      <c r="G52" s="746">
        <v>20</v>
      </c>
      <c r="H52" s="746">
        <v>0.50648411500000001</v>
      </c>
      <c r="I52" s="746">
        <v>1</v>
      </c>
      <c r="J52" s="746">
        <v>0.97149091283021005</v>
      </c>
      <c r="K52" s="746">
        <v>16.9557150820924</v>
      </c>
      <c r="L52" s="746">
        <v>-3.3172310568099102</v>
      </c>
      <c r="M52" s="746">
        <v>82</v>
      </c>
      <c r="N52" s="746">
        <v>24482632569.603401</v>
      </c>
      <c r="O52" s="747">
        <v>44.290021189862998</v>
      </c>
      <c r="P52" s="624"/>
      <c r="Q52" s="624"/>
      <c r="R52" s="624"/>
      <c r="S52" s="624"/>
      <c r="T52" s="624"/>
      <c r="U52" s="624"/>
      <c r="V52" s="624"/>
      <c r="W52" s="624"/>
      <c r="X52" s="624"/>
      <c r="Y52" s="624"/>
      <c r="Z52" s="624"/>
      <c r="AA52" s="624"/>
      <c r="AB52" s="624"/>
      <c r="AC52" s="624"/>
      <c r="AD52" s="624"/>
      <c r="AE52" s="624"/>
      <c r="AF52" s="624"/>
      <c r="AG52" s="624"/>
      <c r="AH52" s="624"/>
      <c r="AI52" s="624"/>
    </row>
    <row r="53" spans="1:35">
      <c r="A53" s="624"/>
      <c r="B53" s="624"/>
      <c r="C53" s="745">
        <v>68.438211999999993</v>
      </c>
      <c r="D53" s="746">
        <v>22.381717999999999</v>
      </c>
      <c r="E53" s="746">
        <v>2.8782006355288998</v>
      </c>
      <c r="F53" s="746">
        <v>2</v>
      </c>
      <c r="G53" s="746">
        <v>20</v>
      </c>
      <c r="H53" s="746">
        <v>0.50309587200000006</v>
      </c>
      <c r="I53" s="746">
        <v>0.1</v>
      </c>
      <c r="J53" s="746">
        <v>0.98294354037272302</v>
      </c>
      <c r="K53" s="746">
        <v>17.155601140713799</v>
      </c>
      <c r="L53" s="746">
        <v>1.1459283296142799</v>
      </c>
      <c r="M53" s="746">
        <v>76</v>
      </c>
      <c r="N53" s="746">
        <v>974275086.29596102</v>
      </c>
      <c r="O53" s="747">
        <v>35.539024927922704</v>
      </c>
      <c r="P53" s="624"/>
      <c r="Q53" s="624"/>
      <c r="R53" s="624"/>
      <c r="S53" s="624"/>
      <c r="T53" s="624"/>
      <c r="U53" s="624"/>
      <c r="V53" s="624"/>
      <c r="W53" s="624"/>
      <c r="X53" s="624"/>
      <c r="Y53" s="624"/>
      <c r="Z53" s="624"/>
      <c r="AA53" s="624"/>
      <c r="AB53" s="624"/>
      <c r="AC53" s="624"/>
      <c r="AD53" s="624"/>
      <c r="AE53" s="624"/>
      <c r="AF53" s="624"/>
      <c r="AG53" s="624"/>
      <c r="AH53" s="624"/>
      <c r="AI53" s="624"/>
    </row>
    <row r="54" spans="1:35">
      <c r="A54" s="624"/>
      <c r="B54" s="624"/>
      <c r="C54" s="745">
        <v>-18.411580000000001</v>
      </c>
      <c r="D54" s="746">
        <v>-53.992204999999998</v>
      </c>
      <c r="E54" s="746">
        <v>26.300231592930501</v>
      </c>
      <c r="F54" s="746">
        <v>6</v>
      </c>
      <c r="G54" s="746">
        <v>20</v>
      </c>
      <c r="H54" s="746">
        <v>0.5091753</v>
      </c>
      <c r="I54" s="746">
        <v>0.1</v>
      </c>
      <c r="J54" s="746">
        <v>0.98620461125942205</v>
      </c>
      <c r="K54" s="746">
        <v>17.212517564827699</v>
      </c>
      <c r="L54" s="746">
        <v>-3.4313593887024401</v>
      </c>
      <c r="M54" s="746">
        <v>76</v>
      </c>
      <c r="N54" s="746">
        <v>5369568155.1303501</v>
      </c>
      <c r="O54" s="747">
        <v>47.448008915660402</v>
      </c>
      <c r="P54" s="624"/>
      <c r="Q54" s="624"/>
      <c r="R54" s="624"/>
      <c r="S54" s="624"/>
      <c r="T54" s="624"/>
      <c r="U54" s="624"/>
      <c r="V54" s="624"/>
      <c r="W54" s="624"/>
      <c r="X54" s="624"/>
      <c r="Y54" s="624"/>
      <c r="Z54" s="624"/>
      <c r="AA54" s="624"/>
      <c r="AB54" s="624"/>
      <c r="AC54" s="624"/>
      <c r="AD54" s="624"/>
      <c r="AE54" s="624"/>
      <c r="AF54" s="624"/>
      <c r="AG54" s="624"/>
      <c r="AH54" s="624"/>
      <c r="AI54" s="624"/>
    </row>
    <row r="55" spans="1:35">
      <c r="A55" s="624"/>
      <c r="B55" s="624"/>
      <c r="C55" s="745">
        <v>23.444072999999999</v>
      </c>
      <c r="D55" s="746">
        <v>-109.82829099999999</v>
      </c>
      <c r="E55" s="746">
        <v>28.7898063193669</v>
      </c>
      <c r="F55" s="746">
        <v>4</v>
      </c>
      <c r="G55" s="746">
        <v>20</v>
      </c>
      <c r="H55" s="746">
        <v>0.50648411500000001</v>
      </c>
      <c r="I55" s="746">
        <v>0.1</v>
      </c>
      <c r="J55" s="746">
        <v>0.97149091283021005</v>
      </c>
      <c r="K55" s="746">
        <v>16.9557150820924</v>
      </c>
      <c r="L55" s="746">
        <v>-3.3172310568099102</v>
      </c>
      <c r="M55" s="746">
        <v>82</v>
      </c>
      <c r="N55" s="746">
        <v>24482632569.603401</v>
      </c>
      <c r="O55" s="747">
        <v>54.290021189862998</v>
      </c>
      <c r="P55" s="624"/>
      <c r="Q55" s="624"/>
      <c r="R55" s="624"/>
      <c r="S55" s="624"/>
      <c r="T55" s="624"/>
      <c r="U55" s="624"/>
      <c r="V55" s="624"/>
      <c r="W55" s="624"/>
      <c r="X55" s="624"/>
      <c r="Y55" s="624"/>
      <c r="Z55" s="624"/>
      <c r="AA55" s="624"/>
      <c r="AB55" s="624"/>
      <c r="AC55" s="624"/>
      <c r="AD55" s="624"/>
      <c r="AE55" s="624"/>
      <c r="AF55" s="624"/>
      <c r="AG55" s="624"/>
      <c r="AH55" s="624"/>
      <c r="AI55" s="624"/>
    </row>
    <row r="56" spans="1:35">
      <c r="A56" s="624"/>
      <c r="B56" s="624"/>
      <c r="C56" s="745">
        <v>68.438211999999993</v>
      </c>
      <c r="D56" s="746">
        <v>22.381717999999999</v>
      </c>
      <c r="E56" s="746">
        <v>2.8782006355288998</v>
      </c>
      <c r="F56" s="746">
        <v>2</v>
      </c>
      <c r="G56" s="746">
        <v>20</v>
      </c>
      <c r="H56" s="746">
        <v>0.50309587200000006</v>
      </c>
      <c r="I56" s="746">
        <v>0.01</v>
      </c>
      <c r="J56" s="746">
        <v>0.98294354037272302</v>
      </c>
      <c r="K56" s="746">
        <v>17.155601140713799</v>
      </c>
      <c r="L56" s="746">
        <v>1.1459283296142799</v>
      </c>
      <c r="M56" s="746">
        <v>76</v>
      </c>
      <c r="N56" s="746">
        <v>974275086.29596102</v>
      </c>
      <c r="O56" s="747">
        <v>45.539024927922704</v>
      </c>
      <c r="P56" s="624"/>
      <c r="Q56" s="624"/>
      <c r="R56" s="624"/>
      <c r="S56" s="624"/>
      <c r="T56" s="624"/>
      <c r="U56" s="624"/>
      <c r="V56" s="624"/>
      <c r="W56" s="624"/>
      <c r="X56" s="624"/>
      <c r="Y56" s="624"/>
      <c r="Z56" s="624"/>
      <c r="AA56" s="624"/>
      <c r="AB56" s="624"/>
      <c r="AC56" s="624"/>
      <c r="AD56" s="624"/>
      <c r="AE56" s="624"/>
      <c r="AF56" s="624"/>
      <c r="AG56" s="624"/>
      <c r="AH56" s="624"/>
      <c r="AI56" s="624"/>
    </row>
    <row r="57" spans="1:35">
      <c r="A57" s="624"/>
      <c r="B57" s="624"/>
      <c r="C57" s="745">
        <v>-18.411580000000001</v>
      </c>
      <c r="D57" s="746">
        <v>-53.992204999999998</v>
      </c>
      <c r="E57" s="746">
        <v>26.300231592930501</v>
      </c>
      <c r="F57" s="746">
        <v>6</v>
      </c>
      <c r="G57" s="746">
        <v>20</v>
      </c>
      <c r="H57" s="746">
        <v>0.5091753</v>
      </c>
      <c r="I57" s="746">
        <v>0.01</v>
      </c>
      <c r="J57" s="746">
        <v>0.98620461125942205</v>
      </c>
      <c r="K57" s="746">
        <v>17.212517564827699</v>
      </c>
      <c r="L57" s="746">
        <v>-3.4313593887024401</v>
      </c>
      <c r="M57" s="746">
        <v>76</v>
      </c>
      <c r="N57" s="746">
        <v>5369568155.1303501</v>
      </c>
      <c r="O57" s="747">
        <v>57.448008915660402</v>
      </c>
      <c r="P57" s="624"/>
      <c r="Q57" s="624"/>
      <c r="R57" s="624"/>
      <c r="S57" s="624"/>
      <c r="T57" s="624"/>
      <c r="U57" s="624"/>
      <c r="V57" s="624"/>
      <c r="W57" s="624"/>
      <c r="X57" s="624"/>
      <c r="Y57" s="624"/>
      <c r="Z57" s="624"/>
      <c r="AA57" s="624"/>
      <c r="AB57" s="624"/>
      <c r="AC57" s="624"/>
      <c r="AD57" s="624"/>
      <c r="AE57" s="624"/>
      <c r="AF57" s="624"/>
      <c r="AG57" s="624"/>
      <c r="AH57" s="624"/>
      <c r="AI57" s="624"/>
    </row>
    <row r="58" spans="1:35">
      <c r="A58" s="624"/>
      <c r="B58" s="624"/>
      <c r="C58" s="745">
        <v>23.444072999999999</v>
      </c>
      <c r="D58" s="746">
        <v>-109.82829099999999</v>
      </c>
      <c r="E58" s="746">
        <v>28.7898063193669</v>
      </c>
      <c r="F58" s="746">
        <v>4</v>
      </c>
      <c r="G58" s="746">
        <v>20</v>
      </c>
      <c r="H58" s="746">
        <v>0.50648411500000001</v>
      </c>
      <c r="I58" s="746">
        <v>0.01</v>
      </c>
      <c r="J58" s="746">
        <v>0.97149091283021005</v>
      </c>
      <c r="K58" s="746">
        <v>16.9557150820924</v>
      </c>
      <c r="L58" s="746">
        <v>-3.3172310568099102</v>
      </c>
      <c r="M58" s="746">
        <v>82</v>
      </c>
      <c r="N58" s="746">
        <v>24482632569.603401</v>
      </c>
      <c r="O58" s="747">
        <v>64.290021189862998</v>
      </c>
      <c r="P58" s="624"/>
      <c r="Q58" s="624"/>
      <c r="R58" s="624"/>
      <c r="S58" s="624"/>
      <c r="T58" s="624"/>
      <c r="U58" s="624"/>
      <c r="V58" s="624"/>
      <c r="W58" s="624"/>
      <c r="X58" s="624"/>
      <c r="Y58" s="624"/>
      <c r="Z58" s="624"/>
      <c r="AA58" s="624"/>
      <c r="AB58" s="624"/>
      <c r="AC58" s="624"/>
      <c r="AD58" s="624"/>
      <c r="AE58" s="624"/>
      <c r="AF58" s="624"/>
      <c r="AG58" s="624"/>
      <c r="AH58" s="624"/>
      <c r="AI58" s="624"/>
    </row>
    <row r="59" spans="1:35">
      <c r="A59" s="624"/>
      <c r="B59" s="624"/>
      <c r="C59" s="745">
        <v>68.438211999999993</v>
      </c>
      <c r="D59" s="746">
        <v>22.381717999999999</v>
      </c>
      <c r="E59" s="746">
        <v>2.8782006355288998</v>
      </c>
      <c r="F59" s="746">
        <v>2</v>
      </c>
      <c r="G59" s="746">
        <v>20</v>
      </c>
      <c r="H59" s="746">
        <v>0.152580207</v>
      </c>
      <c r="I59" s="746">
        <v>1</v>
      </c>
      <c r="J59" s="746">
        <v>0.68531920013345604</v>
      </c>
      <c r="K59" s="746">
        <v>11.9610764694628</v>
      </c>
      <c r="L59" s="746">
        <v>1.1459283296142799</v>
      </c>
      <c r="M59" s="746">
        <v>76</v>
      </c>
      <c r="N59" s="746">
        <v>974275086.29596102</v>
      </c>
      <c r="O59" s="747">
        <v>34.248013762981699</v>
      </c>
      <c r="P59" s="624"/>
      <c r="Q59" s="624"/>
      <c r="R59" s="624"/>
      <c r="S59" s="624"/>
      <c r="T59" s="624"/>
      <c r="U59" s="624"/>
      <c r="V59" s="624"/>
      <c r="W59" s="624"/>
      <c r="X59" s="624"/>
      <c r="Y59" s="624"/>
      <c r="Z59" s="624"/>
      <c r="AA59" s="624"/>
      <c r="AB59" s="624"/>
      <c r="AC59" s="624"/>
      <c r="AD59" s="624"/>
      <c r="AE59" s="624"/>
      <c r="AF59" s="624"/>
      <c r="AG59" s="624"/>
      <c r="AH59" s="624"/>
      <c r="AI59" s="624"/>
    </row>
    <row r="60" spans="1:35">
      <c r="A60" s="624"/>
      <c r="B60" s="624"/>
      <c r="C60" s="745">
        <v>-18.411580000000001</v>
      </c>
      <c r="D60" s="746">
        <v>-53.992204999999998</v>
      </c>
      <c r="E60" s="746">
        <v>26.300231592930501</v>
      </c>
      <c r="F60" s="746">
        <v>6</v>
      </c>
      <c r="G60" s="746">
        <v>20</v>
      </c>
      <c r="H60" s="746">
        <v>0.69896498500000004</v>
      </c>
      <c r="I60" s="746">
        <v>1</v>
      </c>
      <c r="J60" s="746">
        <v>1.15077438199122</v>
      </c>
      <c r="K60" s="746">
        <v>20.0848019133498</v>
      </c>
      <c r="L60" s="746">
        <v>-3.4313593887024401</v>
      </c>
      <c r="M60" s="746">
        <v>76</v>
      </c>
      <c r="N60" s="746">
        <v>5369568155.1303501</v>
      </c>
      <c r="O60" s="747">
        <v>33.663836187501403</v>
      </c>
      <c r="P60" s="624"/>
      <c r="Q60" s="624"/>
      <c r="R60" s="624"/>
      <c r="S60" s="624"/>
      <c r="T60" s="624"/>
      <c r="U60" s="624"/>
      <c r="V60" s="624"/>
      <c r="W60" s="624"/>
      <c r="X60" s="624"/>
      <c r="Y60" s="624"/>
      <c r="Z60" s="624"/>
      <c r="AA60" s="624"/>
      <c r="AB60" s="624"/>
      <c r="AC60" s="624"/>
      <c r="AD60" s="624"/>
      <c r="AE60" s="624"/>
      <c r="AF60" s="624"/>
      <c r="AG60" s="624"/>
      <c r="AH60" s="624"/>
      <c r="AI60" s="624"/>
    </row>
    <row r="61" spans="1:35">
      <c r="A61" s="624"/>
      <c r="B61" s="624"/>
      <c r="C61" s="745">
        <v>23.444072999999999</v>
      </c>
      <c r="D61" s="746">
        <v>-109.82829099999999</v>
      </c>
      <c r="E61" s="746">
        <v>28.7898063193669</v>
      </c>
      <c r="F61" s="746">
        <v>4</v>
      </c>
      <c r="G61" s="746">
        <v>20</v>
      </c>
      <c r="H61" s="746">
        <v>1.0474978429999999</v>
      </c>
      <c r="I61" s="746">
        <v>1</v>
      </c>
      <c r="J61" s="746">
        <v>1.4469048877258901</v>
      </c>
      <c r="K61" s="746">
        <v>25.253254254015701</v>
      </c>
      <c r="L61" s="746">
        <v>-3.3172310568099102</v>
      </c>
      <c r="M61" s="746">
        <v>82</v>
      </c>
      <c r="N61" s="746">
        <v>24482632569.603401</v>
      </c>
      <c r="O61" s="747">
        <v>34.473685063560502</v>
      </c>
      <c r="P61" s="624"/>
      <c r="Q61" s="624"/>
      <c r="R61" s="624"/>
      <c r="S61" s="624"/>
      <c r="T61" s="624"/>
      <c r="U61" s="624"/>
      <c r="V61" s="624"/>
      <c r="W61" s="624"/>
      <c r="X61" s="624"/>
      <c r="Y61" s="624"/>
      <c r="Z61" s="624"/>
      <c r="AA61" s="624"/>
      <c r="AB61" s="624"/>
      <c r="AC61" s="624"/>
      <c r="AD61" s="624"/>
      <c r="AE61" s="624"/>
      <c r="AF61" s="624"/>
      <c r="AG61" s="624"/>
      <c r="AH61" s="624"/>
      <c r="AI61" s="624"/>
    </row>
    <row r="62" spans="1:35">
      <c r="A62" s="624"/>
      <c r="B62" s="624"/>
      <c r="C62" s="745">
        <v>68.438211999999993</v>
      </c>
      <c r="D62" s="746">
        <v>22.381717999999999</v>
      </c>
      <c r="E62" s="746">
        <v>2.8782006355288998</v>
      </c>
      <c r="F62" s="746">
        <v>2</v>
      </c>
      <c r="G62" s="746">
        <v>20</v>
      </c>
      <c r="H62" s="746">
        <v>0.59371059000000004</v>
      </c>
      <c r="I62" s="746">
        <v>0.1</v>
      </c>
      <c r="J62" s="746">
        <v>1.0611850193291801</v>
      </c>
      <c r="K62" s="746">
        <v>18.521172560133898</v>
      </c>
      <c r="L62" s="746">
        <v>1.1459283296142799</v>
      </c>
      <c r="M62" s="746">
        <v>76</v>
      </c>
      <c r="N62" s="746">
        <v>974275086.29596102</v>
      </c>
      <c r="O62" s="747">
        <v>33.665056524140702</v>
      </c>
      <c r="P62" s="624"/>
      <c r="Q62" s="624"/>
      <c r="R62" s="624"/>
      <c r="S62" s="624"/>
      <c r="T62" s="624"/>
      <c r="U62" s="624"/>
      <c r="V62" s="624"/>
      <c r="W62" s="624"/>
      <c r="X62" s="624"/>
      <c r="Y62" s="624"/>
      <c r="Z62" s="624"/>
      <c r="AA62" s="624"/>
      <c r="AB62" s="624"/>
      <c r="AC62" s="624"/>
      <c r="AD62" s="624"/>
      <c r="AE62" s="624"/>
      <c r="AF62" s="624"/>
      <c r="AG62" s="624"/>
      <c r="AH62" s="624"/>
      <c r="AI62" s="624"/>
    </row>
    <row r="63" spans="1:35">
      <c r="A63" s="624"/>
      <c r="B63" s="624"/>
      <c r="C63" s="745">
        <v>-18.411580000000001</v>
      </c>
      <c r="D63" s="746">
        <v>-53.992204999999998</v>
      </c>
      <c r="E63" s="746">
        <v>26.300231592930501</v>
      </c>
      <c r="F63" s="746">
        <v>6</v>
      </c>
      <c r="G63" s="746">
        <v>20</v>
      </c>
      <c r="H63" s="746">
        <v>1.202316733</v>
      </c>
      <c r="I63" s="746">
        <v>0.1</v>
      </c>
      <c r="J63" s="746">
        <v>1.59626029109737</v>
      </c>
      <c r="K63" s="746">
        <v>27.859997798492302</v>
      </c>
      <c r="L63" s="746">
        <v>-3.4313593887024401</v>
      </c>
      <c r="M63" s="746">
        <v>76</v>
      </c>
      <c r="N63" s="746">
        <v>5369568155.1303501</v>
      </c>
      <c r="O63" s="747">
        <v>35.552393470629198</v>
      </c>
      <c r="P63" s="624"/>
      <c r="Q63" s="624"/>
      <c r="R63" s="624"/>
      <c r="S63" s="624"/>
      <c r="T63" s="624"/>
      <c r="U63" s="624"/>
      <c r="V63" s="624"/>
      <c r="W63" s="624"/>
      <c r="X63" s="624"/>
      <c r="Y63" s="624"/>
      <c r="Z63" s="624"/>
      <c r="AA63" s="624"/>
      <c r="AB63" s="624"/>
      <c r="AC63" s="624"/>
      <c r="AD63" s="624"/>
      <c r="AE63" s="624"/>
      <c r="AF63" s="624"/>
      <c r="AG63" s="624"/>
      <c r="AH63" s="624"/>
      <c r="AI63" s="624"/>
    </row>
    <row r="64" spans="1:35">
      <c r="A64" s="624"/>
      <c r="B64" s="624"/>
      <c r="C64" s="745">
        <v>23.444072999999999</v>
      </c>
      <c r="D64" s="746">
        <v>-109.82829099999999</v>
      </c>
      <c r="E64" s="746">
        <v>28.7898063193669</v>
      </c>
      <c r="F64" s="746">
        <v>4</v>
      </c>
      <c r="G64" s="746">
        <v>20</v>
      </c>
      <c r="H64" s="746">
        <v>1.5064662209999999</v>
      </c>
      <c r="I64" s="746">
        <v>0.1</v>
      </c>
      <c r="J64" s="746">
        <v>1.86054022340492</v>
      </c>
      <c r="K64" s="746">
        <v>32.472552764206803</v>
      </c>
      <c r="L64" s="746">
        <v>-3.3172310568099102</v>
      </c>
      <c r="M64" s="746">
        <v>82</v>
      </c>
      <c r="N64" s="746">
        <v>24482632569.603401</v>
      </c>
      <c r="O64" s="747">
        <v>38.196096493631799</v>
      </c>
      <c r="P64" s="624"/>
      <c r="Q64" s="624"/>
      <c r="R64" s="624"/>
      <c r="S64" s="624"/>
      <c r="T64" s="624"/>
      <c r="U64" s="624"/>
      <c r="V64" s="624"/>
      <c r="W64" s="624"/>
      <c r="X64" s="624"/>
      <c r="Y64" s="624"/>
      <c r="Z64" s="624"/>
      <c r="AA64" s="624"/>
      <c r="AB64" s="624"/>
      <c r="AC64" s="624"/>
      <c r="AD64" s="624"/>
      <c r="AE64" s="624"/>
      <c r="AF64" s="624"/>
      <c r="AG64" s="624"/>
      <c r="AH64" s="624"/>
      <c r="AI64" s="624"/>
    </row>
    <row r="65" spans="1:35">
      <c r="A65" s="624"/>
      <c r="B65" s="624"/>
      <c r="C65" s="745">
        <v>68.438211999999993</v>
      </c>
      <c r="D65" s="746">
        <v>22.381717999999999</v>
      </c>
      <c r="E65" s="746">
        <v>2.8782006355288998</v>
      </c>
      <c r="F65" s="746">
        <v>2</v>
      </c>
      <c r="G65" s="746">
        <v>20</v>
      </c>
      <c r="H65" s="746">
        <v>0.69420293</v>
      </c>
      <c r="I65" s="746">
        <v>0.01</v>
      </c>
      <c r="J65" s="746">
        <v>1.14851502432438</v>
      </c>
      <c r="K65" s="746">
        <v>20.045368683083201</v>
      </c>
      <c r="L65" s="746">
        <v>1.1459283296142799</v>
      </c>
      <c r="M65" s="746">
        <v>76</v>
      </c>
      <c r="N65" s="746">
        <v>974275086.29596102</v>
      </c>
      <c r="O65" s="747">
        <v>41.722343571649198</v>
      </c>
      <c r="P65" s="624"/>
      <c r="Q65" s="624"/>
      <c r="R65" s="624"/>
      <c r="S65" s="624"/>
      <c r="T65" s="624"/>
      <c r="U65" s="624"/>
      <c r="V65" s="624"/>
      <c r="W65" s="624"/>
      <c r="X65" s="624"/>
      <c r="Y65" s="624"/>
      <c r="Z65" s="624"/>
      <c r="AA65" s="624"/>
      <c r="AB65" s="624"/>
      <c r="AC65" s="624"/>
      <c r="AD65" s="624"/>
      <c r="AE65" s="624"/>
      <c r="AF65" s="624"/>
      <c r="AG65" s="624"/>
      <c r="AH65" s="624"/>
      <c r="AI65" s="624"/>
    </row>
    <row r="66" spans="1:35">
      <c r="A66" s="624"/>
      <c r="B66" s="624"/>
      <c r="C66" s="745">
        <v>-18.411580000000001</v>
      </c>
      <c r="D66" s="746">
        <v>-53.992204999999998</v>
      </c>
      <c r="E66" s="746">
        <v>26.300231592930501</v>
      </c>
      <c r="F66" s="746">
        <v>6</v>
      </c>
      <c r="G66" s="746">
        <v>20</v>
      </c>
      <c r="H66" s="746">
        <v>1.7918944560000001</v>
      </c>
      <c r="I66" s="746">
        <v>0.01</v>
      </c>
      <c r="J66" s="746">
        <v>2.1312783496039001</v>
      </c>
      <c r="K66" s="746">
        <v>37.197824477058802</v>
      </c>
      <c r="L66" s="746">
        <v>-3.4313593887024401</v>
      </c>
      <c r="M66" s="746">
        <v>76</v>
      </c>
      <c r="N66" s="746">
        <v>5369568155.1303501</v>
      </c>
      <c r="O66" s="747">
        <v>38.308724530177003</v>
      </c>
      <c r="P66" s="624"/>
      <c r="Q66" s="624"/>
      <c r="R66" s="624"/>
      <c r="S66" s="624"/>
      <c r="T66" s="624"/>
      <c r="U66" s="624"/>
      <c r="V66" s="624"/>
      <c r="W66" s="624"/>
      <c r="X66" s="624"/>
      <c r="Y66" s="624"/>
      <c r="Z66" s="624"/>
      <c r="AA66" s="624"/>
      <c r="AB66" s="624"/>
      <c r="AC66" s="624"/>
      <c r="AD66" s="624"/>
      <c r="AE66" s="624"/>
      <c r="AF66" s="624"/>
      <c r="AG66" s="624"/>
      <c r="AH66" s="624"/>
      <c r="AI66" s="624"/>
    </row>
    <row r="67" spans="1:35">
      <c r="A67" s="624"/>
      <c r="B67" s="624"/>
      <c r="C67" s="745">
        <v>23.444072999999999</v>
      </c>
      <c r="D67" s="746">
        <v>-109.82829099999999</v>
      </c>
      <c r="E67" s="746">
        <v>28.7898063193669</v>
      </c>
      <c r="F67" s="746">
        <v>4</v>
      </c>
      <c r="G67" s="746">
        <v>20</v>
      </c>
      <c r="H67" s="746">
        <v>2.3337082119999999</v>
      </c>
      <c r="I67" s="746">
        <v>0.01</v>
      </c>
      <c r="J67" s="746">
        <v>2.6235190267736699</v>
      </c>
      <c r="K67" s="746">
        <v>45.789045005917799</v>
      </c>
      <c r="L67" s="746">
        <v>-3.3172310568099102</v>
      </c>
      <c r="M67" s="746">
        <v>82</v>
      </c>
      <c r="N67" s="746">
        <v>24482632569.603401</v>
      </c>
      <c r="O67" s="747">
        <v>39.541503393111803</v>
      </c>
      <c r="P67" s="624"/>
      <c r="Q67" s="624"/>
      <c r="R67" s="624"/>
      <c r="S67" s="624"/>
      <c r="T67" s="624"/>
      <c r="U67" s="624"/>
      <c r="V67" s="624"/>
      <c r="W67" s="624"/>
      <c r="X67" s="624"/>
      <c r="Y67" s="624"/>
      <c r="Z67" s="624"/>
      <c r="AA67" s="624"/>
      <c r="AB67" s="624"/>
      <c r="AC67" s="624"/>
      <c r="AD67" s="624"/>
      <c r="AE67" s="624"/>
      <c r="AF67" s="624"/>
      <c r="AG67" s="624"/>
      <c r="AH67" s="624"/>
      <c r="AI67" s="624"/>
    </row>
    <row r="68" spans="1:35">
      <c r="A68" s="624"/>
      <c r="B68" s="624"/>
      <c r="C68" s="745">
        <v>68.438211999999993</v>
      </c>
      <c r="D68" s="746">
        <v>22.381717999999999</v>
      </c>
      <c r="E68" s="746">
        <v>2.8782006355288998</v>
      </c>
      <c r="F68" s="746">
        <v>2</v>
      </c>
      <c r="G68" s="746">
        <v>20</v>
      </c>
      <c r="H68" s="746">
        <v>0.23704988099999999</v>
      </c>
      <c r="I68" s="746">
        <v>1</v>
      </c>
      <c r="J68" s="746">
        <v>0.756257190781922</v>
      </c>
      <c r="K68" s="746">
        <v>13.199177971027501</v>
      </c>
      <c r="L68" s="746">
        <v>1.1459283296142799</v>
      </c>
      <c r="M68" s="746">
        <v>76</v>
      </c>
      <c r="N68" s="746">
        <v>974275086.29596102</v>
      </c>
      <c r="O68" s="747">
        <v>31.890497046418201</v>
      </c>
      <c r="P68" s="624"/>
      <c r="Q68" s="624"/>
      <c r="R68" s="624"/>
      <c r="S68" s="624"/>
      <c r="T68" s="624"/>
      <c r="U68" s="624"/>
      <c r="V68" s="624"/>
      <c r="W68" s="624"/>
      <c r="X68" s="624"/>
      <c r="Y68" s="624"/>
      <c r="Z68" s="624"/>
      <c r="AA68" s="624"/>
      <c r="AB68" s="624"/>
      <c r="AC68" s="624"/>
      <c r="AD68" s="624"/>
      <c r="AE68" s="624"/>
      <c r="AF68" s="624"/>
      <c r="AG68" s="624"/>
      <c r="AH68" s="624"/>
      <c r="AI68" s="624"/>
    </row>
    <row r="69" spans="1:35">
      <c r="A69" s="624"/>
      <c r="B69" s="624"/>
      <c r="C69" s="745">
        <v>-18.411580000000001</v>
      </c>
      <c r="D69" s="746">
        <v>-53.992204999999998</v>
      </c>
      <c r="E69" s="746">
        <v>26.300231592930501</v>
      </c>
      <c r="F69" s="746">
        <v>6</v>
      </c>
      <c r="G69" s="746">
        <v>20</v>
      </c>
      <c r="H69" s="746">
        <v>1.1358023260000001</v>
      </c>
      <c r="I69" s="746">
        <v>1</v>
      </c>
      <c r="J69" s="746">
        <v>1.53672549390879</v>
      </c>
      <c r="K69" s="746">
        <v>26.820919568044499</v>
      </c>
      <c r="L69" s="746">
        <v>-3.4313593887024401</v>
      </c>
      <c r="M69" s="746">
        <v>76</v>
      </c>
      <c r="N69" s="746">
        <v>5369568155.1303501</v>
      </c>
      <c r="O69" s="747">
        <v>26.499919841148799</v>
      </c>
      <c r="P69" s="624"/>
      <c r="Q69" s="624"/>
      <c r="R69" s="624"/>
      <c r="S69" s="624"/>
      <c r="T69" s="624"/>
      <c r="U69" s="624"/>
      <c r="V69" s="624"/>
      <c r="W69" s="624"/>
      <c r="X69" s="624"/>
      <c r="Y69" s="624"/>
      <c r="Z69" s="624"/>
      <c r="AA69" s="624"/>
      <c r="AB69" s="624"/>
      <c r="AC69" s="624"/>
      <c r="AD69" s="624"/>
      <c r="AE69" s="624"/>
      <c r="AF69" s="624"/>
      <c r="AG69" s="624"/>
      <c r="AH69" s="624"/>
      <c r="AI69" s="624"/>
    </row>
    <row r="70" spans="1:35">
      <c r="A70" s="624"/>
      <c r="B70" s="624"/>
      <c r="C70" s="745">
        <v>23.444072999999999</v>
      </c>
      <c r="D70" s="746">
        <v>-109.82829099999999</v>
      </c>
      <c r="E70" s="746">
        <v>28.7898063193669</v>
      </c>
      <c r="F70" s="746">
        <v>4</v>
      </c>
      <c r="G70" s="746">
        <v>20</v>
      </c>
      <c r="H70" s="746">
        <v>1.616683892</v>
      </c>
      <c r="I70" s="746">
        <v>1</v>
      </c>
      <c r="J70" s="746">
        <v>1.96102388137091</v>
      </c>
      <c r="K70" s="746">
        <v>34.226323440161003</v>
      </c>
      <c r="L70" s="746">
        <v>-3.3172310568099102</v>
      </c>
      <c r="M70" s="746">
        <v>82</v>
      </c>
      <c r="N70" s="746">
        <v>24482632569.603401</v>
      </c>
      <c r="O70" s="747">
        <v>26.876476722761499</v>
      </c>
      <c r="P70" s="624"/>
      <c r="Q70" s="624"/>
      <c r="R70" s="624"/>
      <c r="S70" s="624"/>
      <c r="T70" s="624"/>
      <c r="U70" s="624"/>
      <c r="V70" s="624"/>
      <c r="W70" s="624"/>
      <c r="X70" s="624"/>
      <c r="Y70" s="624"/>
      <c r="Z70" s="624"/>
      <c r="AA70" s="624"/>
      <c r="AB70" s="624"/>
      <c r="AC70" s="624"/>
      <c r="AD70" s="624"/>
      <c r="AE70" s="624"/>
      <c r="AF70" s="624"/>
      <c r="AG70" s="624"/>
      <c r="AH70" s="624"/>
      <c r="AI70" s="624"/>
    </row>
    <row r="71" spans="1:35">
      <c r="A71" s="624"/>
      <c r="B71" s="624"/>
      <c r="C71" s="745">
        <v>68.438211999999993</v>
      </c>
      <c r="D71" s="746">
        <v>22.381717999999999</v>
      </c>
      <c r="E71" s="746">
        <v>2.8782006355288998</v>
      </c>
      <c r="F71" s="746">
        <v>2</v>
      </c>
      <c r="G71" s="746">
        <v>20</v>
      </c>
      <c r="H71" s="746">
        <v>0.68750973900000001</v>
      </c>
      <c r="I71" s="746">
        <v>0.1</v>
      </c>
      <c r="J71" s="746">
        <v>1.1426808536503601</v>
      </c>
      <c r="K71" s="746">
        <v>19.9435431956983</v>
      </c>
      <c r="L71" s="746">
        <v>1.1459283296142799</v>
      </c>
      <c r="M71" s="746">
        <v>76</v>
      </c>
      <c r="N71" s="746">
        <v>974275086.29596102</v>
      </c>
      <c r="O71" s="747">
        <v>31.847673271988199</v>
      </c>
      <c r="P71" s="624"/>
      <c r="Q71" s="624"/>
      <c r="R71" s="624"/>
      <c r="S71" s="624"/>
      <c r="T71" s="624"/>
      <c r="U71" s="624"/>
      <c r="V71" s="624"/>
      <c r="W71" s="624"/>
      <c r="X71" s="624"/>
      <c r="Y71" s="624"/>
      <c r="Z71" s="624"/>
      <c r="AA71" s="624"/>
      <c r="AB71" s="624"/>
      <c r="AC71" s="624"/>
      <c r="AD71" s="624"/>
      <c r="AE71" s="624"/>
      <c r="AF71" s="624"/>
      <c r="AG71" s="624"/>
      <c r="AH71" s="624"/>
      <c r="AI71" s="624"/>
    </row>
    <row r="72" spans="1:35">
      <c r="A72" s="624"/>
      <c r="B72" s="624"/>
      <c r="C72" s="745">
        <v>-18.411580000000001</v>
      </c>
      <c r="D72" s="746">
        <v>-53.992204999999998</v>
      </c>
      <c r="E72" s="746">
        <v>26.300231592930501</v>
      </c>
      <c r="F72" s="746">
        <v>6</v>
      </c>
      <c r="G72" s="746">
        <v>20</v>
      </c>
      <c r="H72" s="746">
        <v>1.8965812559999999</v>
      </c>
      <c r="I72" s="746">
        <v>0.1</v>
      </c>
      <c r="J72" s="746">
        <v>2.2274822250213102</v>
      </c>
      <c r="K72" s="746">
        <v>38.876898856270998</v>
      </c>
      <c r="L72" s="746">
        <v>-3.4313593887024401</v>
      </c>
      <c r="M72" s="746">
        <v>76</v>
      </c>
      <c r="N72" s="746">
        <v>5369568155.1303501</v>
      </c>
      <c r="O72" s="747">
        <v>27.197101023614501</v>
      </c>
      <c r="P72" s="624"/>
      <c r="Q72" s="624"/>
      <c r="R72" s="624"/>
      <c r="S72" s="624"/>
      <c r="T72" s="624"/>
      <c r="U72" s="624"/>
      <c r="V72" s="624"/>
      <c r="W72" s="624"/>
      <c r="X72" s="624"/>
      <c r="Y72" s="624"/>
      <c r="Z72" s="624"/>
      <c r="AA72" s="624"/>
      <c r="AB72" s="624"/>
      <c r="AC72" s="624"/>
      <c r="AD72" s="624"/>
      <c r="AE72" s="624"/>
      <c r="AF72" s="624"/>
      <c r="AG72" s="624"/>
      <c r="AH72" s="624"/>
      <c r="AI72" s="624"/>
    </row>
    <row r="73" spans="1:35">
      <c r="A73" s="624"/>
      <c r="B73" s="624"/>
      <c r="C73" s="745">
        <v>23.444072999999999</v>
      </c>
      <c r="D73" s="746">
        <v>-109.82829099999999</v>
      </c>
      <c r="E73" s="746">
        <v>28.7898063193669</v>
      </c>
      <c r="F73" s="746">
        <v>4</v>
      </c>
      <c r="G73" s="746">
        <v>20</v>
      </c>
      <c r="H73" s="746">
        <v>2.6465847739999999</v>
      </c>
      <c r="I73" s="746">
        <v>0.1</v>
      </c>
      <c r="J73" s="746">
        <v>2.9165891033128402</v>
      </c>
      <c r="K73" s="746">
        <v>50.904082780598102</v>
      </c>
      <c r="L73" s="746">
        <v>-3.3172310568099102</v>
      </c>
      <c r="M73" s="746">
        <v>82</v>
      </c>
      <c r="N73" s="746">
        <v>24482632569.603401</v>
      </c>
      <c r="O73" s="747">
        <v>26.860591675916702</v>
      </c>
      <c r="P73" s="624"/>
      <c r="Q73" s="624"/>
      <c r="R73" s="624"/>
      <c r="S73" s="624"/>
      <c r="T73" s="624"/>
      <c r="U73" s="624"/>
      <c r="V73" s="624"/>
      <c r="W73" s="624"/>
      <c r="X73" s="624"/>
      <c r="Y73" s="624"/>
      <c r="Z73" s="624"/>
      <c r="AA73" s="624"/>
      <c r="AB73" s="624"/>
      <c r="AC73" s="624"/>
      <c r="AD73" s="624"/>
      <c r="AE73" s="624"/>
      <c r="AF73" s="624"/>
      <c r="AG73" s="624"/>
      <c r="AH73" s="624"/>
      <c r="AI73" s="624"/>
    </row>
    <row r="74" spans="1:35">
      <c r="A74" s="624"/>
      <c r="B74" s="624"/>
      <c r="C74" s="745">
        <v>68.438211999999993</v>
      </c>
      <c r="D74" s="746">
        <v>22.381717999999999</v>
      </c>
      <c r="E74" s="746">
        <v>2.8782006355288998</v>
      </c>
      <c r="F74" s="746">
        <v>2</v>
      </c>
      <c r="G74" s="746">
        <v>20</v>
      </c>
      <c r="H74" s="746">
        <v>1.3291155450000001</v>
      </c>
      <c r="I74" s="746">
        <v>0.01</v>
      </c>
      <c r="J74" s="746">
        <v>1.71193195040852</v>
      </c>
      <c r="K74" s="746">
        <v>29.878849104716998</v>
      </c>
      <c r="L74" s="746">
        <v>1.1459283296142799</v>
      </c>
      <c r="M74" s="746">
        <v>76</v>
      </c>
      <c r="N74" s="746">
        <v>974275086.29596102</v>
      </c>
      <c r="O74" s="747">
        <v>31.815321840799498</v>
      </c>
      <c r="P74" s="624"/>
      <c r="Q74" s="624"/>
      <c r="R74" s="624"/>
      <c r="S74" s="624"/>
      <c r="T74" s="624"/>
      <c r="U74" s="624"/>
      <c r="V74" s="624"/>
      <c r="W74" s="624"/>
      <c r="X74" s="624"/>
      <c r="Y74" s="624"/>
      <c r="Z74" s="624"/>
      <c r="AA74" s="624"/>
      <c r="AB74" s="624"/>
      <c r="AC74" s="624"/>
      <c r="AD74" s="624"/>
      <c r="AE74" s="624"/>
      <c r="AF74" s="624"/>
      <c r="AG74" s="624"/>
      <c r="AH74" s="624"/>
      <c r="AI74" s="624"/>
    </row>
    <row r="75" spans="1:35">
      <c r="A75" s="624"/>
      <c r="B75" s="624"/>
      <c r="C75" s="745">
        <v>-18.411580000000001</v>
      </c>
      <c r="D75" s="746">
        <v>-53.992204999999998</v>
      </c>
      <c r="E75" s="746">
        <v>26.300231592930501</v>
      </c>
      <c r="F75" s="746">
        <v>6</v>
      </c>
      <c r="G75" s="746">
        <v>20</v>
      </c>
      <c r="H75" s="746">
        <v>3.154792467</v>
      </c>
      <c r="I75" s="746">
        <v>0.01</v>
      </c>
      <c r="J75" s="746">
        <v>3.4046363890314102</v>
      </c>
      <c r="K75" s="746">
        <v>59.422114821808599</v>
      </c>
      <c r="L75" s="746">
        <v>-3.4313593887024401</v>
      </c>
      <c r="M75" s="746">
        <v>76</v>
      </c>
      <c r="N75" s="746">
        <v>5369568155.1303501</v>
      </c>
      <c r="O75" s="747">
        <v>26.458865591231898</v>
      </c>
      <c r="P75" s="624"/>
      <c r="Q75" s="624"/>
      <c r="R75" s="624"/>
      <c r="S75" s="624"/>
      <c r="T75" s="624"/>
      <c r="U75" s="624"/>
      <c r="V75" s="624"/>
      <c r="W75" s="624"/>
      <c r="X75" s="624"/>
      <c r="Y75" s="624"/>
      <c r="Z75" s="624"/>
      <c r="AA75" s="624"/>
      <c r="AB75" s="624"/>
      <c r="AC75" s="624"/>
      <c r="AD75" s="624"/>
      <c r="AE75" s="624"/>
      <c r="AF75" s="624"/>
      <c r="AG75" s="624"/>
      <c r="AH75" s="624"/>
      <c r="AI75" s="624"/>
    </row>
    <row r="76" spans="1:35" ht="15" thickBot="1">
      <c r="A76" s="624"/>
      <c r="B76" s="624"/>
      <c r="C76" s="748">
        <v>23.444072999999999</v>
      </c>
      <c r="D76" s="749">
        <v>-109.82829099999999</v>
      </c>
      <c r="E76" s="749">
        <v>28.7898063193669</v>
      </c>
      <c r="F76" s="749">
        <v>4</v>
      </c>
      <c r="G76" s="749">
        <v>20</v>
      </c>
      <c r="H76" s="749">
        <v>4.0846309710000002</v>
      </c>
      <c r="I76" s="749">
        <v>0.01</v>
      </c>
      <c r="J76" s="749">
        <v>4.2853628201729803</v>
      </c>
      <c r="K76" s="749">
        <v>74.793690854568098</v>
      </c>
      <c r="L76" s="749">
        <v>-3.3172310568099102</v>
      </c>
      <c r="M76" s="749">
        <v>82</v>
      </c>
      <c r="N76" s="749">
        <v>24482632569.603401</v>
      </c>
      <c r="O76" s="750">
        <v>27.076915333189</v>
      </c>
      <c r="P76" s="624"/>
      <c r="Q76" s="624"/>
      <c r="R76" s="624"/>
      <c r="S76" s="624"/>
      <c r="T76" s="624"/>
      <c r="U76" s="624"/>
      <c r="V76" s="624"/>
      <c r="W76" s="624"/>
      <c r="X76" s="624"/>
      <c r="Y76" s="624"/>
      <c r="Z76" s="624"/>
      <c r="AA76" s="624"/>
      <c r="AB76" s="624"/>
      <c r="AC76" s="624"/>
      <c r="AD76" s="624"/>
      <c r="AE76" s="624"/>
      <c r="AF76" s="624"/>
      <c r="AG76" s="624"/>
      <c r="AH76" s="624"/>
      <c r="AI76" s="624"/>
    </row>
    <row r="77" spans="1:35">
      <c r="A77" s="624"/>
      <c r="B77" s="624"/>
      <c r="C77" s="624"/>
      <c r="D77" s="624"/>
      <c r="E77" s="624"/>
      <c r="F77" s="624"/>
      <c r="G77" s="624"/>
      <c r="H77" s="624"/>
      <c r="I77" s="624"/>
      <c r="J77" s="624"/>
      <c r="K77" s="624"/>
      <c r="L77" s="624"/>
      <c r="M77" s="624"/>
      <c r="N77" s="624"/>
      <c r="O77" s="624"/>
      <c r="P77" s="624"/>
      <c r="Q77" s="624"/>
      <c r="R77" s="624"/>
      <c r="S77" s="624"/>
      <c r="T77" s="624"/>
      <c r="U77" s="624"/>
      <c r="V77" s="624"/>
      <c r="W77" s="624"/>
      <c r="X77" s="624"/>
      <c r="Y77" s="624"/>
      <c r="Z77" s="624"/>
      <c r="AA77" s="624"/>
      <c r="AB77" s="624"/>
      <c r="AC77" s="624"/>
      <c r="AD77" s="624"/>
      <c r="AE77" s="624"/>
      <c r="AF77" s="624"/>
      <c r="AG77" s="624"/>
      <c r="AH77" s="624"/>
      <c r="AI77" s="624"/>
    </row>
    <row r="78" spans="1:35">
      <c r="A78" s="624"/>
      <c r="B78" s="624"/>
      <c r="C78" s="624"/>
      <c r="D78" s="624"/>
      <c r="E78" s="624"/>
      <c r="F78" s="624"/>
      <c r="G78" s="624"/>
      <c r="H78" s="624"/>
      <c r="I78" s="624"/>
      <c r="J78" s="624"/>
      <c r="K78" s="624"/>
      <c r="L78" s="624"/>
      <c r="M78" s="624"/>
      <c r="N78" s="624"/>
      <c r="O78" s="624"/>
      <c r="P78" s="624"/>
      <c r="Q78" s="624"/>
      <c r="R78" s="624"/>
      <c r="S78" s="624"/>
      <c r="T78" s="624"/>
      <c r="U78" s="624"/>
      <c r="V78" s="624"/>
      <c r="W78" s="624"/>
      <c r="X78" s="624"/>
      <c r="Y78" s="624"/>
      <c r="Z78" s="624"/>
      <c r="AA78" s="624"/>
      <c r="AB78" s="624"/>
      <c r="AC78" s="624"/>
      <c r="AD78" s="624"/>
      <c r="AE78" s="624"/>
      <c r="AF78" s="624"/>
      <c r="AG78" s="624"/>
      <c r="AH78" s="624"/>
      <c r="AI78" s="624"/>
    </row>
    <row r="79" spans="1:35">
      <c r="A79" s="624"/>
      <c r="B79" s="624"/>
      <c r="C79" s="624"/>
      <c r="D79" s="624"/>
      <c r="E79" s="624"/>
      <c r="F79" s="624"/>
      <c r="G79" s="624"/>
      <c r="H79" s="624"/>
      <c r="I79" s="624"/>
      <c r="J79" s="624"/>
      <c r="K79" s="624"/>
      <c r="L79" s="624"/>
      <c r="M79" s="624"/>
      <c r="N79" s="624"/>
      <c r="O79" s="624"/>
      <c r="P79" s="624"/>
      <c r="Q79" s="624"/>
      <c r="R79" s="624"/>
      <c r="S79" s="624"/>
      <c r="T79" s="624"/>
      <c r="U79" s="624"/>
      <c r="V79" s="624"/>
      <c r="W79" s="624"/>
      <c r="X79" s="624"/>
      <c r="Y79" s="624"/>
      <c r="Z79" s="624"/>
      <c r="AA79" s="624"/>
      <c r="AB79" s="624"/>
      <c r="AC79" s="624"/>
      <c r="AD79" s="624"/>
      <c r="AE79" s="624"/>
      <c r="AF79" s="624"/>
      <c r="AG79" s="624"/>
      <c r="AH79" s="624"/>
      <c r="AI79" s="624"/>
    </row>
    <row r="80" spans="1:35">
      <c r="A80" s="624"/>
      <c r="B80" s="624"/>
      <c r="C80" s="624"/>
      <c r="D80" s="624"/>
      <c r="E80" s="624"/>
      <c r="F80" s="624"/>
      <c r="G80" s="624"/>
      <c r="H80" s="624"/>
      <c r="I80" s="624"/>
      <c r="J80" s="624"/>
      <c r="K80" s="624"/>
      <c r="L80" s="624"/>
      <c r="M80" s="624"/>
      <c r="N80" s="624"/>
      <c r="O80" s="624"/>
      <c r="P80" s="624"/>
      <c r="Q80" s="624"/>
      <c r="R80" s="624"/>
      <c r="S80" s="624"/>
      <c r="T80" s="624"/>
      <c r="U80" s="624"/>
      <c r="V80" s="624"/>
      <c r="W80" s="624"/>
      <c r="X80" s="624"/>
      <c r="Y80" s="624"/>
      <c r="Z80" s="624"/>
      <c r="AA80" s="624"/>
      <c r="AB80" s="624"/>
      <c r="AC80" s="624"/>
      <c r="AD80" s="624"/>
      <c r="AE80" s="624"/>
      <c r="AF80" s="624"/>
      <c r="AG80" s="624"/>
      <c r="AH80" s="624"/>
      <c r="AI80" s="624"/>
    </row>
    <row r="81" spans="1:35">
      <c r="A81" s="624"/>
      <c r="B81" s="624"/>
      <c r="C81" s="624"/>
      <c r="D81" s="624"/>
      <c r="E81" s="624"/>
      <c r="F81" s="624"/>
      <c r="G81" s="624"/>
      <c r="H81" s="624"/>
      <c r="I81" s="624"/>
      <c r="J81" s="624"/>
      <c r="K81" s="624"/>
      <c r="L81" s="624"/>
      <c r="M81" s="624"/>
      <c r="N81" s="624"/>
      <c r="O81" s="624"/>
      <c r="P81" s="624"/>
      <c r="Q81" s="624"/>
      <c r="R81" s="624"/>
      <c r="S81" s="624"/>
      <c r="T81" s="624"/>
      <c r="U81" s="624"/>
      <c r="V81" s="624"/>
      <c r="W81" s="624"/>
      <c r="X81" s="624"/>
      <c r="Y81" s="624"/>
      <c r="Z81" s="624"/>
      <c r="AA81" s="624"/>
      <c r="AB81" s="624"/>
      <c r="AC81" s="624"/>
      <c r="AD81" s="624"/>
      <c r="AE81" s="624"/>
      <c r="AF81" s="624"/>
      <c r="AG81" s="624"/>
      <c r="AH81" s="624"/>
      <c r="AI81" s="624"/>
    </row>
    <row r="82" spans="1:35">
      <c r="A82" s="624"/>
      <c r="B82" s="624"/>
      <c r="C82" s="624"/>
      <c r="D82" s="624"/>
      <c r="E82" s="624"/>
      <c r="F82" s="624"/>
      <c r="G82" s="624"/>
      <c r="H82" s="624"/>
      <c r="I82" s="624"/>
      <c r="J82" s="624"/>
      <c r="K82" s="624"/>
      <c r="L82" s="624"/>
      <c r="M82" s="624"/>
      <c r="N82" s="624"/>
      <c r="O82" s="624"/>
      <c r="P82" s="624"/>
      <c r="Q82" s="624"/>
      <c r="R82" s="624"/>
      <c r="S82" s="624"/>
      <c r="T82" s="624"/>
      <c r="U82" s="624"/>
      <c r="V82" s="624"/>
      <c r="W82" s="624"/>
      <c r="X82" s="624"/>
      <c r="Y82" s="624"/>
      <c r="Z82" s="624"/>
      <c r="AA82" s="624"/>
      <c r="AB82" s="624"/>
      <c r="AC82" s="624"/>
      <c r="AD82" s="624"/>
      <c r="AE82" s="624"/>
      <c r="AF82" s="624"/>
      <c r="AG82" s="624"/>
      <c r="AH82" s="624"/>
      <c r="AI82" s="624"/>
    </row>
    <row r="83" spans="1:35">
      <c r="A83" s="624"/>
      <c r="B83" s="624"/>
      <c r="C83" s="624"/>
      <c r="D83" s="624"/>
      <c r="E83" s="624"/>
      <c r="F83" s="624"/>
      <c r="G83" s="624"/>
      <c r="H83" s="624"/>
      <c r="I83" s="624"/>
      <c r="J83" s="624"/>
      <c r="K83" s="624"/>
      <c r="L83" s="624"/>
      <c r="M83" s="624"/>
      <c r="N83" s="624"/>
      <c r="O83" s="624"/>
      <c r="P83" s="624"/>
      <c r="Q83" s="624"/>
      <c r="R83" s="624"/>
      <c r="S83" s="624"/>
      <c r="T83" s="624"/>
      <c r="U83" s="624"/>
      <c r="V83" s="624"/>
      <c r="W83" s="624"/>
      <c r="X83" s="624"/>
      <c r="Y83" s="624"/>
      <c r="Z83" s="624"/>
      <c r="AA83" s="624"/>
      <c r="AB83" s="624"/>
      <c r="AC83" s="624"/>
      <c r="AD83" s="624"/>
      <c r="AE83" s="624"/>
      <c r="AF83" s="624"/>
      <c r="AG83" s="624"/>
      <c r="AH83" s="624"/>
      <c r="AI83" s="624"/>
    </row>
  </sheetData>
  <mergeCells count="4">
    <mergeCell ref="C20:I20"/>
    <mergeCell ref="C5:I5"/>
    <mergeCell ref="C7:C9"/>
    <mergeCell ref="D11:L11"/>
  </mergeCells>
  <hyperlinks>
    <hyperlink ref="O2" location="NOTES!A1" display="BACK" xr:uid="{00000000-0004-0000-1100-000000000000}"/>
  </hyperlinks>
  <pageMargins left="0.7" right="0.7" top="0.75" bottom="0.75" header="0.3" footer="0.3"/>
  <pageSetup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AB20B9-2811-4F66-A939-DAFDC68DB3A2}">
  <sheetPr codeName="Sheet9"/>
  <dimension ref="A1:AY87"/>
  <sheetViews>
    <sheetView topLeftCell="A6" workbookViewId="0">
      <selection activeCell="G16" sqref="G16"/>
    </sheetView>
  </sheetViews>
  <sheetFormatPr defaultColWidth="9.33203125" defaultRowHeight="14.4"/>
  <cols>
    <col min="1" max="1" width="4.5546875" style="620" customWidth="1"/>
    <col min="2" max="2" width="4.6640625" style="620" customWidth="1"/>
    <col min="3" max="3" width="9.33203125" style="620"/>
    <col min="4" max="6" width="9.44140625" style="620" bestFit="1" customWidth="1"/>
    <col min="7" max="7" width="13.33203125" style="620" customWidth="1"/>
    <col min="8" max="8" width="9.44140625" style="620" bestFit="1" customWidth="1"/>
    <col min="9" max="9" width="17" style="620" customWidth="1"/>
    <col min="10" max="11" width="9.44140625" style="620" bestFit="1" customWidth="1"/>
    <col min="12" max="12" width="11.44140625" style="620" customWidth="1"/>
    <col min="13" max="13" width="15.33203125" style="620" customWidth="1"/>
    <col min="14" max="14" width="15.6640625" style="620" customWidth="1"/>
    <col min="15" max="15" width="9.44140625" style="620" bestFit="1" customWidth="1"/>
    <col min="16" max="16" width="18.5546875" style="620" customWidth="1"/>
    <col min="17" max="21" width="14.5546875" style="620" customWidth="1"/>
    <col min="22" max="22" width="13.33203125" style="620" customWidth="1"/>
    <col min="23" max="23" width="19.44140625" style="620" customWidth="1"/>
    <col min="24" max="26" width="13.33203125" style="620" customWidth="1"/>
    <col min="27" max="27" width="21.6640625" style="620" customWidth="1"/>
    <col min="28" max="16384" width="9.33203125" style="620"/>
  </cols>
  <sheetData>
    <row r="1" spans="3:18" s="1" customFormat="1" ht="13.2">
      <c r="C1" s="2"/>
      <c r="D1" s="2"/>
      <c r="E1" s="2"/>
      <c r="F1" s="2"/>
      <c r="G1" s="2"/>
      <c r="H1" s="2"/>
      <c r="I1" s="2"/>
      <c r="J1" s="2"/>
      <c r="K1" s="2"/>
      <c r="L1" s="2"/>
      <c r="M1" s="2"/>
      <c r="N1" s="2"/>
      <c r="O1" s="2"/>
      <c r="P1" s="2"/>
    </row>
    <row r="2" spans="3:18" s="1" customFormat="1" ht="15">
      <c r="C2" s="2"/>
      <c r="D2" s="2"/>
      <c r="E2" s="2"/>
      <c r="F2" s="2"/>
      <c r="G2" s="2"/>
      <c r="H2" s="2"/>
      <c r="I2" s="2"/>
      <c r="J2" s="2"/>
      <c r="K2" s="2"/>
      <c r="L2" s="2"/>
      <c r="M2" s="2"/>
      <c r="N2" s="2"/>
      <c r="P2" s="2"/>
      <c r="R2" s="412" t="s">
        <v>48</v>
      </c>
    </row>
    <row r="3" spans="3:18" s="1" customFormat="1" ht="13.2">
      <c r="C3" s="2"/>
      <c r="D3" s="2"/>
      <c r="E3" s="2"/>
      <c r="F3" s="2"/>
      <c r="G3" s="2"/>
      <c r="H3" s="2"/>
      <c r="I3" s="2"/>
      <c r="J3" s="2"/>
      <c r="K3" s="2"/>
      <c r="L3" s="2"/>
      <c r="M3" s="2"/>
      <c r="N3" s="2"/>
      <c r="O3" s="2"/>
      <c r="P3" s="2"/>
    </row>
    <row r="4" spans="3:18" s="1" customFormat="1" ht="13.2">
      <c r="C4" s="2"/>
      <c r="D4" s="2"/>
      <c r="E4" s="2"/>
      <c r="F4" s="2"/>
      <c r="G4" s="2"/>
      <c r="H4" s="2"/>
      <c r="I4" s="2"/>
      <c r="J4" s="2"/>
      <c r="K4" s="710"/>
      <c r="L4" s="710"/>
      <c r="M4" s="710"/>
      <c r="N4" s="710"/>
      <c r="O4" s="2"/>
      <c r="P4" s="2"/>
    </row>
    <row r="5" spans="3:18" s="1" customFormat="1" ht="69" customHeight="1">
      <c r="C5" s="1352" t="s">
        <v>0</v>
      </c>
      <c r="D5" s="1353"/>
      <c r="E5" s="1353"/>
      <c r="F5" s="1353"/>
      <c r="G5" s="1353"/>
      <c r="H5" s="1353"/>
      <c r="I5" s="1353"/>
      <c r="J5" s="708"/>
      <c r="K5" s="709"/>
      <c r="L5" s="709"/>
      <c r="M5" s="709"/>
      <c r="N5" s="709"/>
      <c r="O5" s="23"/>
      <c r="P5" s="23"/>
      <c r="Q5" s="23"/>
      <c r="R5" s="24"/>
    </row>
    <row r="6" spans="3:18" s="1" customFormat="1" ht="18" customHeight="1">
      <c r="C6" s="25"/>
      <c r="D6" s="26"/>
      <c r="E6" s="23"/>
      <c r="F6" s="23"/>
      <c r="G6" s="23"/>
      <c r="H6" s="23"/>
      <c r="I6" s="23"/>
      <c r="J6" s="3"/>
      <c r="O6" s="23"/>
      <c r="P6" s="23"/>
      <c r="Q6" s="23"/>
      <c r="R6" s="24"/>
    </row>
    <row r="7" spans="3:18" s="1" customFormat="1" ht="18" customHeight="1">
      <c r="C7" s="1354"/>
      <c r="D7" s="3"/>
      <c r="E7" s="3"/>
      <c r="F7" s="3"/>
      <c r="G7" s="3"/>
      <c r="H7" s="3"/>
      <c r="I7" s="3"/>
      <c r="J7" s="3"/>
      <c r="O7" s="1385"/>
      <c r="P7" s="1386"/>
      <c r="Q7" s="1386"/>
      <c r="R7" s="1387"/>
    </row>
    <row r="8" spans="3:18" s="1" customFormat="1" ht="18" customHeight="1">
      <c r="C8" s="1354"/>
      <c r="D8" s="3"/>
      <c r="E8" s="3"/>
      <c r="F8" s="3"/>
      <c r="G8" s="3"/>
      <c r="H8" s="3"/>
      <c r="I8" s="3"/>
      <c r="J8" s="3"/>
      <c r="O8" s="1388" t="s">
        <v>1</v>
      </c>
      <c r="P8" s="1388"/>
      <c r="Q8" s="1388"/>
      <c r="R8" s="1389"/>
    </row>
    <row r="9" spans="3:18" s="1" customFormat="1" ht="18" customHeight="1">
      <c r="C9" s="1355"/>
      <c r="D9" s="27"/>
      <c r="E9" s="27"/>
      <c r="F9" s="27"/>
      <c r="G9" s="27"/>
      <c r="H9" s="27"/>
      <c r="I9" s="27"/>
      <c r="J9" s="27"/>
      <c r="L9" s="709"/>
      <c r="M9" s="709"/>
      <c r="N9" s="709"/>
      <c r="O9" s="33"/>
      <c r="P9" s="33"/>
      <c r="Q9" s="33"/>
      <c r="R9" s="34"/>
    </row>
    <row r="10" spans="3:18" s="1" customFormat="1" ht="13.2">
      <c r="C10" s="29"/>
      <c r="D10" s="23"/>
      <c r="E10" s="23"/>
      <c r="F10" s="23"/>
      <c r="G10" s="23"/>
      <c r="H10" s="23"/>
      <c r="I10" s="23"/>
      <c r="J10" s="23"/>
      <c r="K10" s="23"/>
      <c r="L10" s="3"/>
      <c r="M10" s="3"/>
      <c r="O10" s="2"/>
      <c r="R10" s="24"/>
    </row>
    <row r="11" spans="3:18" s="1" customFormat="1" ht="47.25" customHeight="1">
      <c r="C11" s="30"/>
      <c r="D11" s="1361" t="s">
        <v>600</v>
      </c>
      <c r="E11" s="1361"/>
      <c r="F11" s="1361"/>
      <c r="G11" s="1361"/>
      <c r="H11" s="1361"/>
      <c r="I11" s="1361"/>
      <c r="J11" s="1361"/>
      <c r="K11" s="1361"/>
      <c r="L11" s="1361"/>
      <c r="M11" s="3"/>
      <c r="O11" s="2"/>
      <c r="R11" s="31"/>
    </row>
    <row r="12" spans="3:18" s="1" customFormat="1" ht="13.2">
      <c r="C12" s="32"/>
      <c r="D12" s="27"/>
      <c r="E12" s="27"/>
      <c r="F12" s="27"/>
      <c r="G12" s="27"/>
      <c r="H12" s="27"/>
      <c r="I12" s="27"/>
      <c r="J12" s="27"/>
      <c r="K12" s="27"/>
      <c r="L12" s="27"/>
      <c r="M12" s="27"/>
      <c r="N12" s="709"/>
      <c r="O12" s="710"/>
      <c r="P12" s="709"/>
      <c r="Q12" s="709"/>
      <c r="R12" s="28"/>
    </row>
    <row r="13" spans="3:18" s="1" customFormat="1" ht="17.100000000000001" customHeight="1">
      <c r="C13" s="2"/>
      <c r="D13" s="2"/>
      <c r="E13" s="2"/>
      <c r="F13" s="2"/>
      <c r="G13" s="2"/>
      <c r="H13" s="2"/>
      <c r="I13" s="2"/>
      <c r="J13" s="2"/>
      <c r="K13" s="2"/>
      <c r="L13" s="2"/>
      <c r="M13" s="2"/>
      <c r="N13" s="2"/>
      <c r="O13" s="2"/>
    </row>
    <row r="14" spans="3:18" s="1" customFormat="1" ht="18" customHeight="1">
      <c r="C14" s="36" t="s">
        <v>652</v>
      </c>
      <c r="D14" s="37"/>
      <c r="E14" s="2"/>
      <c r="F14" s="2"/>
      <c r="G14" s="2"/>
      <c r="H14" s="2"/>
      <c r="I14" s="2"/>
      <c r="J14" s="2"/>
      <c r="K14" s="2"/>
      <c r="L14" s="2"/>
      <c r="M14" s="2"/>
      <c r="N14" s="2"/>
      <c r="O14" s="2"/>
    </row>
    <row r="15" spans="3:18" s="1" customFormat="1" ht="18" customHeight="1">
      <c r="C15" s="37"/>
      <c r="D15" s="36" t="s">
        <v>349</v>
      </c>
      <c r="L15" s="2"/>
      <c r="M15" s="2"/>
      <c r="N15" s="2"/>
      <c r="O15" s="2"/>
      <c r="P15" s="2"/>
      <c r="Q15" s="2"/>
      <c r="R15" s="2"/>
    </row>
    <row r="16" spans="3:18" s="1" customFormat="1" ht="18" customHeight="1">
      <c r="C16" s="2"/>
      <c r="D16" s="644" t="s">
        <v>350</v>
      </c>
      <c r="E16" s="2"/>
      <c r="F16" s="2"/>
      <c r="G16" s="2"/>
      <c r="H16" s="2"/>
      <c r="I16" s="2"/>
      <c r="J16" s="2"/>
      <c r="K16" s="2"/>
      <c r="L16" s="2"/>
      <c r="M16" s="2"/>
      <c r="N16" s="2"/>
      <c r="O16" s="2"/>
      <c r="P16" s="2"/>
      <c r="Q16" s="2"/>
      <c r="R16" s="2"/>
    </row>
    <row r="17" spans="1:51" s="1" customFormat="1" ht="18.75" customHeight="1">
      <c r="A17" s="169"/>
      <c r="B17" s="169"/>
      <c r="C17" s="169"/>
      <c r="D17" s="685" t="s">
        <v>351</v>
      </c>
      <c r="E17" s="619"/>
      <c r="F17" s="619"/>
      <c r="G17" s="619"/>
      <c r="H17" s="619"/>
      <c r="I17" s="619"/>
      <c r="J17" s="619"/>
      <c r="K17" s="619"/>
      <c r="L17" s="619"/>
      <c r="M17" s="619"/>
      <c r="N17" s="619"/>
      <c r="O17" s="619"/>
      <c r="P17" s="619"/>
      <c r="Q17" s="169"/>
      <c r="R17" s="169"/>
      <c r="S17" s="169"/>
      <c r="T17" s="169"/>
      <c r="U17" s="169"/>
      <c r="V17" s="169"/>
      <c r="W17" s="169"/>
      <c r="X17" s="169"/>
      <c r="Y17" s="169"/>
      <c r="Z17" s="169"/>
      <c r="AA17" s="169"/>
      <c r="AB17" s="169"/>
      <c r="AC17" s="169"/>
      <c r="AD17" s="169"/>
      <c r="AE17" s="169"/>
      <c r="AF17" s="169"/>
      <c r="AG17" s="169"/>
      <c r="AH17" s="169"/>
      <c r="AI17" s="169"/>
      <c r="AJ17" s="169"/>
      <c r="AK17" s="169"/>
      <c r="AL17" s="169"/>
      <c r="AM17" s="169"/>
      <c r="AN17" s="169"/>
      <c r="AO17" s="169"/>
    </row>
    <row r="18" spans="1:51">
      <c r="A18" s="624"/>
      <c r="B18" s="624"/>
      <c r="C18" s="624"/>
      <c r="D18" s="624"/>
      <c r="E18" s="624"/>
      <c r="F18" s="624"/>
      <c r="G18" s="624"/>
      <c r="H18" s="624"/>
      <c r="I18" s="624"/>
      <c r="J18" s="624"/>
      <c r="K18" s="624"/>
      <c r="L18" s="624"/>
      <c r="M18" s="624"/>
      <c r="N18" s="624"/>
      <c r="O18" s="624"/>
      <c r="P18" s="624"/>
      <c r="Q18" s="624"/>
      <c r="R18" s="624"/>
      <c r="S18" s="624"/>
      <c r="T18" s="624"/>
      <c r="U18" s="624"/>
      <c r="V18" s="624"/>
      <c r="W18" s="624"/>
      <c r="X18" s="624"/>
      <c r="Y18" s="624"/>
      <c r="Z18" s="624"/>
      <c r="AA18" s="624"/>
      <c r="AB18" s="624"/>
      <c r="AC18" s="624"/>
      <c r="AD18" s="624"/>
      <c r="AE18" s="624"/>
      <c r="AF18" s="624"/>
      <c r="AG18" s="624"/>
      <c r="AH18" s="624"/>
      <c r="AI18" s="624"/>
      <c r="AJ18" s="624"/>
      <c r="AK18" s="624"/>
      <c r="AL18" s="624"/>
      <c r="AM18" s="624"/>
      <c r="AN18" s="624"/>
      <c r="AO18" s="624"/>
    </row>
    <row r="19" spans="1:51">
      <c r="A19" s="624"/>
      <c r="B19" s="624"/>
      <c r="C19" s="624"/>
      <c r="D19" s="624"/>
      <c r="E19" s="624"/>
      <c r="F19" s="624"/>
      <c r="G19" s="624"/>
      <c r="H19" s="624"/>
      <c r="I19" s="624"/>
      <c r="J19" s="624"/>
      <c r="K19" s="624"/>
      <c r="L19" s="624"/>
      <c r="M19" s="624"/>
      <c r="N19" s="624"/>
      <c r="O19" s="624"/>
      <c r="P19" s="624"/>
      <c r="Q19" s="624"/>
      <c r="R19" s="624"/>
      <c r="S19" s="624"/>
      <c r="T19" s="624"/>
      <c r="U19" s="624"/>
      <c r="V19" s="624"/>
      <c r="W19" s="624"/>
      <c r="X19" s="624"/>
      <c r="Y19" s="624"/>
      <c r="Z19" s="624"/>
      <c r="AA19" s="624"/>
      <c r="AB19" s="624"/>
      <c r="AC19" s="624"/>
      <c r="AD19" s="624"/>
      <c r="AE19" s="624"/>
      <c r="AF19" s="624"/>
      <c r="AG19" s="624"/>
      <c r="AH19" s="624"/>
      <c r="AI19" s="624"/>
      <c r="AJ19" s="624"/>
      <c r="AK19" s="624"/>
      <c r="AL19" s="624"/>
      <c r="AM19" s="624"/>
      <c r="AN19" s="624"/>
      <c r="AO19" s="624"/>
    </row>
    <row r="20" spans="1:51">
      <c r="A20" s="624"/>
      <c r="B20" s="624"/>
      <c r="C20" s="624"/>
      <c r="D20" s="624"/>
      <c r="E20" s="624"/>
      <c r="F20" s="624"/>
      <c r="G20" s="624"/>
      <c r="H20" s="624"/>
      <c r="I20" s="624"/>
      <c r="J20" s="624"/>
      <c r="K20" s="624"/>
      <c r="L20" s="624"/>
      <c r="M20" s="624"/>
      <c r="N20" s="624"/>
      <c r="O20" s="624"/>
      <c r="P20" s="624"/>
      <c r="Q20" s="624"/>
      <c r="R20" s="624"/>
      <c r="S20" s="624"/>
      <c r="T20" s="624"/>
      <c r="U20" s="624"/>
      <c r="V20" s="624"/>
      <c r="W20" s="624"/>
      <c r="X20" s="624"/>
      <c r="Y20" s="624"/>
      <c r="Z20" s="624"/>
      <c r="AA20" s="624"/>
      <c r="AB20" s="624"/>
      <c r="AC20" s="624"/>
      <c r="AD20" s="624"/>
      <c r="AE20" s="624"/>
      <c r="AF20" s="624"/>
      <c r="AG20" s="624"/>
      <c r="AH20" s="624"/>
      <c r="AI20" s="624"/>
      <c r="AJ20" s="624"/>
      <c r="AK20" s="624"/>
      <c r="AL20" s="624"/>
      <c r="AM20" s="624"/>
      <c r="AN20" s="624"/>
      <c r="AO20" s="624"/>
    </row>
    <row r="21" spans="1:51">
      <c r="A21" s="624"/>
      <c r="B21" s="624"/>
      <c r="C21" s="624"/>
      <c r="D21" s="624"/>
      <c r="E21" s="624"/>
      <c r="F21" s="624"/>
      <c r="G21" s="624"/>
      <c r="H21" s="624"/>
      <c r="I21" s="624"/>
      <c r="J21" s="624"/>
      <c r="K21" s="624"/>
      <c r="L21" s="624"/>
      <c r="M21" s="624"/>
      <c r="N21" s="624"/>
      <c r="O21" s="624"/>
      <c r="P21" s="624"/>
      <c r="Q21" s="624"/>
      <c r="R21" s="624"/>
      <c r="S21" s="624"/>
      <c r="T21" s="624"/>
      <c r="U21" s="624"/>
      <c r="V21" s="624"/>
      <c r="W21" s="624"/>
      <c r="X21" s="624"/>
      <c r="Y21" s="624"/>
      <c r="Z21" s="624"/>
      <c r="AA21" s="624"/>
      <c r="AB21" s="624"/>
      <c r="AC21" s="624"/>
      <c r="AD21" s="624"/>
      <c r="AE21" s="624"/>
      <c r="AF21" s="624"/>
      <c r="AG21" s="624"/>
      <c r="AH21" s="624"/>
      <c r="AI21" s="624"/>
      <c r="AJ21" s="624"/>
      <c r="AK21" s="624"/>
      <c r="AL21" s="624"/>
      <c r="AM21" s="624"/>
      <c r="AN21" s="624"/>
      <c r="AO21" s="624"/>
    </row>
    <row r="22" spans="1:51">
      <c r="A22" s="624"/>
      <c r="B22" s="624"/>
      <c r="C22" s="624"/>
      <c r="D22" s="624"/>
      <c r="E22" s="624"/>
      <c r="F22" s="624"/>
      <c r="G22" s="624"/>
      <c r="H22" s="624"/>
      <c r="I22" s="624"/>
      <c r="J22" s="624"/>
      <c r="K22" s="624"/>
      <c r="L22" s="624"/>
      <c r="M22" s="624"/>
      <c r="N22" s="624"/>
      <c r="O22" s="624"/>
      <c r="P22" s="624"/>
      <c r="Q22" s="624"/>
      <c r="R22" s="624"/>
      <c r="S22" s="624"/>
      <c r="T22" s="624"/>
      <c r="U22" s="624"/>
      <c r="V22" s="624"/>
      <c r="W22" s="624"/>
      <c r="X22" s="624"/>
      <c r="Y22" s="624"/>
      <c r="Z22" s="624"/>
      <c r="AA22" s="624"/>
      <c r="AB22" s="624"/>
      <c r="AC22" s="624"/>
      <c r="AD22" s="624"/>
      <c r="AE22" s="624"/>
      <c r="AF22" s="624"/>
      <c r="AG22" s="624"/>
      <c r="AH22" s="624"/>
      <c r="AI22" s="624"/>
      <c r="AJ22" s="624"/>
      <c r="AK22" s="624"/>
      <c r="AL22" s="624"/>
      <c r="AM22" s="624"/>
      <c r="AN22" s="624"/>
      <c r="AO22" s="624"/>
    </row>
    <row r="23" spans="1:51">
      <c r="A23" s="624"/>
      <c r="B23" s="624"/>
      <c r="C23" s="624"/>
      <c r="D23" s="624"/>
      <c r="E23" s="624"/>
      <c r="F23" s="624"/>
      <c r="G23" s="624"/>
      <c r="H23" s="624"/>
      <c r="I23" s="624"/>
      <c r="J23" s="624"/>
      <c r="K23" s="624"/>
      <c r="L23" s="624"/>
      <c r="M23" s="624"/>
      <c r="N23" s="624"/>
      <c r="O23" s="624"/>
      <c r="P23" s="624"/>
      <c r="Q23" s="624"/>
      <c r="R23" s="624"/>
      <c r="S23" s="624"/>
      <c r="T23" s="624"/>
      <c r="U23" s="624"/>
      <c r="V23" s="624"/>
      <c r="W23" s="624"/>
      <c r="X23" s="624"/>
      <c r="Y23" s="624"/>
      <c r="Z23" s="624"/>
      <c r="AA23" s="624"/>
      <c r="AB23" s="624"/>
      <c r="AC23" s="624"/>
      <c r="AD23" s="624"/>
      <c r="AE23" s="624"/>
      <c r="AF23" s="624"/>
      <c r="AG23" s="624"/>
      <c r="AH23" s="624"/>
      <c r="AI23" s="624"/>
      <c r="AJ23" s="624"/>
      <c r="AK23" s="624"/>
      <c r="AL23" s="624"/>
      <c r="AM23" s="624"/>
      <c r="AN23" s="624"/>
      <c r="AO23" s="624"/>
    </row>
    <row r="24" spans="1:51" ht="15" thickBot="1">
      <c r="A24" s="624"/>
      <c r="B24" s="624"/>
      <c r="C24" s="624"/>
      <c r="D24" s="624"/>
      <c r="E24" s="624"/>
      <c r="F24" s="624"/>
      <c r="G24" s="624"/>
      <c r="H24" s="624"/>
      <c r="I24" s="624"/>
      <c r="J24" s="624"/>
      <c r="K24" s="624"/>
      <c r="L24" s="624"/>
      <c r="M24" s="624"/>
      <c r="N24" s="624"/>
      <c r="O24" s="624"/>
      <c r="P24" s="624"/>
      <c r="Q24" s="624"/>
      <c r="R24" s="624"/>
      <c r="S24" s="624"/>
      <c r="T24" s="624"/>
      <c r="U24" s="624"/>
      <c r="V24" s="624"/>
      <c r="W24" s="624"/>
      <c r="X24" s="624"/>
      <c r="Y24" s="624"/>
      <c r="Z24" s="624"/>
      <c r="AA24" s="624"/>
      <c r="AB24" s="624"/>
      <c r="AC24" s="624"/>
      <c r="AD24" s="624"/>
      <c r="AE24" s="624"/>
      <c r="AF24" s="624"/>
      <c r="AG24" s="624"/>
      <c r="AH24" s="624"/>
      <c r="AI24" s="624"/>
      <c r="AJ24" s="624"/>
      <c r="AK24" s="624"/>
      <c r="AL24" s="624"/>
      <c r="AM24" s="624"/>
      <c r="AN24" s="624"/>
      <c r="AO24" s="624"/>
    </row>
    <row r="25" spans="1:51" ht="28.8" thickBot="1">
      <c r="A25" s="624"/>
      <c r="B25" s="624"/>
      <c r="C25" s="624"/>
      <c r="D25" s="650" t="s">
        <v>50</v>
      </c>
      <c r="E25" s="645"/>
      <c r="F25" s="645"/>
      <c r="G25" s="645"/>
      <c r="H25" s="645"/>
      <c r="I25" s="645"/>
      <c r="J25" s="645"/>
      <c r="K25" s="645"/>
      <c r="L25" s="646"/>
      <c r="M25" s="651" t="s">
        <v>77</v>
      </c>
      <c r="N25" s="647"/>
      <c r="O25" s="647"/>
      <c r="P25" s="647"/>
      <c r="Q25" s="647"/>
      <c r="R25" s="647"/>
      <c r="S25" s="647"/>
      <c r="T25" s="647"/>
      <c r="U25" s="647"/>
      <c r="V25" s="647"/>
      <c r="W25" s="647"/>
      <c r="X25" s="647"/>
      <c r="Y25" s="647"/>
      <c r="Z25" s="648"/>
      <c r="AA25" s="649" t="s">
        <v>51</v>
      </c>
      <c r="AB25" s="624"/>
      <c r="AC25" s="624"/>
      <c r="AD25" s="624"/>
      <c r="AE25" s="624"/>
      <c r="AF25" s="624"/>
      <c r="AG25" s="624"/>
      <c r="AH25" s="624"/>
      <c r="AI25" s="624"/>
      <c r="AJ25" s="624"/>
      <c r="AK25" s="624"/>
      <c r="AL25" s="624"/>
      <c r="AM25" s="624"/>
      <c r="AN25" s="624"/>
      <c r="AO25" s="624"/>
    </row>
    <row r="26" spans="1:51" ht="41.4" customHeight="1">
      <c r="A26" s="624"/>
      <c r="B26" s="624"/>
      <c r="C26" s="624"/>
      <c r="D26" s="1328" t="s">
        <v>52</v>
      </c>
      <c r="E26" s="1329" t="s">
        <v>53</v>
      </c>
      <c r="F26" s="671" t="s">
        <v>352</v>
      </c>
      <c r="G26" s="1330" t="s">
        <v>790</v>
      </c>
      <c r="H26" s="1331" t="s">
        <v>342</v>
      </c>
      <c r="I26" s="671" t="s">
        <v>333</v>
      </c>
      <c r="J26" s="633" t="s">
        <v>389</v>
      </c>
      <c r="K26" s="671" t="s">
        <v>320</v>
      </c>
      <c r="L26" s="671" t="s">
        <v>353</v>
      </c>
      <c r="M26" s="632" t="s">
        <v>334</v>
      </c>
      <c r="N26" s="633" t="s">
        <v>334</v>
      </c>
      <c r="O26" s="633" t="s">
        <v>335</v>
      </c>
      <c r="P26" s="633" t="s">
        <v>334</v>
      </c>
      <c r="Q26" s="633" t="s">
        <v>354</v>
      </c>
      <c r="R26" s="671" t="s">
        <v>355</v>
      </c>
      <c r="S26" s="671" t="s">
        <v>356</v>
      </c>
      <c r="T26" s="671" t="s">
        <v>357</v>
      </c>
      <c r="U26" s="671" t="s">
        <v>325</v>
      </c>
      <c r="V26" s="671" t="s">
        <v>358</v>
      </c>
      <c r="W26" s="671" t="s">
        <v>359</v>
      </c>
      <c r="X26" s="671" t="s">
        <v>360</v>
      </c>
      <c r="Y26" s="671" t="s">
        <v>361</v>
      </c>
      <c r="Z26" s="1335" t="s">
        <v>362</v>
      </c>
      <c r="AA26" s="631" t="s">
        <v>363</v>
      </c>
      <c r="AB26" s="624"/>
      <c r="AC26" s="624"/>
      <c r="AD26" s="624"/>
      <c r="AE26" s="624"/>
      <c r="AF26" s="624"/>
      <c r="AG26" s="624"/>
      <c r="AH26" s="624"/>
      <c r="AI26" s="624"/>
      <c r="AJ26" s="624"/>
      <c r="AK26" s="624"/>
      <c r="AL26" s="624"/>
      <c r="AM26" s="624"/>
      <c r="AN26" s="624"/>
      <c r="AO26" s="624"/>
    </row>
    <row r="27" spans="1:51" ht="20.399999999999999" customHeight="1" thickBot="1">
      <c r="A27" s="624"/>
      <c r="B27" s="624"/>
      <c r="C27" s="624"/>
      <c r="D27" s="625" t="s">
        <v>54</v>
      </c>
      <c r="E27" s="626" t="s">
        <v>55</v>
      </c>
      <c r="F27" s="652" t="s">
        <v>337</v>
      </c>
      <c r="G27" s="628"/>
      <c r="H27" s="629" t="s">
        <v>117</v>
      </c>
      <c r="I27" s="630" t="s">
        <v>364</v>
      </c>
      <c r="J27" s="621" t="s">
        <v>61</v>
      </c>
      <c r="K27" s="627" t="s">
        <v>365</v>
      </c>
      <c r="L27" s="652"/>
      <c r="M27" s="654" t="s">
        <v>364</v>
      </c>
      <c r="N27" s="642" t="s">
        <v>348</v>
      </c>
      <c r="O27" s="652"/>
      <c r="P27" s="627" t="s">
        <v>366</v>
      </c>
      <c r="Q27" s="621"/>
      <c r="R27" s="652"/>
      <c r="S27" s="652"/>
      <c r="T27" s="652"/>
      <c r="U27" s="652"/>
      <c r="V27" s="652"/>
      <c r="W27" s="652" t="s">
        <v>367</v>
      </c>
      <c r="X27" s="652"/>
      <c r="Y27" s="652"/>
      <c r="Z27" s="653"/>
      <c r="AA27" s="622" t="s">
        <v>134</v>
      </c>
      <c r="AB27" s="624"/>
      <c r="AC27" s="624"/>
      <c r="AD27" s="624"/>
      <c r="AE27" s="624"/>
      <c r="AF27" s="624"/>
      <c r="AG27" s="624"/>
      <c r="AH27" s="624"/>
      <c r="AI27" s="624"/>
      <c r="AJ27" s="624"/>
      <c r="AK27" s="624"/>
      <c r="AL27" s="624"/>
      <c r="AM27" s="624"/>
      <c r="AN27" s="624"/>
      <c r="AO27" s="624"/>
    </row>
    <row r="28" spans="1:51">
      <c r="A28" s="624"/>
      <c r="B28" s="624"/>
      <c r="C28" s="624"/>
      <c r="D28" s="751">
        <v>68.438211999999993</v>
      </c>
      <c r="E28" s="752">
        <v>22.381717999999999</v>
      </c>
      <c r="F28" s="752">
        <v>2.8782006355288998</v>
      </c>
      <c r="G28" s="743">
        <v>2</v>
      </c>
      <c r="H28" s="752">
        <v>14.5</v>
      </c>
      <c r="I28" s="753">
        <v>0.49953375999999999</v>
      </c>
      <c r="J28" s="752">
        <v>1</v>
      </c>
      <c r="K28" s="752">
        <v>1</v>
      </c>
      <c r="L28" s="752">
        <v>0.65</v>
      </c>
      <c r="M28" s="753">
        <v>0.97987798425587902</v>
      </c>
      <c r="N28" s="753">
        <v>17.102097093070299</v>
      </c>
      <c r="O28" s="752">
        <v>76</v>
      </c>
      <c r="P28" s="753">
        <v>16.658122776348101</v>
      </c>
      <c r="Q28" s="753">
        <v>-1.46337875208875</v>
      </c>
      <c r="R28" s="1063">
        <v>1.6337065676450999</v>
      </c>
      <c r="S28" s="1063">
        <v>-2.2519384662618699E-2</v>
      </c>
      <c r="T28" s="1063">
        <v>1120.6112908621601</v>
      </c>
      <c r="U28" s="1063">
        <v>-186.88684636365801</v>
      </c>
      <c r="V28" s="1063">
        <v>1.1368155356126E-2</v>
      </c>
      <c r="W28" s="1063">
        <v>90.355554111733497</v>
      </c>
      <c r="X28" s="1063">
        <v>-5.8535150083549897E-2</v>
      </c>
      <c r="Y28" s="1063">
        <v>2.91985796380739E-4</v>
      </c>
      <c r="Z28" s="1063">
        <v>3.1552512512027298E-7</v>
      </c>
      <c r="AA28" s="1064">
        <v>24.359958029686101</v>
      </c>
      <c r="AB28" s="624"/>
      <c r="AC28" s="624"/>
      <c r="AD28" s="624"/>
      <c r="AE28" s="624"/>
      <c r="AF28" s="624"/>
      <c r="AG28" s="624"/>
      <c r="AH28" s="624"/>
      <c r="AI28" s="624"/>
      <c r="AJ28" s="624"/>
      <c r="AK28" s="624"/>
      <c r="AL28" s="624"/>
      <c r="AM28" s="624"/>
      <c r="AN28" s="624"/>
      <c r="AO28" s="624"/>
      <c r="AY28" s="623"/>
    </row>
    <row r="29" spans="1:51">
      <c r="A29" s="624"/>
      <c r="B29" s="624"/>
      <c r="C29" s="624"/>
      <c r="D29" s="754">
        <v>-18.411580000000001</v>
      </c>
      <c r="E29" s="755">
        <v>-53.992204999999998</v>
      </c>
      <c r="F29" s="755">
        <v>26.300231592930501</v>
      </c>
      <c r="G29" s="746">
        <v>6</v>
      </c>
      <c r="H29" s="755">
        <v>14.5</v>
      </c>
      <c r="I29" s="756">
        <v>1.1548053899999999</v>
      </c>
      <c r="J29" s="755">
        <v>1</v>
      </c>
      <c r="K29" s="755">
        <v>1</v>
      </c>
      <c r="L29" s="755">
        <v>0.65</v>
      </c>
      <c r="M29" s="756">
        <v>1.55371546691796</v>
      </c>
      <c r="N29" s="756">
        <v>27.117450536879499</v>
      </c>
      <c r="O29" s="755">
        <v>76</v>
      </c>
      <c r="P29" s="756">
        <v>27.083735492134501</v>
      </c>
      <c r="Q29" s="756">
        <v>-0.920124093887704</v>
      </c>
      <c r="R29" s="1065">
        <v>3.64047968496032</v>
      </c>
      <c r="S29" s="1065">
        <v>-5.0181203898960802E-2</v>
      </c>
      <c r="T29" s="1065">
        <v>1120.6112908621601</v>
      </c>
      <c r="U29" s="1065">
        <v>-186.88684636365801</v>
      </c>
      <c r="V29" s="1065">
        <v>1.1368155356126E-2</v>
      </c>
      <c r="W29" s="1065">
        <v>90.337734168064799</v>
      </c>
      <c r="X29" s="1065">
        <v>-3.6804963755508201E-2</v>
      </c>
      <c r="Y29" s="1065">
        <v>1.002984011733E-4</v>
      </c>
      <c r="Z29" s="1065">
        <v>2.5823566272315499E-6</v>
      </c>
      <c r="AA29" s="1066">
        <v>24.9689954274426</v>
      </c>
      <c r="AB29" s="624"/>
      <c r="AC29" s="624"/>
      <c r="AD29" s="624"/>
      <c r="AE29" s="624"/>
      <c r="AF29" s="624"/>
      <c r="AG29" s="624"/>
      <c r="AH29" s="624"/>
      <c r="AI29" s="624"/>
      <c r="AJ29" s="624"/>
      <c r="AK29" s="624"/>
      <c r="AL29" s="624"/>
      <c r="AM29" s="624"/>
      <c r="AN29" s="624"/>
      <c r="AO29" s="624"/>
      <c r="AY29" s="623"/>
    </row>
    <row r="30" spans="1:51">
      <c r="A30" s="624"/>
      <c r="B30" s="624"/>
      <c r="C30" s="624"/>
      <c r="D30" s="754">
        <v>23.444072999999999</v>
      </c>
      <c r="E30" s="755">
        <v>-109.82829099999999</v>
      </c>
      <c r="F30" s="755">
        <v>28.7898063193669</v>
      </c>
      <c r="G30" s="746">
        <v>4</v>
      </c>
      <c r="H30" s="755">
        <v>14.5</v>
      </c>
      <c r="I30" s="756">
        <v>1.7048132199999999</v>
      </c>
      <c r="J30" s="755">
        <v>1</v>
      </c>
      <c r="K30" s="755">
        <v>1</v>
      </c>
      <c r="L30" s="755">
        <v>0.65</v>
      </c>
      <c r="M30" s="756">
        <v>2.0416563290345699</v>
      </c>
      <c r="N30" s="756">
        <v>35.633625135833903</v>
      </c>
      <c r="O30" s="755">
        <v>82</v>
      </c>
      <c r="P30" s="756">
        <v>35.081069209660299</v>
      </c>
      <c r="Q30" s="756">
        <v>-0.71617948798933295</v>
      </c>
      <c r="R30" s="1065">
        <v>3.3798831369820701</v>
      </c>
      <c r="S30" s="1065">
        <v>-4.6589081530173403E-2</v>
      </c>
      <c r="T30" s="1065">
        <v>1120.6112908621601</v>
      </c>
      <c r="U30" s="1065">
        <v>-186.88684636365801</v>
      </c>
      <c r="V30" s="1065">
        <v>1.1368155356126E-2</v>
      </c>
      <c r="W30" s="1065">
        <v>90.227901813088295</v>
      </c>
      <c r="X30" s="1065">
        <v>-2.8647179519573299E-2</v>
      </c>
      <c r="Y30" s="1065">
        <v>-1.3851019230186399E-4</v>
      </c>
      <c r="Z30" s="1065">
        <v>9.9105661955049908E-6</v>
      </c>
      <c r="AA30" s="1066">
        <v>24.6022812148667</v>
      </c>
      <c r="AB30" s="624"/>
      <c r="AC30" s="624"/>
      <c r="AD30" s="624"/>
      <c r="AE30" s="624"/>
      <c r="AF30" s="624"/>
      <c r="AG30" s="624"/>
      <c r="AH30" s="624"/>
      <c r="AI30" s="624"/>
      <c r="AJ30" s="624"/>
      <c r="AK30" s="624"/>
      <c r="AL30" s="624"/>
      <c r="AM30" s="624"/>
      <c r="AN30" s="624"/>
      <c r="AO30" s="624"/>
      <c r="AY30" s="623"/>
    </row>
    <row r="31" spans="1:51">
      <c r="A31" s="624"/>
      <c r="B31" s="624"/>
      <c r="C31" s="624"/>
      <c r="D31" s="754">
        <v>68.438211999999993</v>
      </c>
      <c r="E31" s="755">
        <v>22.381717999999999</v>
      </c>
      <c r="F31" s="755">
        <v>2.8782006355288998</v>
      </c>
      <c r="G31" s="746">
        <v>2</v>
      </c>
      <c r="H31" s="755">
        <v>14.5</v>
      </c>
      <c r="I31" s="756">
        <v>1.04838378</v>
      </c>
      <c r="J31" s="755">
        <v>0.1</v>
      </c>
      <c r="K31" s="755">
        <v>1</v>
      </c>
      <c r="L31" s="755">
        <v>0.65</v>
      </c>
      <c r="M31" s="756">
        <v>1.4605349170663899</v>
      </c>
      <c r="N31" s="756">
        <v>25.491143143150801</v>
      </c>
      <c r="O31" s="755">
        <v>76</v>
      </c>
      <c r="P31" s="756">
        <v>25.002299664122901</v>
      </c>
      <c r="Q31" s="756">
        <v>-0.99377831985899601</v>
      </c>
      <c r="R31" s="1065">
        <v>2.6373469690350801</v>
      </c>
      <c r="S31" s="1065">
        <v>-3.6353793307020703E-2</v>
      </c>
      <c r="T31" s="1065">
        <v>1120.6112908621601</v>
      </c>
      <c r="U31" s="1065">
        <v>-186.88684636365801</v>
      </c>
      <c r="V31" s="1065">
        <v>1.1368155356126E-2</v>
      </c>
      <c r="W31" s="1065">
        <v>90.355554111733497</v>
      </c>
      <c r="X31" s="1065">
        <v>-3.9751132794359899E-2</v>
      </c>
      <c r="Y31" s="1065">
        <v>8.1657606749309101E-5</v>
      </c>
      <c r="Z31" s="1065">
        <v>3.5807895505514799E-6</v>
      </c>
      <c r="AA31" s="1066">
        <v>24.518005163809299</v>
      </c>
      <c r="AB31" s="624"/>
      <c r="AC31" s="624"/>
      <c r="AD31" s="624"/>
      <c r="AE31" s="624"/>
      <c r="AF31" s="624"/>
      <c r="AG31" s="624"/>
      <c r="AH31" s="624"/>
      <c r="AI31" s="624"/>
      <c r="AJ31" s="624"/>
      <c r="AK31" s="624"/>
      <c r="AL31" s="624"/>
      <c r="AM31" s="624"/>
      <c r="AN31" s="624"/>
      <c r="AO31" s="624"/>
      <c r="AX31" s="623"/>
      <c r="AY31" s="623"/>
    </row>
    <row r="32" spans="1:51">
      <c r="A32" s="624"/>
      <c r="B32" s="624"/>
      <c r="C32" s="624"/>
      <c r="D32" s="754">
        <v>-18.411580000000001</v>
      </c>
      <c r="E32" s="755">
        <v>-53.992204999999998</v>
      </c>
      <c r="F32" s="755">
        <v>26.300231592930501</v>
      </c>
      <c r="G32" s="746">
        <v>6</v>
      </c>
      <c r="H32" s="755">
        <v>14.5</v>
      </c>
      <c r="I32" s="756">
        <v>1.99177307</v>
      </c>
      <c r="J32" s="755">
        <v>0.1</v>
      </c>
      <c r="K32" s="755">
        <v>1</v>
      </c>
      <c r="L32" s="755">
        <v>0.65</v>
      </c>
      <c r="M32" s="756">
        <v>2.3152361495534599</v>
      </c>
      <c r="N32" s="756">
        <v>40.408493770903704</v>
      </c>
      <c r="O32" s="755">
        <v>76</v>
      </c>
      <c r="P32" s="756">
        <v>40.354435870870503</v>
      </c>
      <c r="Q32" s="756">
        <v>-0.62485489472929601</v>
      </c>
      <c r="R32" s="1065">
        <v>5.8769477047542802</v>
      </c>
      <c r="S32" s="1065">
        <v>-8.1009190160889102E-2</v>
      </c>
      <c r="T32" s="1065">
        <v>1120.6112908621601</v>
      </c>
      <c r="U32" s="1065">
        <v>-186.88684636365801</v>
      </c>
      <c r="V32" s="1065">
        <v>1.1368155356126E-2</v>
      </c>
      <c r="W32" s="1065">
        <v>90.337734168064799</v>
      </c>
      <c r="X32" s="1065">
        <v>-2.4994195789171898E-2</v>
      </c>
      <c r="Y32" s="1065">
        <v>-7.9471464178857798E-5</v>
      </c>
      <c r="Z32" s="1065">
        <v>7.6669047870504602E-6</v>
      </c>
      <c r="AA32" s="1066">
        <v>24.9662107393487</v>
      </c>
      <c r="AB32" s="624"/>
      <c r="AC32" s="624"/>
      <c r="AD32" s="624"/>
      <c r="AE32" s="624"/>
      <c r="AF32" s="624"/>
      <c r="AG32" s="624"/>
      <c r="AH32" s="624"/>
      <c r="AI32" s="624"/>
      <c r="AJ32" s="624"/>
      <c r="AK32" s="624"/>
      <c r="AL32" s="624"/>
      <c r="AM32" s="624"/>
      <c r="AN32" s="624"/>
      <c r="AO32" s="624"/>
      <c r="AX32" s="623"/>
      <c r="AY32" s="623"/>
    </row>
    <row r="33" spans="1:51">
      <c r="A33" s="624"/>
      <c r="B33" s="624"/>
      <c r="C33" s="624"/>
      <c r="D33" s="754">
        <v>23.444072999999999</v>
      </c>
      <c r="E33" s="755">
        <v>-109.82829099999999</v>
      </c>
      <c r="F33" s="755">
        <v>28.7898063193669</v>
      </c>
      <c r="G33" s="746">
        <v>4</v>
      </c>
      <c r="H33" s="755">
        <v>14.5</v>
      </c>
      <c r="I33" s="756">
        <v>2.75462301</v>
      </c>
      <c r="J33" s="755">
        <v>0.1</v>
      </c>
      <c r="K33" s="755">
        <v>1</v>
      </c>
      <c r="L33" s="755">
        <v>0.65</v>
      </c>
      <c r="M33" s="756">
        <v>3.0182582420536899</v>
      </c>
      <c r="N33" s="756">
        <v>52.678543999292799</v>
      </c>
      <c r="O33" s="755">
        <v>82</v>
      </c>
      <c r="P33" s="756">
        <v>52.130833083128699</v>
      </c>
      <c r="Q33" s="756">
        <v>-0.486356418169691</v>
      </c>
      <c r="R33" s="1065">
        <v>5.4562580108013803</v>
      </c>
      <c r="S33" s="1065">
        <v>-7.5210307283543304E-2</v>
      </c>
      <c r="T33" s="1065">
        <v>1120.6112908621601</v>
      </c>
      <c r="U33" s="1065">
        <v>-186.88684636365801</v>
      </c>
      <c r="V33" s="1065">
        <v>1.1368155356126E-2</v>
      </c>
      <c r="W33" s="1065">
        <v>90.227901813088295</v>
      </c>
      <c r="X33" s="1065">
        <v>-1.9454256726787598E-2</v>
      </c>
      <c r="Y33" s="1065">
        <v>-5.3808023018291399E-4</v>
      </c>
      <c r="Z33" s="1065">
        <v>3.2154483000534998E-5</v>
      </c>
      <c r="AA33" s="1066">
        <v>24.722083183756499</v>
      </c>
      <c r="AB33" s="624"/>
      <c r="AC33" s="624"/>
      <c r="AD33" s="624"/>
      <c r="AE33" s="624"/>
      <c r="AF33" s="624"/>
      <c r="AG33" s="624"/>
      <c r="AH33" s="624"/>
      <c r="AI33" s="624"/>
      <c r="AJ33" s="624"/>
      <c r="AK33" s="624"/>
      <c r="AL33" s="624"/>
      <c r="AM33" s="624"/>
      <c r="AN33" s="624"/>
      <c r="AO33" s="624"/>
      <c r="AY33" s="623"/>
    </row>
    <row r="34" spans="1:51">
      <c r="A34" s="624"/>
      <c r="B34" s="624"/>
      <c r="C34" s="624"/>
      <c r="D34" s="754">
        <v>68.438211999999993</v>
      </c>
      <c r="E34" s="755">
        <v>22.381717999999999</v>
      </c>
      <c r="F34" s="755">
        <v>2.8782006355288998</v>
      </c>
      <c r="G34" s="746">
        <v>2</v>
      </c>
      <c r="H34" s="755">
        <v>14.5</v>
      </c>
      <c r="I34" s="756">
        <v>1.82838751</v>
      </c>
      <c r="J34" s="755">
        <v>0.01</v>
      </c>
      <c r="K34" s="755">
        <v>1</v>
      </c>
      <c r="L34" s="755">
        <v>0.65</v>
      </c>
      <c r="M34" s="756">
        <v>2.1663209667271501</v>
      </c>
      <c r="N34" s="756">
        <v>37.809433524375301</v>
      </c>
      <c r="O34" s="755">
        <v>76</v>
      </c>
      <c r="P34" s="756">
        <v>37.289437466618097</v>
      </c>
      <c r="Q34" s="756">
        <v>-0.67487336932569797</v>
      </c>
      <c r="R34" s="1065">
        <v>3.9187174869247201</v>
      </c>
      <c r="S34" s="1065">
        <v>-5.4016497344067903E-2</v>
      </c>
      <c r="T34" s="1065">
        <v>1120.6112908621601</v>
      </c>
      <c r="U34" s="1065">
        <v>-186.88684636365801</v>
      </c>
      <c r="V34" s="1065">
        <v>1.1368155356126E-2</v>
      </c>
      <c r="W34" s="1065">
        <v>90.355554111733497</v>
      </c>
      <c r="X34" s="1065">
        <v>-2.69949347730279E-2</v>
      </c>
      <c r="Y34" s="1065">
        <v>-1.4935835817156699E-4</v>
      </c>
      <c r="Z34" s="1065">
        <v>1.03204229147122E-5</v>
      </c>
      <c r="AA34" s="1066">
        <v>24.6469101590022</v>
      </c>
      <c r="AB34" s="624"/>
      <c r="AC34" s="624"/>
      <c r="AD34" s="624"/>
      <c r="AE34" s="624"/>
      <c r="AF34" s="624"/>
      <c r="AG34" s="624"/>
      <c r="AH34" s="624"/>
      <c r="AI34" s="624"/>
      <c r="AJ34" s="624"/>
      <c r="AK34" s="624"/>
      <c r="AL34" s="624"/>
      <c r="AM34" s="624"/>
      <c r="AN34" s="624"/>
      <c r="AO34" s="624"/>
      <c r="AY34" s="623"/>
    </row>
    <row r="35" spans="1:51">
      <c r="A35" s="624"/>
      <c r="B35" s="624"/>
      <c r="C35" s="624"/>
      <c r="D35" s="754">
        <v>-18.411580000000001</v>
      </c>
      <c r="E35" s="755">
        <v>-53.992204999999998</v>
      </c>
      <c r="F35" s="755">
        <v>26.300231592930501</v>
      </c>
      <c r="G35" s="746">
        <v>6</v>
      </c>
      <c r="H35" s="755">
        <v>14.5</v>
      </c>
      <c r="I35" s="756">
        <v>3.21508203</v>
      </c>
      <c r="J35" s="755">
        <v>0.01</v>
      </c>
      <c r="K35" s="755">
        <v>1</v>
      </c>
      <c r="L35" s="755">
        <v>0.65</v>
      </c>
      <c r="M35" s="756">
        <v>3.4618223639807701</v>
      </c>
      <c r="N35" s="756">
        <v>60.420198370637998</v>
      </c>
      <c r="O35" s="755">
        <v>76</v>
      </c>
      <c r="P35" s="756">
        <v>59.8960786814459</v>
      </c>
      <c r="Q35" s="756">
        <v>-0.42433802360012002</v>
      </c>
      <c r="R35" s="1065">
        <v>8.7322972709915003</v>
      </c>
      <c r="S35" s="1065">
        <v>-0.12036798108564099</v>
      </c>
      <c r="T35" s="1065">
        <v>1120.6112908621601</v>
      </c>
      <c r="U35" s="1065">
        <v>-186.88684636365801</v>
      </c>
      <c r="V35" s="1065">
        <v>1.1368155356126E-2</v>
      </c>
      <c r="W35" s="1065">
        <v>90.337734168064799</v>
      </c>
      <c r="X35" s="1065">
        <v>-1.69735209440048E-2</v>
      </c>
      <c r="Y35" s="1065">
        <v>-5.77477615505587E-4</v>
      </c>
      <c r="Z35" s="1065">
        <v>4.1381540812220997E-5</v>
      </c>
      <c r="AA35" s="1066">
        <v>24.766227847194401</v>
      </c>
      <c r="AB35" s="624"/>
      <c r="AC35" s="624"/>
      <c r="AD35" s="624"/>
      <c r="AE35" s="624"/>
      <c r="AF35" s="624"/>
      <c r="AG35" s="624"/>
      <c r="AH35" s="624"/>
      <c r="AI35" s="624"/>
      <c r="AJ35" s="624"/>
      <c r="AK35" s="624"/>
      <c r="AL35" s="624"/>
      <c r="AM35" s="624"/>
      <c r="AN35" s="624"/>
      <c r="AO35" s="624"/>
      <c r="AY35" s="623"/>
    </row>
    <row r="36" spans="1:51">
      <c r="A36" s="624"/>
      <c r="B36" s="624"/>
      <c r="C36" s="624"/>
      <c r="D36" s="754">
        <v>23.444072999999999</v>
      </c>
      <c r="E36" s="755">
        <v>-109.82829099999999</v>
      </c>
      <c r="F36" s="755">
        <v>28.7898063193669</v>
      </c>
      <c r="G36" s="746">
        <v>4</v>
      </c>
      <c r="H36" s="755">
        <v>14.5</v>
      </c>
      <c r="I36" s="756">
        <v>4.2607703900000002</v>
      </c>
      <c r="J36" s="755">
        <v>0.01</v>
      </c>
      <c r="K36" s="755">
        <v>1</v>
      </c>
      <c r="L36" s="755">
        <v>0.65</v>
      </c>
      <c r="M36" s="756">
        <v>4.454896933263</v>
      </c>
      <c r="N36" s="756">
        <v>77.752619322437496</v>
      </c>
      <c r="O36" s="755">
        <v>82</v>
      </c>
      <c r="P36" s="756">
        <v>77.237299668256199</v>
      </c>
      <c r="Q36" s="756">
        <v>-0.33028391550132502</v>
      </c>
      <c r="R36" s="1065">
        <v>8.1072130179076503</v>
      </c>
      <c r="S36" s="1065">
        <v>-0.111751676897043</v>
      </c>
      <c r="T36" s="1065">
        <v>1120.6112908621601</v>
      </c>
      <c r="U36" s="1065">
        <v>-186.88684636365801</v>
      </c>
      <c r="V36" s="1065">
        <v>1.1368155356126E-2</v>
      </c>
      <c r="W36" s="1065">
        <v>90.227901813088295</v>
      </c>
      <c r="X36" s="1065">
        <v>-1.3211356620053001E-2</v>
      </c>
      <c r="Y36" s="1065">
        <v>-5.65609301737927E-3</v>
      </c>
      <c r="Z36" s="1065">
        <v>8.6740298565591103E-4</v>
      </c>
      <c r="AA36" s="1066">
        <v>24.721966086011498</v>
      </c>
      <c r="AB36" s="624"/>
      <c r="AC36" s="624"/>
      <c r="AD36" s="624"/>
      <c r="AE36" s="624"/>
      <c r="AF36" s="624"/>
      <c r="AG36" s="624"/>
      <c r="AH36" s="624"/>
      <c r="AI36" s="624"/>
      <c r="AJ36" s="624"/>
      <c r="AK36" s="624"/>
      <c r="AL36" s="624"/>
      <c r="AM36" s="624"/>
      <c r="AN36" s="624"/>
      <c r="AO36" s="624"/>
    </row>
    <row r="37" spans="1:51">
      <c r="A37" s="624"/>
      <c r="B37" s="624"/>
      <c r="C37" s="624"/>
      <c r="D37" s="754">
        <v>68.438211999999993</v>
      </c>
      <c r="E37" s="755">
        <v>22.381717999999999</v>
      </c>
      <c r="F37" s="755">
        <v>2.8782006355288998</v>
      </c>
      <c r="G37" s="746">
        <v>2</v>
      </c>
      <c r="H37" s="755">
        <v>14.5</v>
      </c>
      <c r="I37" s="756">
        <v>2.5296690900000001</v>
      </c>
      <c r="J37" s="755">
        <v>1</v>
      </c>
      <c r="K37" s="755">
        <v>1</v>
      </c>
      <c r="L37" s="755">
        <v>0.65</v>
      </c>
      <c r="M37" s="756">
        <v>2.8168859302422198</v>
      </c>
      <c r="N37" s="756">
        <v>49.163934135830097</v>
      </c>
      <c r="O37" s="755">
        <v>76</v>
      </c>
      <c r="P37" s="756">
        <v>16.658122776348101</v>
      </c>
      <c r="Q37" s="756">
        <v>-1.46337875208875</v>
      </c>
      <c r="R37" s="1065">
        <v>1.6337065676450999</v>
      </c>
      <c r="S37" s="1065">
        <v>-2.2519384662618699E-2</v>
      </c>
      <c r="T37" s="1065">
        <v>1120.6112908621601</v>
      </c>
      <c r="U37" s="1065">
        <v>-186.88684636365801</v>
      </c>
      <c r="V37" s="1065">
        <v>1.1368155356126E-2</v>
      </c>
      <c r="W37" s="1065">
        <v>90.355554111733497</v>
      </c>
      <c r="X37" s="1065">
        <v>-5.8535150083549897E-2</v>
      </c>
      <c r="Y37" s="1065">
        <v>2.91985796380739E-4</v>
      </c>
      <c r="Z37" s="1065">
        <v>3.1552512512027298E-7</v>
      </c>
      <c r="AA37" s="1066">
        <v>5.0074690018032797</v>
      </c>
      <c r="AB37" s="624"/>
      <c r="AC37" s="624"/>
      <c r="AD37" s="624"/>
      <c r="AE37" s="624"/>
      <c r="AF37" s="624"/>
      <c r="AG37" s="624"/>
      <c r="AH37" s="624"/>
      <c r="AI37" s="624"/>
      <c r="AJ37" s="624"/>
      <c r="AK37" s="624"/>
      <c r="AL37" s="624"/>
      <c r="AM37" s="624"/>
      <c r="AN37" s="624"/>
      <c r="AO37" s="624"/>
      <c r="AY37" s="623"/>
    </row>
    <row r="38" spans="1:51">
      <c r="A38" s="624"/>
      <c r="B38" s="624"/>
      <c r="C38" s="624"/>
      <c r="D38" s="754">
        <v>-18.411580000000001</v>
      </c>
      <c r="E38" s="755">
        <v>-53.992204999999998</v>
      </c>
      <c r="F38" s="755">
        <v>26.300231592930501</v>
      </c>
      <c r="G38" s="746">
        <v>6</v>
      </c>
      <c r="H38" s="755">
        <v>14.5</v>
      </c>
      <c r="I38" s="756">
        <v>2.5061699900000001</v>
      </c>
      <c r="J38" s="755">
        <v>1</v>
      </c>
      <c r="K38" s="755">
        <v>1</v>
      </c>
      <c r="L38" s="755">
        <v>0.65</v>
      </c>
      <c r="M38" s="756">
        <v>2.7934990558846202</v>
      </c>
      <c r="N38" s="756">
        <v>48.755756176539698</v>
      </c>
      <c r="O38" s="755">
        <v>76</v>
      </c>
      <c r="P38" s="756">
        <v>27.083735492134501</v>
      </c>
      <c r="Q38" s="756">
        <v>-0.920124093887704</v>
      </c>
      <c r="R38" s="1065">
        <v>3.64047968496032</v>
      </c>
      <c r="S38" s="1065">
        <v>-5.0181203898960802E-2</v>
      </c>
      <c r="T38" s="1065">
        <v>1120.6112908621601</v>
      </c>
      <c r="U38" s="1065">
        <v>-186.88684636365801</v>
      </c>
      <c r="V38" s="1065">
        <v>1.1368155356126E-2</v>
      </c>
      <c r="W38" s="1065">
        <v>90.337734168064799</v>
      </c>
      <c r="X38" s="1065">
        <v>-3.6804963755508201E-2</v>
      </c>
      <c r="Y38" s="1065">
        <v>1.002984011733E-4</v>
      </c>
      <c r="Z38" s="1065">
        <v>2.5823566272315499E-6</v>
      </c>
      <c r="AA38" s="1066">
        <v>11.222403189441801</v>
      </c>
      <c r="AB38" s="624"/>
      <c r="AC38" s="624"/>
      <c r="AD38" s="624"/>
      <c r="AE38" s="624"/>
      <c r="AF38" s="624"/>
      <c r="AG38" s="624"/>
      <c r="AH38" s="624"/>
      <c r="AI38" s="624"/>
      <c r="AJ38" s="624"/>
      <c r="AK38" s="624"/>
      <c r="AL38" s="624"/>
      <c r="AM38" s="624"/>
      <c r="AN38" s="624"/>
      <c r="AO38" s="624"/>
      <c r="AY38" s="623"/>
    </row>
    <row r="39" spans="1:51">
      <c r="A39" s="624"/>
      <c r="B39" s="624"/>
      <c r="C39" s="624"/>
      <c r="D39" s="754">
        <v>23.444072999999999</v>
      </c>
      <c r="E39" s="755">
        <v>-109.82829099999999</v>
      </c>
      <c r="F39" s="755">
        <v>28.7898063193669</v>
      </c>
      <c r="G39" s="746">
        <v>4</v>
      </c>
      <c r="H39" s="755">
        <v>14.5</v>
      </c>
      <c r="I39" s="756">
        <v>2.5085266700000002</v>
      </c>
      <c r="J39" s="755">
        <v>1</v>
      </c>
      <c r="K39" s="755">
        <v>1</v>
      </c>
      <c r="L39" s="755">
        <v>0.65</v>
      </c>
      <c r="M39" s="756">
        <v>2.7870118548979601</v>
      </c>
      <c r="N39" s="756">
        <v>48.6425331600839</v>
      </c>
      <c r="O39" s="755">
        <v>82</v>
      </c>
      <c r="P39" s="756">
        <v>35.081069209660299</v>
      </c>
      <c r="Q39" s="756">
        <v>-0.71617948798933295</v>
      </c>
      <c r="R39" s="1065">
        <v>3.3798831369820701</v>
      </c>
      <c r="S39" s="1065">
        <v>-4.6589081530173403E-2</v>
      </c>
      <c r="T39" s="1065">
        <v>1120.6112908621601</v>
      </c>
      <c r="U39" s="1065">
        <v>-186.88684636365801</v>
      </c>
      <c r="V39" s="1065">
        <v>1.1368155356126E-2</v>
      </c>
      <c r="W39" s="1065">
        <v>90.227901813088295</v>
      </c>
      <c r="X39" s="1065">
        <v>-2.8647179519573299E-2</v>
      </c>
      <c r="Y39" s="1065">
        <v>-1.3851019230186399E-4</v>
      </c>
      <c r="Z39" s="1065">
        <v>9.9105661955049908E-6</v>
      </c>
      <c r="AA39" s="1066">
        <v>15.3192045187745</v>
      </c>
      <c r="AB39" s="624"/>
      <c r="AC39" s="624"/>
      <c r="AD39" s="624"/>
      <c r="AE39" s="624"/>
      <c r="AF39" s="624"/>
      <c r="AG39" s="624"/>
      <c r="AH39" s="624"/>
      <c r="AI39" s="624"/>
      <c r="AJ39" s="624"/>
      <c r="AK39" s="624"/>
      <c r="AL39" s="624"/>
      <c r="AM39" s="624"/>
      <c r="AN39" s="624"/>
      <c r="AO39" s="624"/>
      <c r="AY39" s="623"/>
    </row>
    <row r="40" spans="1:51">
      <c r="A40" s="624"/>
      <c r="B40" s="624"/>
      <c r="C40" s="624"/>
      <c r="D40" s="754">
        <v>68.438211999999993</v>
      </c>
      <c r="E40" s="755">
        <v>22.381717999999999</v>
      </c>
      <c r="F40" s="755">
        <v>2.8782006355288998</v>
      </c>
      <c r="G40" s="746">
        <v>2</v>
      </c>
      <c r="H40" s="755">
        <v>14.5</v>
      </c>
      <c r="I40" s="756">
        <v>3.00691387</v>
      </c>
      <c r="J40" s="755">
        <v>0.1</v>
      </c>
      <c r="K40" s="755">
        <v>1</v>
      </c>
      <c r="L40" s="755">
        <v>0.65</v>
      </c>
      <c r="M40" s="756">
        <v>3.2659271006670498</v>
      </c>
      <c r="N40" s="756">
        <v>57.001181036752399</v>
      </c>
      <c r="O40" s="755">
        <v>76</v>
      </c>
      <c r="P40" s="756">
        <v>25.002299664122901</v>
      </c>
      <c r="Q40" s="756">
        <v>-0.99377831985899601</v>
      </c>
      <c r="R40" s="1065">
        <v>2.6373469690350801</v>
      </c>
      <c r="S40" s="1065">
        <v>-3.6353793307020703E-2</v>
      </c>
      <c r="T40" s="1065">
        <v>1120.6112908621601</v>
      </c>
      <c r="U40" s="1065">
        <v>-186.88684636365801</v>
      </c>
      <c r="V40" s="1065">
        <v>1.1368155356126E-2</v>
      </c>
      <c r="W40" s="1065">
        <v>90.355554111733497</v>
      </c>
      <c r="X40" s="1065">
        <v>-3.9751132794359899E-2</v>
      </c>
      <c r="Y40" s="1065">
        <v>8.1657606749309101E-5</v>
      </c>
      <c r="Z40" s="1065">
        <v>3.5807895505514799E-6</v>
      </c>
      <c r="AA40" s="1066">
        <v>6.7409624107042099</v>
      </c>
      <c r="AB40" s="624"/>
      <c r="AC40" s="624"/>
      <c r="AD40" s="624"/>
      <c r="AE40" s="624"/>
      <c r="AF40" s="624"/>
      <c r="AG40" s="624"/>
      <c r="AH40" s="624"/>
      <c r="AI40" s="624"/>
      <c r="AJ40" s="624"/>
      <c r="AK40" s="624"/>
      <c r="AL40" s="624"/>
      <c r="AM40" s="624"/>
      <c r="AN40" s="624"/>
      <c r="AO40" s="624"/>
      <c r="AX40" s="623"/>
      <c r="AY40" s="623"/>
    </row>
    <row r="41" spans="1:51">
      <c r="A41" s="624"/>
      <c r="B41" s="624"/>
      <c r="C41" s="624"/>
      <c r="D41" s="754">
        <v>-18.411580000000001</v>
      </c>
      <c r="E41" s="755">
        <v>-53.992204999999998</v>
      </c>
      <c r="F41" s="755">
        <v>26.300231592930501</v>
      </c>
      <c r="G41" s="746">
        <v>6</v>
      </c>
      <c r="H41" s="755">
        <v>14.5</v>
      </c>
      <c r="I41" s="756">
        <v>3.50812166</v>
      </c>
      <c r="J41" s="755">
        <v>0.1</v>
      </c>
      <c r="K41" s="755">
        <v>1</v>
      </c>
      <c r="L41" s="755">
        <v>0.65</v>
      </c>
      <c r="M41" s="756">
        <v>3.7405754896389598</v>
      </c>
      <c r="N41" s="756">
        <v>65.285358213598897</v>
      </c>
      <c r="O41" s="755">
        <v>76</v>
      </c>
      <c r="P41" s="756">
        <v>40.354435870870503</v>
      </c>
      <c r="Q41" s="756">
        <v>-0.62485489472929601</v>
      </c>
      <c r="R41" s="1065">
        <v>5.8769477047542802</v>
      </c>
      <c r="S41" s="1065">
        <v>-8.1009190160889102E-2</v>
      </c>
      <c r="T41" s="1065">
        <v>1120.6112908621601</v>
      </c>
      <c r="U41" s="1065">
        <v>-186.88684636365801</v>
      </c>
      <c r="V41" s="1065">
        <v>1.1368155356126E-2</v>
      </c>
      <c r="W41" s="1065">
        <v>90.337734168064799</v>
      </c>
      <c r="X41" s="1065">
        <v>-2.4994195789171898E-2</v>
      </c>
      <c r="Y41" s="1065">
        <v>-7.9471464178857798E-5</v>
      </c>
      <c r="Z41" s="1065">
        <v>7.6669047870504602E-6</v>
      </c>
      <c r="AA41" s="1066">
        <v>11.324494486514</v>
      </c>
      <c r="AB41" s="624"/>
      <c r="AC41" s="624"/>
      <c r="AD41" s="624"/>
      <c r="AE41" s="624"/>
      <c r="AF41" s="624"/>
      <c r="AG41" s="624"/>
      <c r="AH41" s="624"/>
      <c r="AI41" s="624"/>
      <c r="AJ41" s="624"/>
      <c r="AK41" s="624"/>
      <c r="AL41" s="624"/>
      <c r="AM41" s="624"/>
      <c r="AN41" s="624"/>
      <c r="AO41" s="624"/>
      <c r="AX41" s="623"/>
      <c r="AY41" s="623"/>
    </row>
    <row r="42" spans="1:51">
      <c r="A42" s="624"/>
      <c r="B42" s="624"/>
      <c r="C42" s="624"/>
      <c r="D42" s="754">
        <v>23.444072999999999</v>
      </c>
      <c r="E42" s="755">
        <v>-109.82829099999999</v>
      </c>
      <c r="F42" s="755">
        <v>28.7898063193669</v>
      </c>
      <c r="G42" s="746">
        <v>4</v>
      </c>
      <c r="H42" s="755">
        <v>14.5</v>
      </c>
      <c r="I42" s="756">
        <v>3.7155155099999999</v>
      </c>
      <c r="J42" s="755">
        <v>0.1</v>
      </c>
      <c r="K42" s="755">
        <v>1</v>
      </c>
      <c r="L42" s="755">
        <v>0.65</v>
      </c>
      <c r="M42" s="756">
        <v>3.93123162260855</v>
      </c>
      <c r="N42" s="756">
        <v>68.612935473038306</v>
      </c>
      <c r="O42" s="755">
        <v>82</v>
      </c>
      <c r="P42" s="756">
        <v>52.130833083128699</v>
      </c>
      <c r="Q42" s="756">
        <v>-0.486356418169691</v>
      </c>
      <c r="R42" s="1065">
        <v>5.4562580108013803</v>
      </c>
      <c r="S42" s="1065">
        <v>-7.5210307283543304E-2</v>
      </c>
      <c r="T42" s="1065">
        <v>1120.6112908621601</v>
      </c>
      <c r="U42" s="1065">
        <v>-186.88684636365801</v>
      </c>
      <c r="V42" s="1065">
        <v>1.1368155356126E-2</v>
      </c>
      <c r="W42" s="1065">
        <v>90.227901813088295</v>
      </c>
      <c r="X42" s="1065">
        <v>-1.9454256726787598E-2</v>
      </c>
      <c r="Y42" s="1065">
        <v>-5.3808023018291399E-4</v>
      </c>
      <c r="Z42" s="1065">
        <v>3.2154483000534998E-5</v>
      </c>
      <c r="AA42" s="1066">
        <v>12.9778708006552</v>
      </c>
      <c r="AB42" s="624"/>
      <c r="AC42" s="624"/>
      <c r="AD42" s="624"/>
      <c r="AE42" s="624"/>
      <c r="AF42" s="624"/>
      <c r="AG42" s="624"/>
      <c r="AH42" s="624"/>
      <c r="AI42" s="624"/>
      <c r="AJ42" s="624"/>
      <c r="AK42" s="624"/>
      <c r="AL42" s="624"/>
      <c r="AM42" s="624"/>
      <c r="AN42" s="624"/>
      <c r="AO42" s="624"/>
      <c r="AY42" s="623"/>
    </row>
    <row r="43" spans="1:51">
      <c r="A43" s="624"/>
      <c r="B43" s="624"/>
      <c r="C43" s="624"/>
      <c r="D43" s="754">
        <v>68.438211999999993</v>
      </c>
      <c r="E43" s="755">
        <v>22.381717999999999</v>
      </c>
      <c r="F43" s="755">
        <v>2.8782006355288998</v>
      </c>
      <c r="G43" s="746">
        <v>2</v>
      </c>
      <c r="H43" s="755">
        <v>14.5</v>
      </c>
      <c r="I43" s="756">
        <v>3.2273351799999999</v>
      </c>
      <c r="J43" s="755">
        <v>0.01</v>
      </c>
      <c r="K43" s="755">
        <v>1</v>
      </c>
      <c r="L43" s="755">
        <v>0.65</v>
      </c>
      <c r="M43" s="756">
        <v>3.4747168367380898</v>
      </c>
      <c r="N43" s="756">
        <v>60.645249375562003</v>
      </c>
      <c r="O43" s="755">
        <v>76</v>
      </c>
      <c r="P43" s="756">
        <v>37.289437466618097</v>
      </c>
      <c r="Q43" s="756">
        <v>-0.67487336932569797</v>
      </c>
      <c r="R43" s="1065">
        <v>3.9187174869247201</v>
      </c>
      <c r="S43" s="1065">
        <v>-5.4016497344067903E-2</v>
      </c>
      <c r="T43" s="1065">
        <v>1120.6112908621601</v>
      </c>
      <c r="U43" s="1065">
        <v>-186.88684636365801</v>
      </c>
      <c r="V43" s="1065">
        <v>1.1368155356126E-2</v>
      </c>
      <c r="W43" s="1065">
        <v>90.355554111733497</v>
      </c>
      <c r="X43" s="1065">
        <v>-2.69949347730279E-2</v>
      </c>
      <c r="Y43" s="1065">
        <v>-1.4935835817156699E-4</v>
      </c>
      <c r="Z43" s="1065">
        <v>1.03204229147122E-5</v>
      </c>
      <c r="AA43" s="1066">
        <v>10.377626418549299</v>
      </c>
      <c r="AB43" s="624"/>
      <c r="AC43" s="624"/>
      <c r="AD43" s="624"/>
      <c r="AE43" s="624"/>
      <c r="AF43" s="624"/>
      <c r="AG43" s="624"/>
      <c r="AH43" s="624"/>
      <c r="AI43" s="624"/>
      <c r="AJ43" s="624"/>
      <c r="AK43" s="624"/>
      <c r="AL43" s="624"/>
      <c r="AM43" s="624"/>
      <c r="AN43" s="624"/>
      <c r="AO43" s="624"/>
      <c r="AY43" s="623"/>
    </row>
    <row r="44" spans="1:51">
      <c r="A44" s="624"/>
      <c r="B44" s="624"/>
      <c r="C44" s="624"/>
      <c r="D44" s="754">
        <v>-18.411580000000001</v>
      </c>
      <c r="E44" s="755">
        <v>-53.992204999999998</v>
      </c>
      <c r="F44" s="755">
        <v>26.300231592930501</v>
      </c>
      <c r="G44" s="746">
        <v>6</v>
      </c>
      <c r="H44" s="755">
        <v>14.5</v>
      </c>
      <c r="I44" s="756">
        <v>4.0338618200000003</v>
      </c>
      <c r="J44" s="755">
        <v>0.01</v>
      </c>
      <c r="K44" s="755">
        <v>1</v>
      </c>
      <c r="L44" s="755">
        <v>0.65</v>
      </c>
      <c r="M44" s="756">
        <v>4.2436358480259297</v>
      </c>
      <c r="N44" s="756">
        <v>74.065417803714098</v>
      </c>
      <c r="O44" s="755">
        <v>76</v>
      </c>
      <c r="P44" s="756">
        <v>59.8960786814459</v>
      </c>
      <c r="Q44" s="756">
        <v>-0.42433802360012002</v>
      </c>
      <c r="R44" s="1065">
        <v>8.7322972709915003</v>
      </c>
      <c r="S44" s="1065">
        <v>-0.12036798108564099</v>
      </c>
      <c r="T44" s="1065">
        <v>1120.6112908621601</v>
      </c>
      <c r="U44" s="1065">
        <v>-186.88684636365801</v>
      </c>
      <c r="V44" s="1065">
        <v>1.1368155356126E-2</v>
      </c>
      <c r="W44" s="1065">
        <v>90.337734168064799</v>
      </c>
      <c r="X44" s="1065">
        <v>-1.69735209440048E-2</v>
      </c>
      <c r="Y44" s="1065">
        <v>-5.77477615505587E-4</v>
      </c>
      <c r="Z44" s="1065">
        <v>4.1381540812220997E-5</v>
      </c>
      <c r="AA44" s="1066">
        <v>15.2906060043744</v>
      </c>
      <c r="AB44" s="624"/>
      <c r="AC44" s="624"/>
      <c r="AD44" s="624"/>
      <c r="AE44" s="624"/>
      <c r="AF44" s="624"/>
      <c r="AG44" s="624"/>
      <c r="AH44" s="624"/>
      <c r="AI44" s="624"/>
      <c r="AJ44" s="624"/>
      <c r="AK44" s="624"/>
      <c r="AL44" s="624"/>
      <c r="AM44" s="624"/>
      <c r="AN44" s="624"/>
      <c r="AO44" s="624"/>
      <c r="AY44" s="623"/>
    </row>
    <row r="45" spans="1:51">
      <c r="A45" s="624"/>
      <c r="B45" s="624"/>
      <c r="C45" s="624"/>
      <c r="D45" s="754">
        <v>23.444072999999999</v>
      </c>
      <c r="E45" s="755">
        <v>-109.82829099999999</v>
      </c>
      <c r="F45" s="755">
        <v>28.7898063193669</v>
      </c>
      <c r="G45" s="746">
        <v>4</v>
      </c>
      <c r="H45" s="755">
        <v>14.5</v>
      </c>
      <c r="I45" s="756">
        <v>4.5001981899999999</v>
      </c>
      <c r="J45" s="755">
        <v>0.01</v>
      </c>
      <c r="K45" s="755">
        <v>1</v>
      </c>
      <c r="L45" s="755">
        <v>0.65</v>
      </c>
      <c r="M45" s="756">
        <v>4.6858568787970896</v>
      </c>
      <c r="N45" s="756">
        <v>81.783630812234094</v>
      </c>
      <c r="O45" s="755">
        <v>82</v>
      </c>
      <c r="P45" s="756">
        <v>77.237299668256199</v>
      </c>
      <c r="Q45" s="756">
        <v>-0.33028391550132502</v>
      </c>
      <c r="R45" s="1065">
        <v>8.1072130179076503</v>
      </c>
      <c r="S45" s="1065">
        <v>-0.111751676897043</v>
      </c>
      <c r="T45" s="1065">
        <v>1120.6112908621601</v>
      </c>
      <c r="U45" s="1065">
        <v>-186.88684636365801</v>
      </c>
      <c r="V45" s="1065">
        <v>1.1368155356126E-2</v>
      </c>
      <c r="W45" s="1065">
        <v>90.227901813088295</v>
      </c>
      <c r="X45" s="1065">
        <v>-1.3211356620053001E-2</v>
      </c>
      <c r="Y45" s="1065">
        <v>-5.65609301737927E-3</v>
      </c>
      <c r="Z45" s="1065">
        <v>8.6740298565591103E-4</v>
      </c>
      <c r="AA45" s="1066">
        <v>18.002548367714098</v>
      </c>
      <c r="AB45" s="624"/>
      <c r="AC45" s="624"/>
      <c r="AD45" s="624"/>
      <c r="AE45" s="624"/>
      <c r="AF45" s="624"/>
      <c r="AG45" s="624"/>
      <c r="AH45" s="624"/>
      <c r="AI45" s="624"/>
      <c r="AJ45" s="624"/>
      <c r="AK45" s="624"/>
      <c r="AL45" s="624"/>
      <c r="AM45" s="624"/>
      <c r="AN45" s="624"/>
      <c r="AO45" s="624"/>
    </row>
    <row r="46" spans="1:51">
      <c r="A46" s="624"/>
      <c r="B46" s="624"/>
      <c r="C46" s="624"/>
      <c r="D46" s="754">
        <v>68.438211999999993</v>
      </c>
      <c r="E46" s="755">
        <v>22.381717999999999</v>
      </c>
      <c r="F46" s="755">
        <v>2.8782006355288998</v>
      </c>
      <c r="G46" s="746">
        <v>2</v>
      </c>
      <c r="H46" s="755">
        <v>14.5</v>
      </c>
      <c r="I46" s="756">
        <v>4.9922339300000003</v>
      </c>
      <c r="J46" s="755">
        <v>1</v>
      </c>
      <c r="K46" s="755">
        <v>1</v>
      </c>
      <c r="L46" s="755">
        <v>0.65</v>
      </c>
      <c r="M46" s="756">
        <v>5.1694647457813296</v>
      </c>
      <c r="N46" s="756">
        <v>90.224180379655905</v>
      </c>
      <c r="O46" s="755">
        <v>76</v>
      </c>
      <c r="P46" s="756">
        <v>16.658122776348101</v>
      </c>
      <c r="Q46" s="756">
        <v>-1.46337875208875</v>
      </c>
      <c r="R46" s="1065">
        <v>1.6337065676450999</v>
      </c>
      <c r="S46" s="1065">
        <v>-2.2519384662618699E-2</v>
      </c>
      <c r="T46" s="1065">
        <v>1120.6112908621601</v>
      </c>
      <c r="U46" s="1065">
        <v>-186.88684636365801</v>
      </c>
      <c r="V46" s="1065">
        <v>1.1368155356126E-2</v>
      </c>
      <c r="W46" s="1065">
        <v>90.355554111733497</v>
      </c>
      <c r="X46" s="1065">
        <v>-5.8535150083549897E-2</v>
      </c>
      <c r="Y46" s="1065">
        <v>2.91985796380739E-4</v>
      </c>
      <c r="Z46" s="1065">
        <v>3.1552512512027298E-7</v>
      </c>
      <c r="AA46" s="1066">
        <v>1.6366772639549001</v>
      </c>
      <c r="AB46" s="624"/>
      <c r="AC46" s="624"/>
      <c r="AD46" s="624"/>
      <c r="AE46" s="624"/>
      <c r="AF46" s="624"/>
      <c r="AG46" s="624"/>
      <c r="AH46" s="624"/>
      <c r="AI46" s="624"/>
      <c r="AJ46" s="624"/>
      <c r="AK46" s="624"/>
      <c r="AL46" s="624"/>
      <c r="AM46" s="624"/>
      <c r="AN46" s="624"/>
      <c r="AO46" s="624"/>
      <c r="AY46" s="623"/>
    </row>
    <row r="47" spans="1:51">
      <c r="A47" s="624"/>
      <c r="B47" s="624"/>
      <c r="C47" s="624"/>
      <c r="D47" s="754">
        <v>-18.411580000000001</v>
      </c>
      <c r="E47" s="755">
        <v>-53.992204999999998</v>
      </c>
      <c r="F47" s="755">
        <v>26.300231592930501</v>
      </c>
      <c r="G47" s="746">
        <v>6</v>
      </c>
      <c r="H47" s="755">
        <v>14.5</v>
      </c>
      <c r="I47" s="756">
        <v>4.9913382200000003</v>
      </c>
      <c r="J47" s="755">
        <v>1</v>
      </c>
      <c r="K47" s="755">
        <v>1</v>
      </c>
      <c r="L47" s="755">
        <v>0.65</v>
      </c>
      <c r="M47" s="756">
        <v>5.16757461200074</v>
      </c>
      <c r="N47" s="756">
        <v>90.191191321881305</v>
      </c>
      <c r="O47" s="755">
        <v>76</v>
      </c>
      <c r="P47" s="756">
        <v>27.083735492134501</v>
      </c>
      <c r="Q47" s="756">
        <v>-0.920124093887704</v>
      </c>
      <c r="R47" s="1065">
        <v>3.64047968496032</v>
      </c>
      <c r="S47" s="1065">
        <v>-5.0181203898960802E-2</v>
      </c>
      <c r="T47" s="1065">
        <v>1120.6112908621601</v>
      </c>
      <c r="U47" s="1065">
        <v>-186.88684636365801</v>
      </c>
      <c r="V47" s="1065">
        <v>1.1368155356126E-2</v>
      </c>
      <c r="W47" s="1065">
        <v>90.337734168064799</v>
      </c>
      <c r="X47" s="1065">
        <v>-3.6804963755508201E-2</v>
      </c>
      <c r="Y47" s="1065">
        <v>1.002984011733E-4</v>
      </c>
      <c r="Z47" s="1065">
        <v>2.5823566272315499E-6</v>
      </c>
      <c r="AA47" s="1066">
        <v>3.6478742328306599</v>
      </c>
      <c r="AB47" s="624"/>
      <c r="AC47" s="624"/>
      <c r="AD47" s="624"/>
      <c r="AE47" s="624"/>
      <c r="AF47" s="624"/>
      <c r="AG47" s="624"/>
      <c r="AH47" s="624"/>
      <c r="AI47" s="624"/>
      <c r="AJ47" s="624"/>
      <c r="AK47" s="624"/>
      <c r="AL47" s="624"/>
      <c r="AM47" s="624"/>
      <c r="AN47" s="624"/>
      <c r="AO47" s="624"/>
      <c r="AY47" s="623"/>
    </row>
    <row r="48" spans="1:51">
      <c r="A48" s="624"/>
      <c r="B48" s="624"/>
      <c r="C48" s="624"/>
      <c r="D48" s="754">
        <v>23.444072999999999</v>
      </c>
      <c r="E48" s="755">
        <v>-109.82829099999999</v>
      </c>
      <c r="F48" s="755">
        <v>28.7898063193669</v>
      </c>
      <c r="G48" s="746">
        <v>4</v>
      </c>
      <c r="H48" s="755">
        <v>14.5</v>
      </c>
      <c r="I48" s="756">
        <v>4.9623225700000004</v>
      </c>
      <c r="J48" s="755">
        <v>1</v>
      </c>
      <c r="K48" s="755">
        <v>1</v>
      </c>
      <c r="L48" s="755">
        <v>0.65</v>
      </c>
      <c r="M48" s="756">
        <v>5.1331318830908099</v>
      </c>
      <c r="N48" s="756">
        <v>89.590052299031299</v>
      </c>
      <c r="O48" s="755">
        <v>82</v>
      </c>
      <c r="P48" s="756">
        <v>35.081069209660299</v>
      </c>
      <c r="Q48" s="756">
        <v>-0.71617948798933295</v>
      </c>
      <c r="R48" s="1065">
        <v>3.3798831369820701</v>
      </c>
      <c r="S48" s="1065">
        <v>-4.6589081530173403E-2</v>
      </c>
      <c r="T48" s="1065">
        <v>1120.6112908621601</v>
      </c>
      <c r="U48" s="1065">
        <v>-186.88684636365801</v>
      </c>
      <c r="V48" s="1065">
        <v>1.1368155356126E-2</v>
      </c>
      <c r="W48" s="1065">
        <v>90.227901813088295</v>
      </c>
      <c r="X48" s="1065">
        <v>-2.8647179519573299E-2</v>
      </c>
      <c r="Y48" s="1065">
        <v>-1.3851019230186399E-4</v>
      </c>
      <c r="Z48" s="1065">
        <v>9.9105661955049908E-6</v>
      </c>
      <c r="AA48" s="1066">
        <v>3.4110466894987801</v>
      </c>
      <c r="AB48" s="624"/>
      <c r="AC48" s="624"/>
      <c r="AD48" s="624"/>
      <c r="AE48" s="624"/>
      <c r="AF48" s="624"/>
      <c r="AG48" s="624"/>
      <c r="AH48" s="624"/>
      <c r="AI48" s="624"/>
      <c r="AJ48" s="624"/>
      <c r="AK48" s="624"/>
      <c r="AL48" s="624"/>
      <c r="AM48" s="624"/>
      <c r="AN48" s="624"/>
      <c r="AO48" s="624"/>
      <c r="AY48" s="623"/>
    </row>
    <row r="49" spans="1:51">
      <c r="A49" s="624"/>
      <c r="B49" s="624"/>
      <c r="C49" s="624"/>
      <c r="D49" s="754">
        <v>68.438211999999993</v>
      </c>
      <c r="E49" s="755">
        <v>22.381717999999999</v>
      </c>
      <c r="F49" s="755">
        <v>2.8782006355288998</v>
      </c>
      <c r="G49" s="746">
        <v>2</v>
      </c>
      <c r="H49" s="755">
        <v>14.5</v>
      </c>
      <c r="I49" s="756">
        <v>4.9922339300000003</v>
      </c>
      <c r="J49" s="755">
        <v>0.1</v>
      </c>
      <c r="K49" s="755">
        <v>1</v>
      </c>
      <c r="L49" s="755">
        <v>0.65</v>
      </c>
      <c r="M49" s="756">
        <v>5.1694647457813296</v>
      </c>
      <c r="N49" s="756">
        <v>90.224180379655905</v>
      </c>
      <c r="O49" s="755">
        <v>76</v>
      </c>
      <c r="P49" s="756">
        <v>25.002299664122901</v>
      </c>
      <c r="Q49" s="756">
        <v>-0.99377831985899601</v>
      </c>
      <c r="R49" s="1065">
        <v>2.6373469690350801</v>
      </c>
      <c r="S49" s="1065">
        <v>-3.6353793307020703E-2</v>
      </c>
      <c r="T49" s="1065">
        <v>1120.6112908621601</v>
      </c>
      <c r="U49" s="1065">
        <v>-186.88684636365801</v>
      </c>
      <c r="V49" s="1065">
        <v>1.1368155356126E-2</v>
      </c>
      <c r="W49" s="1065">
        <v>90.355554111733497</v>
      </c>
      <c r="X49" s="1065">
        <v>-3.9751132794359899E-2</v>
      </c>
      <c r="Y49" s="1065">
        <v>8.1657606749309101E-5</v>
      </c>
      <c r="Z49" s="1065">
        <v>3.5807895505514799E-6</v>
      </c>
      <c r="AA49" s="1066">
        <v>2.6421522743629899</v>
      </c>
      <c r="AB49" s="624"/>
      <c r="AC49" s="624"/>
      <c r="AD49" s="624"/>
      <c r="AE49" s="624"/>
      <c r="AF49" s="624"/>
      <c r="AG49" s="624"/>
      <c r="AH49" s="624"/>
      <c r="AI49" s="624"/>
      <c r="AJ49" s="624"/>
      <c r="AK49" s="624"/>
      <c r="AL49" s="624"/>
      <c r="AM49" s="624"/>
      <c r="AN49" s="624"/>
      <c r="AO49" s="624"/>
      <c r="AX49" s="623"/>
      <c r="AY49" s="623"/>
    </row>
    <row r="50" spans="1:51">
      <c r="A50" s="624"/>
      <c r="B50" s="624"/>
      <c r="C50" s="624"/>
      <c r="D50" s="754">
        <v>-18.411580000000001</v>
      </c>
      <c r="E50" s="755">
        <v>-53.992204999999998</v>
      </c>
      <c r="F50" s="755">
        <v>26.300231592930501</v>
      </c>
      <c r="G50" s="746">
        <v>6</v>
      </c>
      <c r="H50" s="755">
        <v>14.5</v>
      </c>
      <c r="I50" s="756">
        <v>4.9913382200000003</v>
      </c>
      <c r="J50" s="755">
        <v>0.1</v>
      </c>
      <c r="K50" s="755">
        <v>1</v>
      </c>
      <c r="L50" s="755">
        <v>0.65</v>
      </c>
      <c r="M50" s="756">
        <v>5.16757461200074</v>
      </c>
      <c r="N50" s="756">
        <v>90.191191321881305</v>
      </c>
      <c r="O50" s="755">
        <v>76</v>
      </c>
      <c r="P50" s="756">
        <v>40.354435870870503</v>
      </c>
      <c r="Q50" s="756">
        <v>-0.62485489472929601</v>
      </c>
      <c r="R50" s="1065">
        <v>5.8769477047542802</v>
      </c>
      <c r="S50" s="1065">
        <v>-8.1009190160889102E-2</v>
      </c>
      <c r="T50" s="1065">
        <v>1120.6112908621601</v>
      </c>
      <c r="U50" s="1065">
        <v>-186.88684636365801</v>
      </c>
      <c r="V50" s="1065">
        <v>1.1368155356126E-2</v>
      </c>
      <c r="W50" s="1065">
        <v>90.337734168064799</v>
      </c>
      <c r="X50" s="1065">
        <v>-2.4994195789171898E-2</v>
      </c>
      <c r="Y50" s="1065">
        <v>-7.9471464178857798E-5</v>
      </c>
      <c r="Z50" s="1065">
        <v>7.6669047870504602E-6</v>
      </c>
      <c r="AA50" s="1066">
        <v>5.8889177529544598</v>
      </c>
      <c r="AB50" s="624"/>
      <c r="AC50" s="624"/>
      <c r="AD50" s="624"/>
      <c r="AE50" s="624"/>
      <c r="AF50" s="624"/>
      <c r="AG50" s="624"/>
      <c r="AH50" s="624"/>
      <c r="AI50" s="624"/>
      <c r="AJ50" s="624"/>
      <c r="AK50" s="624"/>
      <c r="AL50" s="624"/>
      <c r="AM50" s="624"/>
      <c r="AN50" s="624"/>
      <c r="AO50" s="624"/>
      <c r="AX50" s="623"/>
      <c r="AY50" s="623"/>
    </row>
    <row r="51" spans="1:51">
      <c r="A51" s="624"/>
      <c r="B51" s="624"/>
      <c r="C51" s="624"/>
      <c r="D51" s="754">
        <v>23.444072999999999</v>
      </c>
      <c r="E51" s="755">
        <v>-109.82829099999999</v>
      </c>
      <c r="F51" s="755">
        <v>28.7898063193669</v>
      </c>
      <c r="G51" s="746">
        <v>4</v>
      </c>
      <c r="H51" s="755">
        <v>14.5</v>
      </c>
      <c r="I51" s="756">
        <v>4.9623225700000004</v>
      </c>
      <c r="J51" s="755">
        <v>0.1</v>
      </c>
      <c r="K51" s="755">
        <v>1</v>
      </c>
      <c r="L51" s="755">
        <v>0.65</v>
      </c>
      <c r="M51" s="756">
        <v>5.1331318830908099</v>
      </c>
      <c r="N51" s="756">
        <v>89.590052299031299</v>
      </c>
      <c r="O51" s="755">
        <v>82</v>
      </c>
      <c r="P51" s="756">
        <v>52.130833083128699</v>
      </c>
      <c r="Q51" s="756">
        <v>-0.486356418169691</v>
      </c>
      <c r="R51" s="1065">
        <v>5.4562580108013803</v>
      </c>
      <c r="S51" s="1065">
        <v>-7.5210307283543304E-2</v>
      </c>
      <c r="T51" s="1065">
        <v>1120.6112908621601</v>
      </c>
      <c r="U51" s="1065">
        <v>-186.88684636365801</v>
      </c>
      <c r="V51" s="1065">
        <v>1.1368155356126E-2</v>
      </c>
      <c r="W51" s="1065">
        <v>90.227901813088295</v>
      </c>
      <c r="X51" s="1065">
        <v>-1.9454256726787598E-2</v>
      </c>
      <c r="Y51" s="1065">
        <v>-5.3808023018291399E-4</v>
      </c>
      <c r="Z51" s="1065">
        <v>3.2154483000534998E-5</v>
      </c>
      <c r="AA51" s="1066">
        <v>5.5086797758440502</v>
      </c>
      <c r="AB51" s="624"/>
      <c r="AC51" s="624"/>
      <c r="AD51" s="624"/>
      <c r="AE51" s="624"/>
      <c r="AF51" s="624"/>
      <c r="AG51" s="624"/>
      <c r="AH51" s="624"/>
      <c r="AI51" s="624"/>
      <c r="AJ51" s="624"/>
      <c r="AK51" s="624"/>
      <c r="AL51" s="624"/>
      <c r="AM51" s="624"/>
      <c r="AN51" s="624"/>
      <c r="AO51" s="624"/>
      <c r="AY51" s="623"/>
    </row>
    <row r="52" spans="1:51">
      <c r="A52" s="624"/>
      <c r="B52" s="624"/>
      <c r="C52" s="624"/>
      <c r="D52" s="754">
        <v>68.438211999999993</v>
      </c>
      <c r="E52" s="755">
        <v>22.381717999999999</v>
      </c>
      <c r="F52" s="755">
        <v>2.8782006355288998</v>
      </c>
      <c r="G52" s="746">
        <v>2</v>
      </c>
      <c r="H52" s="755">
        <v>14.5</v>
      </c>
      <c r="I52" s="756">
        <v>4.9922339300000003</v>
      </c>
      <c r="J52" s="755">
        <v>0.01</v>
      </c>
      <c r="K52" s="755">
        <v>1</v>
      </c>
      <c r="L52" s="755">
        <v>0.65</v>
      </c>
      <c r="M52" s="756">
        <v>5.1694647457813296</v>
      </c>
      <c r="N52" s="756">
        <v>90.224180379655905</v>
      </c>
      <c r="O52" s="755">
        <v>76</v>
      </c>
      <c r="P52" s="756">
        <v>37.289437466618097</v>
      </c>
      <c r="Q52" s="756">
        <v>-0.67487336932569797</v>
      </c>
      <c r="R52" s="1065">
        <v>3.9187174869247201</v>
      </c>
      <c r="S52" s="1065">
        <v>-5.4016497344067903E-2</v>
      </c>
      <c r="T52" s="1065">
        <v>1120.6112908621601</v>
      </c>
      <c r="U52" s="1065">
        <v>-186.88684636365801</v>
      </c>
      <c r="V52" s="1065">
        <v>1.1368155356126E-2</v>
      </c>
      <c r="W52" s="1065">
        <v>90.355554111733497</v>
      </c>
      <c r="X52" s="1065">
        <v>-2.69949347730279E-2</v>
      </c>
      <c r="Y52" s="1065">
        <v>-1.4935835817156699E-4</v>
      </c>
      <c r="Z52" s="1065">
        <v>1.03204229147122E-5</v>
      </c>
      <c r="AA52" s="1066">
        <v>3.9258842688314002</v>
      </c>
      <c r="AB52" s="624"/>
      <c r="AC52" s="624"/>
      <c r="AD52" s="624"/>
      <c r="AE52" s="624"/>
      <c r="AF52" s="624"/>
      <c r="AG52" s="624"/>
      <c r="AH52" s="624"/>
      <c r="AI52" s="624"/>
      <c r="AJ52" s="624"/>
      <c r="AK52" s="624"/>
      <c r="AL52" s="624"/>
      <c r="AM52" s="624"/>
      <c r="AN52" s="624"/>
      <c r="AO52" s="624"/>
      <c r="AY52" s="623"/>
    </row>
    <row r="53" spans="1:51">
      <c r="A53" s="624"/>
      <c r="B53" s="624"/>
      <c r="C53" s="624"/>
      <c r="D53" s="754">
        <v>-18.411580000000001</v>
      </c>
      <c r="E53" s="755">
        <v>-53.992204999999998</v>
      </c>
      <c r="F53" s="755">
        <v>26.300231592930501</v>
      </c>
      <c r="G53" s="746">
        <v>6</v>
      </c>
      <c r="H53" s="755">
        <v>14.5</v>
      </c>
      <c r="I53" s="756">
        <v>4.9913382200000003</v>
      </c>
      <c r="J53" s="755">
        <v>0.01</v>
      </c>
      <c r="K53" s="755">
        <v>1</v>
      </c>
      <c r="L53" s="755">
        <v>0.65</v>
      </c>
      <c r="M53" s="756">
        <v>5.16757461200074</v>
      </c>
      <c r="N53" s="756">
        <v>90.191191321881305</v>
      </c>
      <c r="O53" s="755">
        <v>76</v>
      </c>
      <c r="P53" s="756">
        <v>59.8960786814459</v>
      </c>
      <c r="Q53" s="756">
        <v>-0.42433802360012002</v>
      </c>
      <c r="R53" s="1065">
        <v>8.7322972709915003</v>
      </c>
      <c r="S53" s="1065">
        <v>-0.12036798108564099</v>
      </c>
      <c r="T53" s="1065">
        <v>1120.6112908621601</v>
      </c>
      <c r="U53" s="1065">
        <v>-186.88684636365801</v>
      </c>
      <c r="V53" s="1065">
        <v>1.1368155356126E-2</v>
      </c>
      <c r="W53" s="1065">
        <v>90.337734168064799</v>
      </c>
      <c r="X53" s="1065">
        <v>-1.69735209440048E-2</v>
      </c>
      <c r="Y53" s="1065">
        <v>-5.77477615505587E-4</v>
      </c>
      <c r="Z53" s="1065">
        <v>4.1381540812220997E-5</v>
      </c>
      <c r="AA53" s="1066">
        <v>8.7503179355326299</v>
      </c>
      <c r="AB53" s="624"/>
      <c r="AC53" s="624"/>
      <c r="AD53" s="624"/>
      <c r="AE53" s="624"/>
      <c r="AF53" s="624"/>
      <c r="AG53" s="624"/>
      <c r="AH53" s="624"/>
      <c r="AI53" s="624"/>
      <c r="AJ53" s="624"/>
      <c r="AK53" s="624"/>
      <c r="AL53" s="624"/>
      <c r="AM53" s="624"/>
      <c r="AN53" s="624"/>
      <c r="AO53" s="624"/>
      <c r="AY53" s="623"/>
    </row>
    <row r="54" spans="1:51">
      <c r="A54" s="624"/>
      <c r="B54" s="624"/>
      <c r="C54" s="624"/>
      <c r="D54" s="754">
        <v>23.444072999999999</v>
      </c>
      <c r="E54" s="755">
        <v>-109.82829099999999</v>
      </c>
      <c r="F54" s="755">
        <v>28.7898063193669</v>
      </c>
      <c r="G54" s="746">
        <v>4</v>
      </c>
      <c r="H54" s="755">
        <v>14.5</v>
      </c>
      <c r="I54" s="756">
        <v>4.9623225700000004</v>
      </c>
      <c r="J54" s="755">
        <v>0.01</v>
      </c>
      <c r="K54" s="755">
        <v>1</v>
      </c>
      <c r="L54" s="755">
        <v>0.65</v>
      </c>
      <c r="M54" s="756">
        <v>5.1331318830908099</v>
      </c>
      <c r="N54" s="756">
        <v>89.590052299031299</v>
      </c>
      <c r="O54" s="755">
        <v>82</v>
      </c>
      <c r="P54" s="756">
        <v>77.237299668256199</v>
      </c>
      <c r="Q54" s="756">
        <v>-0.33028391550132502</v>
      </c>
      <c r="R54" s="1065">
        <v>8.1072130179076503</v>
      </c>
      <c r="S54" s="1065">
        <v>-0.111751676897043</v>
      </c>
      <c r="T54" s="1065">
        <v>1120.6112908621601</v>
      </c>
      <c r="U54" s="1065">
        <v>-186.88684636365801</v>
      </c>
      <c r="V54" s="1065">
        <v>1.1368155356126E-2</v>
      </c>
      <c r="W54" s="1065">
        <v>90.227901813088295</v>
      </c>
      <c r="X54" s="1065">
        <v>-1.3211356620053001E-2</v>
      </c>
      <c r="Y54" s="1065">
        <v>-5.65609301737927E-3</v>
      </c>
      <c r="Z54" s="1065">
        <v>8.6740298565591103E-4</v>
      </c>
      <c r="AA54" s="1066">
        <v>8.2333173995790307</v>
      </c>
      <c r="AB54" s="624"/>
      <c r="AC54" s="624"/>
      <c r="AD54" s="624"/>
      <c r="AE54" s="624"/>
      <c r="AF54" s="624"/>
      <c r="AG54" s="624"/>
      <c r="AH54" s="624"/>
      <c r="AI54" s="624"/>
      <c r="AJ54" s="624"/>
      <c r="AK54" s="624"/>
      <c r="AL54" s="624"/>
      <c r="AM54" s="624"/>
      <c r="AN54" s="624"/>
      <c r="AO54" s="624"/>
    </row>
    <row r="55" spans="1:51">
      <c r="A55" s="624"/>
      <c r="B55" s="624"/>
      <c r="C55" s="624"/>
      <c r="D55" s="754">
        <v>68.438211999999993</v>
      </c>
      <c r="E55" s="755">
        <v>22.381717999999999</v>
      </c>
      <c r="F55" s="755">
        <v>2.8782006355288998</v>
      </c>
      <c r="G55" s="746">
        <v>2</v>
      </c>
      <c r="H55" s="755">
        <v>20</v>
      </c>
      <c r="I55" s="756">
        <v>0.55840778000000002</v>
      </c>
      <c r="J55" s="755">
        <v>1</v>
      </c>
      <c r="K55" s="755">
        <v>1</v>
      </c>
      <c r="L55" s="755">
        <v>0.65</v>
      </c>
      <c r="M55" s="756">
        <v>1.03064429459008</v>
      </c>
      <c r="N55" s="756">
        <v>17.9881363574912</v>
      </c>
      <c r="O55" s="755">
        <v>76</v>
      </c>
      <c r="P55" s="756">
        <v>17.5382987079001</v>
      </c>
      <c r="Q55" s="756">
        <v>-1.3938993043450201</v>
      </c>
      <c r="R55" s="1065">
        <v>1.96647125312265</v>
      </c>
      <c r="S55" s="1065">
        <v>-2.7142651664446401E-2</v>
      </c>
      <c r="T55" s="1065">
        <v>1084.91566950883</v>
      </c>
      <c r="U55" s="1065">
        <v>-196.31081950740301</v>
      </c>
      <c r="V55" s="1065">
        <v>1.5680214284311701E-2</v>
      </c>
      <c r="W55" s="1065">
        <v>90.355554111733497</v>
      </c>
      <c r="X55" s="1065">
        <v>-5.5755972173800801E-2</v>
      </c>
      <c r="Y55" s="1065">
        <v>2.8616763651168699E-4</v>
      </c>
      <c r="Z55" s="1065">
        <v>5.23104849551883E-8</v>
      </c>
      <c r="AA55" s="1066">
        <v>24.382162759329599</v>
      </c>
      <c r="AB55" s="624"/>
      <c r="AC55" s="624"/>
      <c r="AD55" s="624"/>
      <c r="AE55" s="624"/>
      <c r="AF55" s="624"/>
      <c r="AG55" s="624"/>
      <c r="AH55" s="624"/>
      <c r="AI55" s="624"/>
      <c r="AJ55" s="624"/>
      <c r="AK55" s="624"/>
      <c r="AL55" s="624"/>
      <c r="AM55" s="624"/>
      <c r="AN55" s="624"/>
      <c r="AO55" s="624"/>
      <c r="AY55" s="623"/>
    </row>
    <row r="56" spans="1:51">
      <c r="A56" s="624"/>
      <c r="B56" s="624"/>
      <c r="C56" s="624"/>
      <c r="D56" s="754">
        <v>-18.411580000000001</v>
      </c>
      <c r="E56" s="755">
        <v>-53.992204999999998</v>
      </c>
      <c r="F56" s="755">
        <v>26.300231592930501</v>
      </c>
      <c r="G56" s="746">
        <v>6</v>
      </c>
      <c r="H56" s="755">
        <v>20</v>
      </c>
      <c r="I56" s="756">
        <v>1.2593373000000001</v>
      </c>
      <c r="J56" s="755">
        <v>1</v>
      </c>
      <c r="K56" s="755">
        <v>1</v>
      </c>
      <c r="L56" s="755">
        <v>0.65</v>
      </c>
      <c r="M56" s="756">
        <v>1.6474431699885499</v>
      </c>
      <c r="N56" s="756">
        <v>28.753307555792901</v>
      </c>
      <c r="O56" s="755">
        <v>76</v>
      </c>
      <c r="P56" s="756">
        <v>28.483580105365899</v>
      </c>
      <c r="Q56" s="756">
        <v>-0.87643771822606098</v>
      </c>
      <c r="R56" s="1065">
        <v>4.3819978384310696</v>
      </c>
      <c r="S56" s="1065">
        <v>-6.0483488245263201E-2</v>
      </c>
      <c r="T56" s="1065">
        <v>1084.91566950883</v>
      </c>
      <c r="U56" s="1065">
        <v>-196.31081950740301</v>
      </c>
      <c r="V56" s="1065">
        <v>1.5680214284311701E-2</v>
      </c>
      <c r="W56" s="1065">
        <v>90.337734168064799</v>
      </c>
      <c r="X56" s="1065">
        <v>-3.5057508729042397E-2</v>
      </c>
      <c r="Y56" s="1065">
        <v>1.11627959056921E-4</v>
      </c>
      <c r="Z56" s="1065">
        <v>1.9460550997485401E-6</v>
      </c>
      <c r="AA56" s="1066">
        <v>24.7647000591293</v>
      </c>
      <c r="AB56" s="624"/>
      <c r="AC56" s="624"/>
      <c r="AD56" s="624"/>
      <c r="AE56" s="624"/>
      <c r="AF56" s="624"/>
      <c r="AG56" s="624"/>
      <c r="AH56" s="624"/>
      <c r="AI56" s="624"/>
      <c r="AJ56" s="624"/>
      <c r="AK56" s="624"/>
      <c r="AL56" s="624"/>
      <c r="AM56" s="624"/>
      <c r="AN56" s="624"/>
      <c r="AO56" s="624"/>
      <c r="AY56" s="623"/>
    </row>
    <row r="57" spans="1:51">
      <c r="A57" s="624"/>
      <c r="B57" s="624"/>
      <c r="C57" s="624"/>
      <c r="D57" s="754">
        <v>23.444072999999999</v>
      </c>
      <c r="E57" s="755">
        <v>-109.82829099999999</v>
      </c>
      <c r="F57" s="755">
        <v>28.7898063193669</v>
      </c>
      <c r="G57" s="746">
        <v>4</v>
      </c>
      <c r="H57" s="755">
        <v>20</v>
      </c>
      <c r="I57" s="756">
        <v>1.81711825</v>
      </c>
      <c r="J57" s="755">
        <v>1</v>
      </c>
      <c r="K57" s="755">
        <v>1</v>
      </c>
      <c r="L57" s="755">
        <v>0.65</v>
      </c>
      <c r="M57" s="756">
        <v>2.1447580504270598</v>
      </c>
      <c r="N57" s="756">
        <v>37.433089638606802</v>
      </c>
      <c r="O57" s="755">
        <v>82</v>
      </c>
      <c r="P57" s="756">
        <v>36.879544002549601</v>
      </c>
      <c r="Q57" s="756">
        <v>-0.68217615478536198</v>
      </c>
      <c r="R57" s="1065">
        <v>4.0683211780006001</v>
      </c>
      <c r="S57" s="1065">
        <v>-5.6153897199469199E-2</v>
      </c>
      <c r="T57" s="1065">
        <v>1084.91566950883</v>
      </c>
      <c r="U57" s="1065">
        <v>-196.31081950740301</v>
      </c>
      <c r="V57" s="1065">
        <v>1.5680214284311701E-2</v>
      </c>
      <c r="W57" s="1065">
        <v>90.227901813088295</v>
      </c>
      <c r="X57" s="1065">
        <v>-2.7287046191414501E-2</v>
      </c>
      <c r="Y57" s="1065">
        <v>-1.2646532475685699E-4</v>
      </c>
      <c r="Z57" s="1065">
        <v>9.4790277663875103E-6</v>
      </c>
      <c r="AA57" s="1066">
        <v>24.620492057882601</v>
      </c>
      <c r="AB57" s="624"/>
      <c r="AC57" s="624"/>
      <c r="AD57" s="624"/>
      <c r="AE57" s="624"/>
      <c r="AF57" s="624"/>
      <c r="AG57" s="624"/>
      <c r="AH57" s="624"/>
      <c r="AI57" s="624"/>
      <c r="AJ57" s="624"/>
      <c r="AK57" s="624"/>
      <c r="AL57" s="624"/>
      <c r="AM57" s="624"/>
      <c r="AN57" s="624"/>
      <c r="AO57" s="624"/>
      <c r="AY57" s="623"/>
    </row>
    <row r="58" spans="1:51">
      <c r="A58" s="624"/>
      <c r="B58" s="624"/>
      <c r="C58" s="624"/>
      <c r="D58" s="754">
        <v>68.438211999999993</v>
      </c>
      <c r="E58" s="755">
        <v>22.381717999999999</v>
      </c>
      <c r="F58" s="755">
        <v>2.8782006355288998</v>
      </c>
      <c r="G58" s="746">
        <v>2</v>
      </c>
      <c r="H58" s="755">
        <v>20</v>
      </c>
      <c r="I58" s="756">
        <v>1.13201771</v>
      </c>
      <c r="J58" s="755">
        <v>0.1</v>
      </c>
      <c r="K58" s="755">
        <v>1</v>
      </c>
      <c r="L58" s="755">
        <v>0.65</v>
      </c>
      <c r="M58" s="756">
        <v>1.53508189818424</v>
      </c>
      <c r="N58" s="756">
        <v>26.792233411079302</v>
      </c>
      <c r="O58" s="755">
        <v>76</v>
      </c>
      <c r="P58" s="756">
        <v>26.298394306755</v>
      </c>
      <c r="Q58" s="756">
        <v>-0.94659493090727198</v>
      </c>
      <c r="R58" s="1065">
        <v>3.1745400929576602</v>
      </c>
      <c r="S58" s="1065">
        <v>-4.3817287336971399E-2</v>
      </c>
      <c r="T58" s="1065">
        <v>1084.91566950883</v>
      </c>
      <c r="U58" s="1065">
        <v>-196.31081950740301</v>
      </c>
      <c r="V58" s="1065">
        <v>1.5680214284311701E-2</v>
      </c>
      <c r="W58" s="1065">
        <v>90.355554111733497</v>
      </c>
      <c r="X58" s="1065">
        <v>-3.7863797236290901E-2</v>
      </c>
      <c r="Y58" s="1065">
        <v>8.8156487732787305E-5</v>
      </c>
      <c r="Z58" s="1065">
        <v>3.11137563587237E-6</v>
      </c>
      <c r="AA58" s="1066">
        <v>24.536221862283</v>
      </c>
      <c r="AB58" s="624"/>
      <c r="AC58" s="624"/>
      <c r="AD58" s="624"/>
      <c r="AE58" s="624"/>
      <c r="AF58" s="624"/>
      <c r="AG58" s="624"/>
      <c r="AH58" s="624"/>
      <c r="AI58" s="624"/>
      <c r="AJ58" s="624"/>
      <c r="AK58" s="624"/>
      <c r="AL58" s="624"/>
      <c r="AM58" s="624"/>
      <c r="AN58" s="624"/>
      <c r="AO58" s="624"/>
      <c r="AX58" s="623"/>
      <c r="AY58" s="623"/>
    </row>
    <row r="59" spans="1:51">
      <c r="A59" s="624"/>
      <c r="B59" s="624"/>
      <c r="C59" s="624"/>
      <c r="D59" s="754">
        <v>-18.411580000000001</v>
      </c>
      <c r="E59" s="755">
        <v>-53.992204999999998</v>
      </c>
      <c r="F59" s="755">
        <v>26.300231592930501</v>
      </c>
      <c r="G59" s="746">
        <v>6</v>
      </c>
      <c r="H59" s="755">
        <v>20</v>
      </c>
      <c r="I59" s="756">
        <v>2.14884561</v>
      </c>
      <c r="J59" s="755">
        <v>0.1</v>
      </c>
      <c r="K59" s="755">
        <v>1</v>
      </c>
      <c r="L59" s="755">
        <v>0.65</v>
      </c>
      <c r="M59" s="756">
        <v>2.4605775444776801</v>
      </c>
      <c r="N59" s="756">
        <v>42.945179651772698</v>
      </c>
      <c r="O59" s="755">
        <v>76</v>
      </c>
      <c r="P59" s="756">
        <v>42.415763656245602</v>
      </c>
      <c r="Q59" s="756">
        <v>-0.595187542416172</v>
      </c>
      <c r="R59" s="1065">
        <v>7.0740051771738903</v>
      </c>
      <c r="S59" s="1065">
        <v>-9.7640511190603199E-2</v>
      </c>
      <c r="T59" s="1065">
        <v>1084.91566950883</v>
      </c>
      <c r="U59" s="1065">
        <v>-196.31081950740301</v>
      </c>
      <c r="V59" s="1065">
        <v>1.5680214284311701E-2</v>
      </c>
      <c r="W59" s="1065">
        <v>90.337734168064799</v>
      </c>
      <c r="X59" s="1065">
        <v>-2.3807501696646902E-2</v>
      </c>
      <c r="Y59" s="1065">
        <v>-5.2926540570322603E-5</v>
      </c>
      <c r="Z59" s="1065">
        <v>6.5653690293428502E-6</v>
      </c>
      <c r="AA59" s="1066">
        <v>24.684356648419801</v>
      </c>
      <c r="AB59" s="624"/>
      <c r="AC59" s="624"/>
      <c r="AD59" s="624"/>
      <c r="AE59" s="624"/>
      <c r="AF59" s="624"/>
      <c r="AG59" s="624"/>
      <c r="AH59" s="624"/>
      <c r="AI59" s="624"/>
      <c r="AJ59" s="624"/>
      <c r="AK59" s="624"/>
      <c r="AL59" s="624"/>
      <c r="AM59" s="624"/>
      <c r="AN59" s="624"/>
      <c r="AO59" s="624"/>
      <c r="AX59" s="623"/>
      <c r="AY59" s="623"/>
    </row>
    <row r="60" spans="1:51">
      <c r="A60" s="624"/>
      <c r="B60" s="624"/>
      <c r="C60" s="624"/>
      <c r="D60" s="754">
        <v>23.444072999999999</v>
      </c>
      <c r="E60" s="755">
        <v>-109.82829099999999</v>
      </c>
      <c r="F60" s="755">
        <v>28.7898063193669</v>
      </c>
      <c r="G60" s="746">
        <v>4</v>
      </c>
      <c r="H60" s="755">
        <v>20</v>
      </c>
      <c r="I60" s="756">
        <v>2.91526782</v>
      </c>
      <c r="J60" s="755">
        <v>0.1</v>
      </c>
      <c r="K60" s="755">
        <v>1</v>
      </c>
      <c r="L60" s="755">
        <v>0.65</v>
      </c>
      <c r="M60" s="756">
        <v>3.1698418799725401</v>
      </c>
      <c r="N60" s="756">
        <v>55.324177573127798</v>
      </c>
      <c r="O60" s="755">
        <v>82</v>
      </c>
      <c r="P60" s="756">
        <v>54.779159923721103</v>
      </c>
      <c r="Q60" s="756">
        <v>-0.463264805494015</v>
      </c>
      <c r="R60" s="1065">
        <v>6.5676264883522997</v>
      </c>
      <c r="S60" s="1065">
        <v>-9.0651108045676498E-2</v>
      </c>
      <c r="T60" s="1065">
        <v>1084.91566950883</v>
      </c>
      <c r="U60" s="1065">
        <v>-196.31081950740301</v>
      </c>
      <c r="V60" s="1065">
        <v>1.5680214284311701E-2</v>
      </c>
      <c r="W60" s="1065">
        <v>90.227901813088295</v>
      </c>
      <c r="X60" s="1065">
        <v>-1.8530592219760601E-2</v>
      </c>
      <c r="Y60" s="1065">
        <v>-5.4100743740862997E-4</v>
      </c>
      <c r="Z60" s="1065">
        <v>3.4285757124921102E-5</v>
      </c>
      <c r="AA60" s="1066">
        <v>24.736011786354499</v>
      </c>
      <c r="AB60" s="624"/>
      <c r="AC60" s="624"/>
      <c r="AD60" s="624"/>
      <c r="AE60" s="624"/>
      <c r="AF60" s="624"/>
      <c r="AG60" s="624"/>
      <c r="AH60" s="624"/>
      <c r="AI60" s="624"/>
      <c r="AJ60" s="624"/>
      <c r="AK60" s="624"/>
      <c r="AL60" s="624"/>
      <c r="AM60" s="624"/>
      <c r="AN60" s="624"/>
      <c r="AO60" s="624"/>
      <c r="AY60" s="623"/>
    </row>
    <row r="61" spans="1:51">
      <c r="A61" s="624"/>
      <c r="B61" s="624"/>
      <c r="C61" s="624"/>
      <c r="D61" s="754">
        <v>68.438211999999993</v>
      </c>
      <c r="E61" s="755">
        <v>22.381717999999999</v>
      </c>
      <c r="F61" s="755">
        <v>2.8782006355288998</v>
      </c>
      <c r="G61" s="746">
        <v>2</v>
      </c>
      <c r="H61" s="755">
        <v>20</v>
      </c>
      <c r="I61" s="756">
        <v>1.94738356</v>
      </c>
      <c r="J61" s="755">
        <v>0.01</v>
      </c>
      <c r="K61" s="755">
        <v>1</v>
      </c>
      <c r="L61" s="755">
        <v>0.65</v>
      </c>
      <c r="M61" s="756">
        <v>2.2757984013668602</v>
      </c>
      <c r="N61" s="756">
        <v>39.720175215475201</v>
      </c>
      <c r="O61" s="755">
        <v>76</v>
      </c>
      <c r="P61" s="756">
        <v>39.1979892259209</v>
      </c>
      <c r="Q61" s="756">
        <v>-0.64283120052232401</v>
      </c>
      <c r="R61" s="1065">
        <v>4.7169090458235301</v>
      </c>
      <c r="S61" s="1065">
        <v>-6.5106173792452204E-2</v>
      </c>
      <c r="T61" s="1065">
        <v>1084.91566950883</v>
      </c>
      <c r="U61" s="1065">
        <v>-196.31081950740301</v>
      </c>
      <c r="V61" s="1065">
        <v>1.5680214284311701E-2</v>
      </c>
      <c r="W61" s="1065">
        <v>90.355554111733497</v>
      </c>
      <c r="X61" s="1065">
        <v>-2.5713248020893E-2</v>
      </c>
      <c r="Y61" s="1065">
        <v>-1.3461290262087701E-4</v>
      </c>
      <c r="Z61" s="1065">
        <v>9.8137250115470994E-6</v>
      </c>
      <c r="AA61" s="1066">
        <v>24.662318729756102</v>
      </c>
      <c r="AB61" s="624"/>
      <c r="AC61" s="624"/>
      <c r="AD61" s="624"/>
      <c r="AE61" s="624"/>
      <c r="AF61" s="624"/>
      <c r="AG61" s="624"/>
      <c r="AH61" s="624"/>
      <c r="AI61" s="624"/>
      <c r="AJ61" s="624"/>
      <c r="AK61" s="624"/>
      <c r="AL61" s="624"/>
      <c r="AM61" s="624"/>
      <c r="AN61" s="624"/>
      <c r="AO61" s="624"/>
      <c r="AY61" s="623"/>
    </row>
    <row r="62" spans="1:51">
      <c r="A62" s="624"/>
      <c r="B62" s="624"/>
      <c r="C62" s="624"/>
      <c r="D62" s="754">
        <v>-18.411580000000001</v>
      </c>
      <c r="E62" s="755">
        <v>-53.992204999999998</v>
      </c>
      <c r="F62" s="755">
        <v>26.300231592930501</v>
      </c>
      <c r="G62" s="746">
        <v>6</v>
      </c>
      <c r="H62" s="755">
        <v>20</v>
      </c>
      <c r="I62" s="756">
        <v>3.3979082300000001</v>
      </c>
      <c r="J62" s="755">
        <v>0.01</v>
      </c>
      <c r="K62" s="755">
        <v>1</v>
      </c>
      <c r="L62" s="755">
        <v>0.65</v>
      </c>
      <c r="M62" s="756">
        <v>3.63558502335587</v>
      </c>
      <c r="N62" s="756">
        <v>63.452928893754901</v>
      </c>
      <c r="O62" s="755">
        <v>76</v>
      </c>
      <c r="P62" s="756">
        <v>62.931467179995799</v>
      </c>
      <c r="Q62" s="756">
        <v>-0.40419096905643598</v>
      </c>
      <c r="R62" s="1065">
        <v>10.51095214845</v>
      </c>
      <c r="S62" s="1065">
        <v>-0.145079727137638</v>
      </c>
      <c r="T62" s="1065">
        <v>1084.91566950883</v>
      </c>
      <c r="U62" s="1065">
        <v>-196.31081950740301</v>
      </c>
      <c r="V62" s="1065">
        <v>1.5680214284311701E-2</v>
      </c>
      <c r="W62" s="1065">
        <v>90.337734168064799</v>
      </c>
      <c r="X62" s="1065">
        <v>-1.6167638762257401E-2</v>
      </c>
      <c r="Y62" s="1065">
        <v>-5.6365526436548505E-4</v>
      </c>
      <c r="Z62" s="1065">
        <v>4.4281904729072799E-5</v>
      </c>
      <c r="AA62" s="1066">
        <v>24.778293887824798</v>
      </c>
      <c r="AB62" s="624"/>
      <c r="AC62" s="624"/>
      <c r="AD62" s="624"/>
      <c r="AE62" s="624"/>
      <c r="AF62" s="624"/>
      <c r="AG62" s="624"/>
      <c r="AH62" s="624"/>
      <c r="AI62" s="624"/>
      <c r="AJ62" s="624"/>
      <c r="AK62" s="624"/>
      <c r="AL62" s="624"/>
      <c r="AM62" s="624"/>
      <c r="AN62" s="624"/>
      <c r="AO62" s="624"/>
      <c r="AY62" s="623"/>
    </row>
    <row r="63" spans="1:51">
      <c r="A63" s="624"/>
      <c r="B63" s="624"/>
      <c r="C63" s="624"/>
      <c r="D63" s="754">
        <v>23.444072999999999</v>
      </c>
      <c r="E63" s="755">
        <v>-109.82829099999999</v>
      </c>
      <c r="F63" s="755">
        <v>28.7898063193669</v>
      </c>
      <c r="G63" s="746">
        <v>4</v>
      </c>
      <c r="H63" s="755">
        <v>20</v>
      </c>
      <c r="I63" s="756">
        <v>4.4920857500000002</v>
      </c>
      <c r="J63" s="755">
        <v>0.01</v>
      </c>
      <c r="K63" s="755">
        <v>1</v>
      </c>
      <c r="L63" s="755">
        <v>0.65</v>
      </c>
      <c r="M63" s="756">
        <v>4.6780221992430402</v>
      </c>
      <c r="N63" s="756">
        <v>81.646889858177204</v>
      </c>
      <c r="O63" s="755">
        <v>82</v>
      </c>
      <c r="P63" s="756">
        <v>81.137068006590596</v>
      </c>
      <c r="Q63" s="756">
        <v>-0.31460243590151998</v>
      </c>
      <c r="R63" s="1065">
        <v>9.7585463989641106</v>
      </c>
      <c r="S63" s="1065">
        <v>-0.13469448141579399</v>
      </c>
      <c r="T63" s="1065">
        <v>1084.91566950883</v>
      </c>
      <c r="U63" s="1065">
        <v>-196.31081950740301</v>
      </c>
      <c r="V63" s="1065">
        <v>1.5680214284311701E-2</v>
      </c>
      <c r="W63" s="1065">
        <v>90.227901813088295</v>
      </c>
      <c r="X63" s="1065">
        <v>-1.2584097436060799E-2</v>
      </c>
      <c r="Y63" s="1065">
        <v>-9.9987880281700702E-3</v>
      </c>
      <c r="Z63" s="1065">
        <v>2.1850060083691402E-3</v>
      </c>
      <c r="AA63" s="1066">
        <v>24.655203017695399</v>
      </c>
      <c r="AB63" s="624"/>
      <c r="AC63" s="624"/>
      <c r="AD63" s="624"/>
      <c r="AE63" s="624"/>
      <c r="AF63" s="624"/>
      <c r="AG63" s="624"/>
      <c r="AH63" s="624"/>
      <c r="AI63" s="624"/>
      <c r="AJ63" s="624"/>
      <c r="AK63" s="624"/>
      <c r="AL63" s="624"/>
      <c r="AM63" s="624"/>
      <c r="AN63" s="624"/>
      <c r="AO63" s="624"/>
    </row>
    <row r="64" spans="1:51">
      <c r="A64" s="624"/>
      <c r="B64" s="624"/>
      <c r="C64" s="624"/>
      <c r="D64" s="754">
        <v>68.438211999999993</v>
      </c>
      <c r="E64" s="755">
        <v>22.381717999999999</v>
      </c>
      <c r="F64" s="755">
        <v>2.8782006355288998</v>
      </c>
      <c r="G64" s="746">
        <v>2</v>
      </c>
      <c r="H64" s="755">
        <v>20</v>
      </c>
      <c r="I64" s="756">
        <v>2.5296690900000001</v>
      </c>
      <c r="J64" s="755">
        <v>1</v>
      </c>
      <c r="K64" s="755">
        <v>1</v>
      </c>
      <c r="L64" s="755">
        <v>0.65</v>
      </c>
      <c r="M64" s="756">
        <v>2.8168859302422198</v>
      </c>
      <c r="N64" s="756">
        <v>49.163934135830097</v>
      </c>
      <c r="O64" s="755">
        <v>76</v>
      </c>
      <c r="P64" s="756">
        <v>17.5382987079001</v>
      </c>
      <c r="Q64" s="756">
        <v>-1.3938993043450201</v>
      </c>
      <c r="R64" s="1065">
        <v>1.96647125312265</v>
      </c>
      <c r="S64" s="1065">
        <v>-2.7142651664446401E-2</v>
      </c>
      <c r="T64" s="1065">
        <v>1084.91566950883</v>
      </c>
      <c r="U64" s="1065">
        <v>-196.31081950740301</v>
      </c>
      <c r="V64" s="1065">
        <v>1.5680214284311701E-2</v>
      </c>
      <c r="W64" s="1065">
        <v>90.355554111733497</v>
      </c>
      <c r="X64" s="1065">
        <v>-5.5755972173800801E-2</v>
      </c>
      <c r="Y64" s="1065">
        <v>2.8616763651168699E-4</v>
      </c>
      <c r="Z64" s="1065">
        <v>5.23104849551883E-8</v>
      </c>
      <c r="AA64" s="1066">
        <v>5.69519030787652</v>
      </c>
      <c r="AB64" s="624"/>
      <c r="AC64" s="624"/>
      <c r="AD64" s="624"/>
      <c r="AE64" s="624"/>
      <c r="AF64" s="624"/>
      <c r="AG64" s="624"/>
      <c r="AH64" s="624"/>
      <c r="AI64" s="624"/>
      <c r="AJ64" s="624"/>
      <c r="AK64" s="624"/>
      <c r="AL64" s="624"/>
      <c r="AM64" s="624"/>
      <c r="AN64" s="624"/>
      <c r="AO64" s="624"/>
      <c r="AY64" s="623"/>
    </row>
    <row r="65" spans="1:51">
      <c r="A65" s="624"/>
      <c r="B65" s="624"/>
      <c r="C65" s="624"/>
      <c r="D65" s="754">
        <v>-18.411580000000001</v>
      </c>
      <c r="E65" s="755">
        <v>-53.992204999999998</v>
      </c>
      <c r="F65" s="755">
        <v>26.300231592930501</v>
      </c>
      <c r="G65" s="746">
        <v>6</v>
      </c>
      <c r="H65" s="755">
        <v>20</v>
      </c>
      <c r="I65" s="756">
        <v>2.5061699900000001</v>
      </c>
      <c r="J65" s="755">
        <v>1</v>
      </c>
      <c r="K65" s="755">
        <v>1</v>
      </c>
      <c r="L65" s="755">
        <v>0.65</v>
      </c>
      <c r="M65" s="756">
        <v>2.7934990558846202</v>
      </c>
      <c r="N65" s="756">
        <v>48.755756176539698</v>
      </c>
      <c r="O65" s="755">
        <v>76</v>
      </c>
      <c r="P65" s="756">
        <v>28.483580105365899</v>
      </c>
      <c r="Q65" s="756">
        <v>-0.87643771822606098</v>
      </c>
      <c r="R65" s="1065">
        <v>4.3819978384310696</v>
      </c>
      <c r="S65" s="1065">
        <v>-6.0483488245263201E-2</v>
      </c>
      <c r="T65" s="1065">
        <v>1084.91566950883</v>
      </c>
      <c r="U65" s="1065">
        <v>-196.31081950740301</v>
      </c>
      <c r="V65" s="1065">
        <v>1.5680214284311701E-2</v>
      </c>
      <c r="W65" s="1065">
        <v>90.337734168064799</v>
      </c>
      <c r="X65" s="1065">
        <v>-3.5057508729042397E-2</v>
      </c>
      <c r="Y65" s="1065">
        <v>1.11627959056921E-4</v>
      </c>
      <c r="Z65" s="1065">
        <v>1.9460550997485401E-6</v>
      </c>
      <c r="AA65" s="1066">
        <v>12.438584261661701</v>
      </c>
      <c r="AB65" s="624"/>
      <c r="AC65" s="624"/>
      <c r="AD65" s="624"/>
      <c r="AE65" s="624"/>
      <c r="AF65" s="624"/>
      <c r="AG65" s="624"/>
      <c r="AH65" s="624"/>
      <c r="AI65" s="624"/>
      <c r="AJ65" s="624"/>
      <c r="AK65" s="624"/>
      <c r="AL65" s="624"/>
      <c r="AM65" s="624"/>
      <c r="AN65" s="624"/>
      <c r="AO65" s="624"/>
      <c r="AY65" s="623"/>
    </row>
    <row r="66" spans="1:51">
      <c r="A66" s="624"/>
      <c r="B66" s="624"/>
      <c r="C66" s="624"/>
      <c r="D66" s="754">
        <v>23.444072999999999</v>
      </c>
      <c r="E66" s="755">
        <v>-109.82829099999999</v>
      </c>
      <c r="F66" s="755">
        <v>28.7898063193669</v>
      </c>
      <c r="G66" s="746">
        <v>4</v>
      </c>
      <c r="H66" s="755">
        <v>20</v>
      </c>
      <c r="I66" s="756">
        <v>2.5085266700000002</v>
      </c>
      <c r="J66" s="755">
        <v>1</v>
      </c>
      <c r="K66" s="755">
        <v>1</v>
      </c>
      <c r="L66" s="755">
        <v>0.65</v>
      </c>
      <c r="M66" s="756">
        <v>2.7870118548979601</v>
      </c>
      <c r="N66" s="756">
        <v>48.6425331600839</v>
      </c>
      <c r="O66" s="755">
        <v>82</v>
      </c>
      <c r="P66" s="756">
        <v>36.879544002549601</v>
      </c>
      <c r="Q66" s="756">
        <v>-0.68217615478536198</v>
      </c>
      <c r="R66" s="1065">
        <v>4.0683211780006001</v>
      </c>
      <c r="S66" s="1065">
        <v>-5.6153897199469199E-2</v>
      </c>
      <c r="T66" s="1065">
        <v>1084.91566950883</v>
      </c>
      <c r="U66" s="1065">
        <v>-196.31081950740301</v>
      </c>
      <c r="V66" s="1065">
        <v>1.5680214284311701E-2</v>
      </c>
      <c r="W66" s="1065">
        <v>90.227901813088295</v>
      </c>
      <c r="X66" s="1065">
        <v>-2.7287046191414501E-2</v>
      </c>
      <c r="Y66" s="1065">
        <v>-1.2646532475685699E-4</v>
      </c>
      <c r="Z66" s="1065">
        <v>9.4790277663875103E-6</v>
      </c>
      <c r="AA66" s="1066">
        <v>16.875396999637701</v>
      </c>
      <c r="AB66" s="624"/>
      <c r="AC66" s="624"/>
      <c r="AD66" s="624"/>
      <c r="AE66" s="624"/>
      <c r="AF66" s="624"/>
      <c r="AG66" s="624"/>
      <c r="AH66" s="624"/>
      <c r="AI66" s="624"/>
      <c r="AJ66" s="624"/>
      <c r="AK66" s="624"/>
      <c r="AL66" s="624"/>
      <c r="AM66" s="624"/>
      <c r="AN66" s="624"/>
      <c r="AO66" s="624"/>
      <c r="AY66" s="623"/>
    </row>
    <row r="67" spans="1:51">
      <c r="A67" s="624"/>
      <c r="B67" s="624"/>
      <c r="C67" s="624"/>
      <c r="D67" s="754">
        <v>68.438211999999993</v>
      </c>
      <c r="E67" s="755">
        <v>22.381717999999999</v>
      </c>
      <c r="F67" s="755">
        <v>2.8782006355288998</v>
      </c>
      <c r="G67" s="746">
        <v>2</v>
      </c>
      <c r="H67" s="755">
        <v>20</v>
      </c>
      <c r="I67" s="756">
        <v>3.00691387</v>
      </c>
      <c r="J67" s="755">
        <v>0.1</v>
      </c>
      <c r="K67" s="755">
        <v>1</v>
      </c>
      <c r="L67" s="755">
        <v>0.65</v>
      </c>
      <c r="M67" s="756">
        <v>3.2659271006670498</v>
      </c>
      <c r="N67" s="756">
        <v>57.001181036752399</v>
      </c>
      <c r="O67" s="755">
        <v>76</v>
      </c>
      <c r="P67" s="756">
        <v>26.298394306755</v>
      </c>
      <c r="Q67" s="756">
        <v>-0.94659493090727198</v>
      </c>
      <c r="R67" s="1065">
        <v>3.1745400929576602</v>
      </c>
      <c r="S67" s="1065">
        <v>-4.3817287336971399E-2</v>
      </c>
      <c r="T67" s="1065">
        <v>1084.91566950883</v>
      </c>
      <c r="U67" s="1065">
        <v>-196.31081950740301</v>
      </c>
      <c r="V67" s="1065">
        <v>1.5680214284311701E-2</v>
      </c>
      <c r="W67" s="1065">
        <v>90.355554111733497</v>
      </c>
      <c r="X67" s="1065">
        <v>-3.7863797236290901E-2</v>
      </c>
      <c r="Y67" s="1065">
        <v>8.8156487732787305E-5</v>
      </c>
      <c r="Z67" s="1065">
        <v>3.11137563587237E-6</v>
      </c>
      <c r="AA67" s="1066">
        <v>7.70312396811428</v>
      </c>
      <c r="AB67" s="624"/>
      <c r="AC67" s="624"/>
      <c r="AD67" s="624"/>
      <c r="AE67" s="624"/>
      <c r="AF67" s="624"/>
      <c r="AG67" s="624"/>
      <c r="AH67" s="624"/>
      <c r="AI67" s="624"/>
      <c r="AJ67" s="624"/>
      <c r="AK67" s="624"/>
      <c r="AL67" s="624"/>
      <c r="AM67" s="624"/>
      <c r="AN67" s="624"/>
      <c r="AO67" s="624"/>
      <c r="AX67" s="623"/>
      <c r="AY67" s="623"/>
    </row>
    <row r="68" spans="1:51">
      <c r="A68" s="624"/>
      <c r="B68" s="624"/>
      <c r="C68" s="624"/>
      <c r="D68" s="754">
        <v>-18.411580000000001</v>
      </c>
      <c r="E68" s="755">
        <v>-53.992204999999998</v>
      </c>
      <c r="F68" s="755">
        <v>26.300231592930501</v>
      </c>
      <c r="G68" s="746">
        <v>6</v>
      </c>
      <c r="H68" s="755">
        <v>20</v>
      </c>
      <c r="I68" s="756">
        <v>3.50812166</v>
      </c>
      <c r="J68" s="755">
        <v>0.1</v>
      </c>
      <c r="K68" s="755">
        <v>1</v>
      </c>
      <c r="L68" s="755">
        <v>0.65</v>
      </c>
      <c r="M68" s="756">
        <v>3.7405754896389598</v>
      </c>
      <c r="N68" s="756">
        <v>65.285358213598897</v>
      </c>
      <c r="O68" s="755">
        <v>76</v>
      </c>
      <c r="P68" s="756">
        <v>42.415763656245602</v>
      </c>
      <c r="Q68" s="756">
        <v>-0.595187542416172</v>
      </c>
      <c r="R68" s="1065">
        <v>7.0740051771738903</v>
      </c>
      <c r="S68" s="1065">
        <v>-9.7640511190603199E-2</v>
      </c>
      <c r="T68" s="1065">
        <v>1084.91566950883</v>
      </c>
      <c r="U68" s="1065">
        <v>-196.31081950740301</v>
      </c>
      <c r="V68" s="1065">
        <v>1.5680214284311701E-2</v>
      </c>
      <c r="W68" s="1065">
        <v>90.337734168064799</v>
      </c>
      <c r="X68" s="1065">
        <v>-2.3807501696646902E-2</v>
      </c>
      <c r="Y68" s="1065">
        <v>-5.2926540570322603E-5</v>
      </c>
      <c r="Z68" s="1065">
        <v>6.5653690293428502E-6</v>
      </c>
      <c r="AA68" s="1066">
        <v>12.944892381751</v>
      </c>
      <c r="AB68" s="624"/>
      <c r="AC68" s="624"/>
      <c r="AD68" s="624"/>
      <c r="AE68" s="624"/>
      <c r="AF68" s="624"/>
      <c r="AG68" s="624"/>
      <c r="AH68" s="624"/>
      <c r="AI68" s="624"/>
      <c r="AJ68" s="624"/>
      <c r="AK68" s="624"/>
      <c r="AL68" s="624"/>
      <c r="AM68" s="624"/>
      <c r="AN68" s="624"/>
      <c r="AO68" s="624"/>
      <c r="AX68" s="623"/>
      <c r="AY68" s="623"/>
    </row>
    <row r="69" spans="1:51">
      <c r="A69" s="624"/>
      <c r="B69" s="624"/>
      <c r="C69" s="624"/>
      <c r="D69" s="754">
        <v>23.444072999999999</v>
      </c>
      <c r="E69" s="755">
        <v>-109.82829099999999</v>
      </c>
      <c r="F69" s="755">
        <v>28.7898063193669</v>
      </c>
      <c r="G69" s="746">
        <v>4</v>
      </c>
      <c r="H69" s="755">
        <v>20</v>
      </c>
      <c r="I69" s="756">
        <v>3.7155155099999999</v>
      </c>
      <c r="J69" s="755">
        <v>0.1</v>
      </c>
      <c r="K69" s="755">
        <v>1</v>
      </c>
      <c r="L69" s="755">
        <v>0.65</v>
      </c>
      <c r="M69" s="756">
        <v>3.93123162260855</v>
      </c>
      <c r="N69" s="756">
        <v>68.612935473038306</v>
      </c>
      <c r="O69" s="755">
        <v>82</v>
      </c>
      <c r="P69" s="756">
        <v>54.779159923721103</v>
      </c>
      <c r="Q69" s="756">
        <v>-0.463264805494015</v>
      </c>
      <c r="R69" s="1065">
        <v>6.5676264883522997</v>
      </c>
      <c r="S69" s="1065">
        <v>-9.0651108045676498E-2</v>
      </c>
      <c r="T69" s="1065">
        <v>1084.91566950883</v>
      </c>
      <c r="U69" s="1065">
        <v>-196.31081950740301</v>
      </c>
      <c r="V69" s="1065">
        <v>1.5680214284311701E-2</v>
      </c>
      <c r="W69" s="1065">
        <v>90.227901813088295</v>
      </c>
      <c r="X69" s="1065">
        <v>-1.8530592219760601E-2</v>
      </c>
      <c r="Y69" s="1065">
        <v>-5.4100743740862997E-4</v>
      </c>
      <c r="Z69" s="1065">
        <v>3.4285757124921102E-5</v>
      </c>
      <c r="AA69" s="1066">
        <v>15.137412956852801</v>
      </c>
      <c r="AB69" s="624"/>
      <c r="AC69" s="624"/>
      <c r="AD69" s="624"/>
      <c r="AE69" s="624"/>
      <c r="AF69" s="624"/>
      <c r="AG69" s="624"/>
      <c r="AH69" s="624"/>
      <c r="AI69" s="624"/>
      <c r="AJ69" s="624"/>
      <c r="AK69" s="624"/>
      <c r="AL69" s="624"/>
      <c r="AM69" s="624"/>
      <c r="AN69" s="624"/>
      <c r="AO69" s="624"/>
      <c r="AY69" s="623"/>
    </row>
    <row r="70" spans="1:51">
      <c r="A70" s="624"/>
      <c r="B70" s="624"/>
      <c r="C70" s="624"/>
      <c r="D70" s="754">
        <v>68.438211999999993</v>
      </c>
      <c r="E70" s="755">
        <v>22.381717999999999</v>
      </c>
      <c r="F70" s="755">
        <v>2.8782006355288998</v>
      </c>
      <c r="G70" s="746">
        <v>2</v>
      </c>
      <c r="H70" s="755">
        <v>20</v>
      </c>
      <c r="I70" s="756">
        <v>3.2273351799999999</v>
      </c>
      <c r="J70" s="755">
        <v>0.01</v>
      </c>
      <c r="K70" s="755">
        <v>1</v>
      </c>
      <c r="L70" s="755">
        <v>0.65</v>
      </c>
      <c r="M70" s="756">
        <v>3.4747168367380898</v>
      </c>
      <c r="N70" s="756">
        <v>60.645249375562003</v>
      </c>
      <c r="O70" s="755">
        <v>76</v>
      </c>
      <c r="P70" s="756">
        <v>39.1979892259209</v>
      </c>
      <c r="Q70" s="756">
        <v>-0.64283120052232401</v>
      </c>
      <c r="R70" s="1065">
        <v>4.7169090458235301</v>
      </c>
      <c r="S70" s="1065">
        <v>-6.5106173792452204E-2</v>
      </c>
      <c r="T70" s="1065">
        <v>1084.91566950883</v>
      </c>
      <c r="U70" s="1065">
        <v>-196.31081950740301</v>
      </c>
      <c r="V70" s="1065">
        <v>1.5680214284311701E-2</v>
      </c>
      <c r="W70" s="1065">
        <v>90.355554111733497</v>
      </c>
      <c r="X70" s="1065">
        <v>-2.5713248020893E-2</v>
      </c>
      <c r="Y70" s="1065">
        <v>-1.3461290262087701E-4</v>
      </c>
      <c r="Z70" s="1065">
        <v>9.8137250115470994E-6</v>
      </c>
      <c r="AA70" s="1066">
        <v>11.838535684868701</v>
      </c>
      <c r="AB70" s="624"/>
      <c r="AC70" s="624"/>
      <c r="AD70" s="624"/>
      <c r="AE70" s="624"/>
      <c r="AF70" s="624"/>
      <c r="AG70" s="624"/>
      <c r="AH70" s="624"/>
      <c r="AI70" s="624"/>
      <c r="AJ70" s="624"/>
      <c r="AK70" s="624"/>
      <c r="AL70" s="624"/>
      <c r="AM70" s="624"/>
      <c r="AN70" s="624"/>
      <c r="AO70" s="624"/>
      <c r="AY70" s="623"/>
    </row>
    <row r="71" spans="1:51">
      <c r="A71" s="624"/>
      <c r="B71" s="624"/>
      <c r="C71" s="624"/>
      <c r="D71" s="754">
        <v>-18.411580000000001</v>
      </c>
      <c r="E71" s="755">
        <v>-53.992204999999998</v>
      </c>
      <c r="F71" s="755">
        <v>26.300231592930501</v>
      </c>
      <c r="G71" s="746">
        <v>6</v>
      </c>
      <c r="H71" s="755">
        <v>20</v>
      </c>
      <c r="I71" s="756">
        <v>4.0338618200000003</v>
      </c>
      <c r="J71" s="755">
        <v>0.01</v>
      </c>
      <c r="K71" s="755">
        <v>1</v>
      </c>
      <c r="L71" s="755">
        <v>0.65</v>
      </c>
      <c r="M71" s="756">
        <v>4.2436358480259297</v>
      </c>
      <c r="N71" s="756">
        <v>74.065417803714098</v>
      </c>
      <c r="O71" s="755">
        <v>76</v>
      </c>
      <c r="P71" s="756">
        <v>62.931467179995799</v>
      </c>
      <c r="Q71" s="756">
        <v>-0.40419096905643598</v>
      </c>
      <c r="R71" s="1065">
        <v>10.51095214845</v>
      </c>
      <c r="S71" s="1065">
        <v>-0.145079727137638</v>
      </c>
      <c r="T71" s="1065">
        <v>1084.91566950883</v>
      </c>
      <c r="U71" s="1065">
        <v>-196.31081950740301</v>
      </c>
      <c r="V71" s="1065">
        <v>1.5680214284311701E-2</v>
      </c>
      <c r="W71" s="1065">
        <v>90.337734168064799</v>
      </c>
      <c r="X71" s="1065">
        <v>-1.6167638762257401E-2</v>
      </c>
      <c r="Y71" s="1065">
        <v>-5.6365526436548505E-4</v>
      </c>
      <c r="Z71" s="1065">
        <v>4.4281904729072799E-5</v>
      </c>
      <c r="AA71" s="1066">
        <v>17.808349784909499</v>
      </c>
      <c r="AB71" s="624"/>
      <c r="AC71" s="624"/>
      <c r="AD71" s="624"/>
      <c r="AE71" s="624"/>
      <c r="AF71" s="624"/>
      <c r="AG71" s="624"/>
      <c r="AH71" s="624"/>
      <c r="AI71" s="624"/>
      <c r="AJ71" s="624"/>
      <c r="AK71" s="624"/>
      <c r="AL71" s="624"/>
      <c r="AM71" s="624"/>
      <c r="AN71" s="624"/>
      <c r="AO71" s="624"/>
      <c r="AY71" s="623"/>
    </row>
    <row r="72" spans="1:51">
      <c r="A72" s="624"/>
      <c r="B72" s="624"/>
      <c r="C72" s="624"/>
      <c r="D72" s="754">
        <v>23.444072999999999</v>
      </c>
      <c r="E72" s="755">
        <v>-109.82829099999999</v>
      </c>
      <c r="F72" s="755">
        <v>28.7898063193669</v>
      </c>
      <c r="G72" s="746">
        <v>4</v>
      </c>
      <c r="H72" s="755">
        <v>20</v>
      </c>
      <c r="I72" s="756">
        <v>4.5001981899999999</v>
      </c>
      <c r="J72" s="755">
        <v>0.01</v>
      </c>
      <c r="K72" s="755">
        <v>1</v>
      </c>
      <c r="L72" s="755">
        <v>0.65</v>
      </c>
      <c r="M72" s="756">
        <v>4.6858568787970896</v>
      </c>
      <c r="N72" s="756">
        <v>81.783630812234094</v>
      </c>
      <c r="O72" s="755">
        <v>82</v>
      </c>
      <c r="P72" s="756">
        <v>81.137068006590596</v>
      </c>
      <c r="Q72" s="756">
        <v>-0.31460243590151998</v>
      </c>
      <c r="R72" s="1065">
        <v>9.7585463989641106</v>
      </c>
      <c r="S72" s="1065">
        <v>-0.13469448141579399</v>
      </c>
      <c r="T72" s="1065">
        <v>1084.91566950883</v>
      </c>
      <c r="U72" s="1065">
        <v>-196.31081950740301</v>
      </c>
      <c r="V72" s="1065">
        <v>1.5680214284311701E-2</v>
      </c>
      <c r="W72" s="1065">
        <v>90.227901813088295</v>
      </c>
      <c r="X72" s="1065">
        <v>-1.2584097436060799E-2</v>
      </c>
      <c r="Y72" s="1065">
        <v>-9.9987880281700702E-3</v>
      </c>
      <c r="Z72" s="1065">
        <v>2.1850060083691402E-3</v>
      </c>
      <c r="AA72" s="1066">
        <v>24.504242318587199</v>
      </c>
      <c r="AB72" s="624"/>
      <c r="AC72" s="624"/>
      <c r="AD72" s="624"/>
      <c r="AE72" s="624"/>
      <c r="AF72" s="624"/>
      <c r="AG72" s="624"/>
      <c r="AH72" s="624"/>
      <c r="AI72" s="624"/>
      <c r="AJ72" s="624"/>
      <c r="AK72" s="624"/>
      <c r="AL72" s="624"/>
      <c r="AM72" s="624"/>
      <c r="AN72" s="624"/>
      <c r="AO72" s="624"/>
    </row>
    <row r="73" spans="1:51">
      <c r="A73" s="624"/>
      <c r="B73" s="624"/>
      <c r="C73" s="624"/>
      <c r="D73" s="754">
        <v>68.438211999999993</v>
      </c>
      <c r="E73" s="755">
        <v>22.381717999999999</v>
      </c>
      <c r="F73" s="755">
        <v>2.8782006355288998</v>
      </c>
      <c r="G73" s="746">
        <v>2</v>
      </c>
      <c r="H73" s="755">
        <v>20</v>
      </c>
      <c r="I73" s="756">
        <v>4.9922339300000003</v>
      </c>
      <c r="J73" s="755">
        <v>1</v>
      </c>
      <c r="K73" s="755">
        <v>1</v>
      </c>
      <c r="L73" s="755">
        <v>0.65</v>
      </c>
      <c r="M73" s="756">
        <v>5.1694647457813296</v>
      </c>
      <c r="N73" s="756">
        <v>90.224180379655905</v>
      </c>
      <c r="O73" s="755">
        <v>76</v>
      </c>
      <c r="P73" s="756">
        <v>17.5382987079001</v>
      </c>
      <c r="Q73" s="756">
        <v>-1.3938993043450201</v>
      </c>
      <c r="R73" s="1065">
        <v>1.96647125312265</v>
      </c>
      <c r="S73" s="1065">
        <v>-2.7142651664446401E-2</v>
      </c>
      <c r="T73" s="1065">
        <v>1084.91566950883</v>
      </c>
      <c r="U73" s="1065">
        <v>-196.31081950740301</v>
      </c>
      <c r="V73" s="1065">
        <v>1.5680214284311701E-2</v>
      </c>
      <c r="W73" s="1065">
        <v>90.355554111733497</v>
      </c>
      <c r="X73" s="1065">
        <v>-5.5755972173800801E-2</v>
      </c>
      <c r="Y73" s="1065">
        <v>2.8616763651168699E-4</v>
      </c>
      <c r="Z73" s="1065">
        <v>5.23104849551883E-8</v>
      </c>
      <c r="AA73" s="1066">
        <v>1.9700503083285901</v>
      </c>
      <c r="AB73" s="624"/>
      <c r="AC73" s="624"/>
      <c r="AD73" s="624"/>
      <c r="AE73" s="624"/>
      <c r="AF73" s="624"/>
      <c r="AG73" s="624"/>
      <c r="AH73" s="624"/>
      <c r="AI73" s="624"/>
      <c r="AJ73" s="624"/>
      <c r="AK73" s="624"/>
      <c r="AL73" s="624"/>
      <c r="AM73" s="624"/>
      <c r="AN73" s="624"/>
      <c r="AO73" s="624"/>
      <c r="AY73" s="623"/>
    </row>
    <row r="74" spans="1:51">
      <c r="A74" s="624"/>
      <c r="B74" s="624"/>
      <c r="C74" s="624"/>
      <c r="D74" s="754">
        <v>-18.411580000000001</v>
      </c>
      <c r="E74" s="755">
        <v>-53.992204999999998</v>
      </c>
      <c r="F74" s="755">
        <v>26.300231592930501</v>
      </c>
      <c r="G74" s="746">
        <v>6</v>
      </c>
      <c r="H74" s="755">
        <v>20</v>
      </c>
      <c r="I74" s="756">
        <v>4.9913382200000003</v>
      </c>
      <c r="J74" s="755">
        <v>1</v>
      </c>
      <c r="K74" s="755">
        <v>1</v>
      </c>
      <c r="L74" s="755">
        <v>0.65</v>
      </c>
      <c r="M74" s="756">
        <v>5.16757461200074</v>
      </c>
      <c r="N74" s="756">
        <v>90.191191321881305</v>
      </c>
      <c r="O74" s="755">
        <v>76</v>
      </c>
      <c r="P74" s="756">
        <v>28.483580105365899</v>
      </c>
      <c r="Q74" s="756">
        <v>-0.87643771822606098</v>
      </c>
      <c r="R74" s="1065">
        <v>4.3819978384310696</v>
      </c>
      <c r="S74" s="1065">
        <v>-6.0483488245263201E-2</v>
      </c>
      <c r="T74" s="1065">
        <v>1084.91566950883</v>
      </c>
      <c r="U74" s="1065">
        <v>-196.31081950740301</v>
      </c>
      <c r="V74" s="1065">
        <v>1.5680214284311701E-2</v>
      </c>
      <c r="W74" s="1065">
        <v>90.337734168064799</v>
      </c>
      <c r="X74" s="1065">
        <v>-3.5057508729042397E-2</v>
      </c>
      <c r="Y74" s="1065">
        <v>1.11627959056921E-4</v>
      </c>
      <c r="Z74" s="1065">
        <v>1.9460550997485401E-6</v>
      </c>
      <c r="AA74" s="1066">
        <v>4.3909034303670396</v>
      </c>
      <c r="AB74" s="624"/>
      <c r="AC74" s="624"/>
      <c r="AD74" s="624"/>
      <c r="AE74" s="624"/>
      <c r="AF74" s="624"/>
      <c r="AG74" s="624"/>
      <c r="AH74" s="624"/>
      <c r="AI74" s="624"/>
      <c r="AJ74" s="624"/>
      <c r="AK74" s="624"/>
      <c r="AL74" s="624"/>
      <c r="AM74" s="624"/>
      <c r="AN74" s="624"/>
      <c r="AO74" s="624"/>
      <c r="AY74" s="623"/>
    </row>
    <row r="75" spans="1:51">
      <c r="A75" s="624"/>
      <c r="B75" s="624"/>
      <c r="C75" s="624"/>
      <c r="D75" s="754">
        <v>23.444072999999999</v>
      </c>
      <c r="E75" s="755">
        <v>-109.82829099999999</v>
      </c>
      <c r="F75" s="755">
        <v>28.7898063193669</v>
      </c>
      <c r="G75" s="746">
        <v>4</v>
      </c>
      <c r="H75" s="755">
        <v>20</v>
      </c>
      <c r="I75" s="756">
        <v>4.9623225700000004</v>
      </c>
      <c r="J75" s="755">
        <v>1</v>
      </c>
      <c r="K75" s="755">
        <v>1</v>
      </c>
      <c r="L75" s="755">
        <v>0.65</v>
      </c>
      <c r="M75" s="756">
        <v>5.1331318830908099</v>
      </c>
      <c r="N75" s="756">
        <v>89.590052299031299</v>
      </c>
      <c r="O75" s="755">
        <v>82</v>
      </c>
      <c r="P75" s="756">
        <v>36.879544002549601</v>
      </c>
      <c r="Q75" s="756">
        <v>-0.68217615478536198</v>
      </c>
      <c r="R75" s="1065">
        <v>4.0683211780006001</v>
      </c>
      <c r="S75" s="1065">
        <v>-5.6153897199469199E-2</v>
      </c>
      <c r="T75" s="1065">
        <v>1084.91566950883</v>
      </c>
      <c r="U75" s="1065">
        <v>-196.31081950740301</v>
      </c>
      <c r="V75" s="1065">
        <v>1.5680214284311701E-2</v>
      </c>
      <c r="W75" s="1065">
        <v>90.227901813088295</v>
      </c>
      <c r="X75" s="1065">
        <v>-2.7287046191414501E-2</v>
      </c>
      <c r="Y75" s="1065">
        <v>-1.2646532475685699E-4</v>
      </c>
      <c r="Z75" s="1065">
        <v>9.4790277663875103E-6</v>
      </c>
      <c r="AA75" s="1066">
        <v>4.1057648838295302</v>
      </c>
      <c r="AB75" s="624"/>
      <c r="AC75" s="624"/>
      <c r="AD75" s="624"/>
      <c r="AE75" s="624"/>
      <c r="AF75" s="624"/>
      <c r="AG75" s="624"/>
      <c r="AH75" s="624"/>
      <c r="AI75" s="624"/>
      <c r="AJ75" s="624"/>
      <c r="AK75" s="624"/>
      <c r="AL75" s="624"/>
      <c r="AM75" s="624"/>
      <c r="AN75" s="624"/>
      <c r="AO75" s="624"/>
      <c r="AY75" s="623"/>
    </row>
    <row r="76" spans="1:51">
      <c r="A76" s="624"/>
      <c r="B76" s="624"/>
      <c r="C76" s="624"/>
      <c r="D76" s="754">
        <v>68.438211999999993</v>
      </c>
      <c r="E76" s="755">
        <v>22.381717999999999</v>
      </c>
      <c r="F76" s="755">
        <v>2.8782006355288998</v>
      </c>
      <c r="G76" s="746">
        <v>2</v>
      </c>
      <c r="H76" s="755">
        <v>20</v>
      </c>
      <c r="I76" s="756">
        <v>4.9922339300000003</v>
      </c>
      <c r="J76" s="755">
        <v>0.1</v>
      </c>
      <c r="K76" s="755">
        <v>1</v>
      </c>
      <c r="L76" s="755">
        <v>0.65</v>
      </c>
      <c r="M76" s="756">
        <v>5.1694647457813296</v>
      </c>
      <c r="N76" s="756">
        <v>90.224180379655905</v>
      </c>
      <c r="O76" s="755">
        <v>76</v>
      </c>
      <c r="P76" s="756">
        <v>26.298394306755</v>
      </c>
      <c r="Q76" s="756">
        <v>-0.94659493090727198</v>
      </c>
      <c r="R76" s="1065">
        <v>3.1745400929576602</v>
      </c>
      <c r="S76" s="1065">
        <v>-4.3817287336971399E-2</v>
      </c>
      <c r="T76" s="1065">
        <v>1084.91566950883</v>
      </c>
      <c r="U76" s="1065">
        <v>-196.31081950740301</v>
      </c>
      <c r="V76" s="1065">
        <v>1.5680214284311701E-2</v>
      </c>
      <c r="W76" s="1065">
        <v>90.355554111733497</v>
      </c>
      <c r="X76" s="1065">
        <v>-3.7863797236290901E-2</v>
      </c>
      <c r="Y76" s="1065">
        <v>8.8156487732787305E-5</v>
      </c>
      <c r="Z76" s="1065">
        <v>3.11137563587237E-6</v>
      </c>
      <c r="AA76" s="1066">
        <v>3.1803284517044701</v>
      </c>
      <c r="AB76" s="624"/>
      <c r="AC76" s="624"/>
      <c r="AD76" s="624"/>
      <c r="AE76" s="624"/>
      <c r="AF76" s="624"/>
      <c r="AG76" s="624"/>
      <c r="AH76" s="624"/>
      <c r="AI76" s="624"/>
      <c r="AJ76" s="624"/>
      <c r="AK76" s="624"/>
      <c r="AL76" s="624"/>
      <c r="AM76" s="624"/>
      <c r="AN76" s="624"/>
      <c r="AO76" s="624"/>
      <c r="AX76" s="623"/>
      <c r="AY76" s="623"/>
    </row>
    <row r="77" spans="1:51">
      <c r="A77" s="624"/>
      <c r="B77" s="624"/>
      <c r="C77" s="624"/>
      <c r="D77" s="754">
        <v>-18.411580000000001</v>
      </c>
      <c r="E77" s="755">
        <v>-53.992204999999998</v>
      </c>
      <c r="F77" s="755">
        <v>26.300231592930501</v>
      </c>
      <c r="G77" s="746">
        <v>6</v>
      </c>
      <c r="H77" s="755">
        <v>20</v>
      </c>
      <c r="I77" s="756">
        <v>4.9913382200000003</v>
      </c>
      <c r="J77" s="755">
        <v>0.1</v>
      </c>
      <c r="K77" s="755">
        <v>1</v>
      </c>
      <c r="L77" s="755">
        <v>0.65</v>
      </c>
      <c r="M77" s="756">
        <v>5.16757461200074</v>
      </c>
      <c r="N77" s="756">
        <v>90.191191321881305</v>
      </c>
      <c r="O77" s="755">
        <v>76</v>
      </c>
      <c r="P77" s="756">
        <v>42.415763656245602</v>
      </c>
      <c r="Q77" s="756">
        <v>-0.595187542416172</v>
      </c>
      <c r="R77" s="1065">
        <v>7.0740051771738903</v>
      </c>
      <c r="S77" s="1065">
        <v>-9.7640511190603199E-2</v>
      </c>
      <c r="T77" s="1065">
        <v>1084.91566950883</v>
      </c>
      <c r="U77" s="1065">
        <v>-196.31081950740301</v>
      </c>
      <c r="V77" s="1065">
        <v>1.5680214284311701E-2</v>
      </c>
      <c r="W77" s="1065">
        <v>90.337734168064799</v>
      </c>
      <c r="X77" s="1065">
        <v>-2.3807501696646902E-2</v>
      </c>
      <c r="Y77" s="1065">
        <v>-5.2926540570322603E-5</v>
      </c>
      <c r="Z77" s="1065">
        <v>6.5653690293428502E-6</v>
      </c>
      <c r="AA77" s="1066">
        <v>7.0884157586406698</v>
      </c>
      <c r="AB77" s="624"/>
      <c r="AC77" s="624"/>
      <c r="AD77" s="624"/>
      <c r="AE77" s="624"/>
      <c r="AF77" s="624"/>
      <c r="AG77" s="624"/>
      <c r="AH77" s="624"/>
      <c r="AI77" s="624"/>
      <c r="AJ77" s="624"/>
      <c r="AK77" s="624"/>
      <c r="AL77" s="624"/>
      <c r="AM77" s="624"/>
      <c r="AN77" s="624"/>
      <c r="AO77" s="624"/>
      <c r="AX77" s="623"/>
      <c r="AY77" s="623"/>
    </row>
    <row r="78" spans="1:51">
      <c r="A78" s="624"/>
      <c r="B78" s="624"/>
      <c r="C78" s="624"/>
      <c r="D78" s="754">
        <v>23.444072999999999</v>
      </c>
      <c r="E78" s="755">
        <v>-109.82829099999999</v>
      </c>
      <c r="F78" s="755">
        <v>28.7898063193669</v>
      </c>
      <c r="G78" s="746">
        <v>4</v>
      </c>
      <c r="H78" s="755">
        <v>20</v>
      </c>
      <c r="I78" s="756">
        <v>4.9623225700000004</v>
      </c>
      <c r="J78" s="755">
        <v>0.1</v>
      </c>
      <c r="K78" s="755">
        <v>1</v>
      </c>
      <c r="L78" s="755">
        <v>0.65</v>
      </c>
      <c r="M78" s="756">
        <v>5.1331318830908099</v>
      </c>
      <c r="N78" s="756">
        <v>89.590052299031299</v>
      </c>
      <c r="O78" s="755">
        <v>82</v>
      </c>
      <c r="P78" s="756">
        <v>54.779159923721103</v>
      </c>
      <c r="Q78" s="756">
        <v>-0.463264805494015</v>
      </c>
      <c r="R78" s="1065">
        <v>6.5676264883522997</v>
      </c>
      <c r="S78" s="1065">
        <v>-9.0651108045676498E-2</v>
      </c>
      <c r="T78" s="1065">
        <v>1084.91566950883</v>
      </c>
      <c r="U78" s="1065">
        <v>-196.31081950740301</v>
      </c>
      <c r="V78" s="1065">
        <v>1.5680214284311701E-2</v>
      </c>
      <c r="W78" s="1065">
        <v>90.227901813088295</v>
      </c>
      <c r="X78" s="1065">
        <v>-1.8530592219760601E-2</v>
      </c>
      <c r="Y78" s="1065">
        <v>-5.4100743740862997E-4</v>
      </c>
      <c r="Z78" s="1065">
        <v>3.4285757124921102E-5</v>
      </c>
      <c r="AA78" s="1066">
        <v>6.6307407039036903</v>
      </c>
      <c r="AB78" s="624"/>
      <c r="AC78" s="624"/>
      <c r="AD78" s="624"/>
      <c r="AE78" s="624"/>
      <c r="AF78" s="624"/>
      <c r="AG78" s="624"/>
      <c r="AH78" s="624"/>
      <c r="AI78" s="624"/>
      <c r="AJ78" s="624"/>
      <c r="AK78" s="624"/>
      <c r="AL78" s="624"/>
      <c r="AM78" s="624"/>
      <c r="AN78" s="624"/>
      <c r="AO78" s="624"/>
      <c r="AY78" s="623"/>
    </row>
    <row r="79" spans="1:51">
      <c r="A79" s="624"/>
      <c r="B79" s="624"/>
      <c r="C79" s="624"/>
      <c r="D79" s="754">
        <v>68.438211999999993</v>
      </c>
      <c r="E79" s="755">
        <v>22.381717999999999</v>
      </c>
      <c r="F79" s="755">
        <v>2.8782006355288998</v>
      </c>
      <c r="G79" s="746">
        <v>2</v>
      </c>
      <c r="H79" s="755">
        <v>20</v>
      </c>
      <c r="I79" s="756">
        <v>4.9922339300000003</v>
      </c>
      <c r="J79" s="755">
        <v>0.01</v>
      </c>
      <c r="K79" s="755">
        <v>1</v>
      </c>
      <c r="L79" s="755">
        <v>0.65</v>
      </c>
      <c r="M79" s="756">
        <v>5.1694647457813296</v>
      </c>
      <c r="N79" s="756">
        <v>90.224180379655905</v>
      </c>
      <c r="O79" s="755">
        <v>76</v>
      </c>
      <c r="P79" s="756">
        <v>39.1979892259209</v>
      </c>
      <c r="Q79" s="756">
        <v>-0.64283120052232401</v>
      </c>
      <c r="R79" s="1065">
        <v>4.7169090458235301</v>
      </c>
      <c r="S79" s="1065">
        <v>-6.5106173792452204E-2</v>
      </c>
      <c r="T79" s="1065">
        <v>1084.91566950883</v>
      </c>
      <c r="U79" s="1065">
        <v>-196.31081950740301</v>
      </c>
      <c r="V79" s="1065">
        <v>1.5680214284311701E-2</v>
      </c>
      <c r="W79" s="1065">
        <v>90.355554111733497</v>
      </c>
      <c r="X79" s="1065">
        <v>-2.5713248020893E-2</v>
      </c>
      <c r="Y79" s="1065">
        <v>-1.3461290262087701E-4</v>
      </c>
      <c r="Z79" s="1065">
        <v>9.8137250115470994E-6</v>
      </c>
      <c r="AA79" s="1066">
        <v>4.7255408540761898</v>
      </c>
      <c r="AB79" s="624"/>
      <c r="AC79" s="624"/>
      <c r="AD79" s="624"/>
      <c r="AE79" s="624"/>
      <c r="AF79" s="624"/>
      <c r="AG79" s="624"/>
      <c r="AH79" s="624"/>
      <c r="AI79" s="624"/>
      <c r="AJ79" s="624"/>
      <c r="AK79" s="624"/>
      <c r="AL79" s="624"/>
      <c r="AM79" s="624"/>
      <c r="AN79" s="624"/>
      <c r="AO79" s="624"/>
      <c r="AY79" s="623"/>
    </row>
    <row r="80" spans="1:51">
      <c r="A80" s="624"/>
      <c r="B80" s="624"/>
      <c r="C80" s="624"/>
      <c r="D80" s="754">
        <v>-18.411580000000001</v>
      </c>
      <c r="E80" s="755">
        <v>-53.992204999999998</v>
      </c>
      <c r="F80" s="755">
        <v>26.300231592930501</v>
      </c>
      <c r="G80" s="746">
        <v>6</v>
      </c>
      <c r="H80" s="755">
        <v>20</v>
      </c>
      <c r="I80" s="756">
        <v>4.9913382200000003</v>
      </c>
      <c r="J80" s="755">
        <v>0.01</v>
      </c>
      <c r="K80" s="755">
        <v>1</v>
      </c>
      <c r="L80" s="755">
        <v>0.65</v>
      </c>
      <c r="M80" s="756">
        <v>5.16757461200074</v>
      </c>
      <c r="N80" s="756">
        <v>90.191191321881305</v>
      </c>
      <c r="O80" s="755">
        <v>76</v>
      </c>
      <c r="P80" s="756">
        <v>62.931467179995799</v>
      </c>
      <c r="Q80" s="756">
        <v>-0.40419096905643598</v>
      </c>
      <c r="R80" s="1065">
        <v>10.51095214845</v>
      </c>
      <c r="S80" s="1065">
        <v>-0.145079727137638</v>
      </c>
      <c r="T80" s="1065">
        <v>1084.91566950883</v>
      </c>
      <c r="U80" s="1065">
        <v>-196.31081950740301</v>
      </c>
      <c r="V80" s="1065">
        <v>1.5680214284311701E-2</v>
      </c>
      <c r="W80" s="1065">
        <v>90.337734168064799</v>
      </c>
      <c r="X80" s="1065">
        <v>-1.6167638762257401E-2</v>
      </c>
      <c r="Y80" s="1065">
        <v>-5.6365526436548505E-4</v>
      </c>
      <c r="Z80" s="1065">
        <v>4.4281904729072799E-5</v>
      </c>
      <c r="AA80" s="1066">
        <v>10.532654094347301</v>
      </c>
      <c r="AB80" s="624"/>
      <c r="AC80" s="624"/>
      <c r="AD80" s="624"/>
      <c r="AE80" s="624"/>
      <c r="AF80" s="624"/>
      <c r="AG80" s="624"/>
      <c r="AH80" s="624"/>
      <c r="AI80" s="624"/>
      <c r="AJ80" s="624"/>
      <c r="AK80" s="624"/>
      <c r="AL80" s="624"/>
      <c r="AM80" s="624"/>
      <c r="AN80" s="624"/>
      <c r="AO80" s="624"/>
      <c r="AY80" s="623"/>
    </row>
    <row r="81" spans="1:41" ht="15" thickBot="1">
      <c r="A81" s="624"/>
      <c r="B81" s="624"/>
      <c r="C81" s="624"/>
      <c r="D81" s="757">
        <v>23.444072999999999</v>
      </c>
      <c r="E81" s="758">
        <v>-109.82829099999999</v>
      </c>
      <c r="F81" s="758">
        <v>28.7898063193669</v>
      </c>
      <c r="G81" s="749">
        <v>4</v>
      </c>
      <c r="H81" s="758">
        <v>20</v>
      </c>
      <c r="I81" s="759">
        <v>4.9623225700000004</v>
      </c>
      <c r="J81" s="758">
        <v>0.01</v>
      </c>
      <c r="K81" s="758">
        <v>1</v>
      </c>
      <c r="L81" s="758">
        <v>0.65</v>
      </c>
      <c r="M81" s="759">
        <v>5.1331318830908099</v>
      </c>
      <c r="N81" s="759">
        <v>89.590052299031299</v>
      </c>
      <c r="O81" s="758">
        <v>82</v>
      </c>
      <c r="P81" s="759">
        <v>81.137068006590596</v>
      </c>
      <c r="Q81" s="759">
        <v>-0.31460243590151998</v>
      </c>
      <c r="R81" s="1067">
        <v>9.7585463989641106</v>
      </c>
      <c r="S81" s="1067">
        <v>-0.13469448141579399</v>
      </c>
      <c r="T81" s="1067">
        <v>1084.91566950883</v>
      </c>
      <c r="U81" s="1067">
        <v>-196.31081950740301</v>
      </c>
      <c r="V81" s="1067">
        <v>1.5680214284311701E-2</v>
      </c>
      <c r="W81" s="1067">
        <v>90.227901813088295</v>
      </c>
      <c r="X81" s="1067">
        <v>-1.2584097436060799E-2</v>
      </c>
      <c r="Y81" s="1067">
        <v>-9.9987880281700702E-3</v>
      </c>
      <c r="Z81" s="1067">
        <v>2.1850060083691402E-3</v>
      </c>
      <c r="AA81" s="1068">
        <v>9.9589882524226407</v>
      </c>
      <c r="AB81" s="624"/>
      <c r="AC81" s="624"/>
      <c r="AD81" s="624"/>
      <c r="AE81" s="624"/>
      <c r="AF81" s="624"/>
      <c r="AG81" s="624"/>
      <c r="AH81" s="624"/>
      <c r="AI81" s="624"/>
      <c r="AJ81" s="624"/>
      <c r="AK81" s="624"/>
      <c r="AL81" s="624"/>
      <c r="AM81" s="624"/>
      <c r="AN81" s="624"/>
      <c r="AO81" s="624"/>
    </row>
    <row r="82" spans="1:41">
      <c r="A82" s="624"/>
      <c r="B82" s="624"/>
      <c r="C82" s="624"/>
      <c r="D82" s="624"/>
      <c r="E82" s="624"/>
      <c r="F82" s="624"/>
      <c r="G82" s="624"/>
      <c r="H82" s="624"/>
      <c r="I82" s="624"/>
      <c r="J82" s="624"/>
      <c r="K82" s="624"/>
      <c r="L82" s="624"/>
      <c r="M82" s="624"/>
      <c r="N82" s="624"/>
      <c r="O82" s="624"/>
      <c r="P82" s="624"/>
      <c r="Q82" s="624"/>
      <c r="R82" s="624"/>
      <c r="S82" s="624"/>
      <c r="T82" s="624"/>
      <c r="U82" s="624"/>
      <c r="V82" s="624"/>
      <c r="W82" s="624"/>
      <c r="X82" s="624"/>
      <c r="Y82" s="624"/>
      <c r="Z82" s="624"/>
      <c r="AA82" s="624"/>
      <c r="AB82" s="624"/>
      <c r="AC82" s="624"/>
      <c r="AD82" s="624"/>
      <c r="AE82" s="624"/>
      <c r="AF82" s="624"/>
      <c r="AG82" s="624"/>
      <c r="AH82" s="624"/>
      <c r="AI82" s="624"/>
      <c r="AJ82" s="624"/>
      <c r="AK82" s="624"/>
      <c r="AL82" s="624"/>
      <c r="AM82" s="624"/>
      <c r="AN82" s="624"/>
      <c r="AO82" s="624"/>
    </row>
    <row r="83" spans="1:41">
      <c r="A83" s="624"/>
      <c r="B83" s="624"/>
      <c r="C83" s="624"/>
      <c r="D83" s="624"/>
      <c r="E83" s="624"/>
      <c r="F83" s="624"/>
      <c r="G83" s="624"/>
      <c r="H83" s="624"/>
      <c r="I83" s="624"/>
      <c r="J83" s="624"/>
      <c r="K83" s="624"/>
      <c r="L83" s="624"/>
      <c r="M83" s="624"/>
      <c r="N83" s="624"/>
      <c r="O83" s="624"/>
      <c r="P83" s="624"/>
      <c r="Q83" s="624"/>
      <c r="R83" s="624"/>
      <c r="S83" s="624"/>
      <c r="T83" s="624"/>
      <c r="U83" s="624"/>
      <c r="V83" s="624"/>
      <c r="W83" s="624"/>
      <c r="X83" s="624"/>
      <c r="Y83" s="624"/>
      <c r="Z83" s="624"/>
      <c r="AA83" s="624"/>
      <c r="AB83" s="624"/>
      <c r="AC83" s="624"/>
      <c r="AD83" s="624"/>
      <c r="AE83" s="624"/>
      <c r="AF83" s="624"/>
      <c r="AG83" s="624"/>
      <c r="AH83" s="624"/>
      <c r="AI83" s="624"/>
      <c r="AJ83" s="624"/>
      <c r="AK83" s="624"/>
      <c r="AL83" s="624"/>
      <c r="AM83" s="624"/>
      <c r="AN83" s="624"/>
      <c r="AO83" s="624"/>
    </row>
    <row r="84" spans="1:41">
      <c r="A84" s="624"/>
      <c r="B84" s="624"/>
      <c r="C84" s="624"/>
      <c r="D84" s="624"/>
      <c r="E84" s="624"/>
      <c r="F84" s="624"/>
      <c r="G84" s="624"/>
      <c r="H84" s="624"/>
      <c r="I84" s="624"/>
      <c r="J84" s="624"/>
      <c r="K84" s="624"/>
      <c r="L84" s="624"/>
      <c r="M84" s="624"/>
      <c r="N84" s="624"/>
      <c r="O84" s="624"/>
      <c r="P84" s="624"/>
      <c r="Q84" s="624"/>
      <c r="R84" s="624"/>
      <c r="S84" s="624"/>
      <c r="T84" s="624"/>
      <c r="U84" s="624"/>
      <c r="V84" s="624"/>
      <c r="W84" s="624"/>
      <c r="X84" s="624"/>
      <c r="Y84" s="624"/>
      <c r="Z84" s="624"/>
      <c r="AA84" s="624"/>
      <c r="AB84" s="624"/>
      <c r="AC84" s="624"/>
      <c r="AD84" s="624"/>
      <c r="AE84" s="624"/>
      <c r="AF84" s="624"/>
      <c r="AG84" s="624"/>
      <c r="AH84" s="624"/>
      <c r="AI84" s="624"/>
      <c r="AJ84" s="624"/>
      <c r="AK84" s="624"/>
      <c r="AL84" s="624"/>
      <c r="AM84" s="624"/>
      <c r="AN84" s="624"/>
      <c r="AO84" s="624"/>
    </row>
    <row r="85" spans="1:41">
      <c r="A85" s="624"/>
      <c r="B85" s="624"/>
      <c r="C85" s="624"/>
      <c r="D85" s="624"/>
      <c r="E85" s="624"/>
      <c r="F85" s="624"/>
      <c r="G85" s="624"/>
      <c r="H85" s="624"/>
      <c r="I85" s="624"/>
      <c r="J85" s="624"/>
      <c r="K85" s="624"/>
      <c r="L85" s="624"/>
      <c r="M85" s="624"/>
      <c r="N85" s="624"/>
      <c r="O85" s="624"/>
      <c r="P85" s="624"/>
      <c r="Q85" s="624"/>
      <c r="R85" s="624"/>
      <c r="S85" s="624"/>
      <c r="T85" s="624"/>
      <c r="U85" s="624"/>
      <c r="V85" s="624"/>
      <c r="W85" s="624"/>
      <c r="X85" s="624"/>
      <c r="Y85" s="624"/>
      <c r="Z85" s="624"/>
      <c r="AA85" s="624"/>
      <c r="AB85" s="624"/>
      <c r="AC85" s="624"/>
      <c r="AD85" s="624"/>
      <c r="AE85" s="624"/>
      <c r="AF85" s="624"/>
      <c r="AG85" s="624"/>
      <c r="AH85" s="624"/>
      <c r="AI85" s="624"/>
      <c r="AJ85" s="624"/>
      <c r="AK85" s="624"/>
      <c r="AL85" s="624"/>
      <c r="AM85" s="624"/>
      <c r="AN85" s="624"/>
      <c r="AO85" s="624"/>
    </row>
    <row r="86" spans="1:41">
      <c r="A86" s="624"/>
      <c r="B86" s="624"/>
      <c r="C86" s="624"/>
      <c r="D86" s="624"/>
      <c r="E86" s="624"/>
      <c r="F86" s="624"/>
      <c r="G86" s="624"/>
      <c r="H86" s="624"/>
      <c r="I86" s="624"/>
      <c r="J86" s="624"/>
      <c r="K86" s="624"/>
      <c r="L86" s="624"/>
      <c r="M86" s="624"/>
      <c r="N86" s="624"/>
      <c r="O86" s="624"/>
      <c r="P86" s="624"/>
      <c r="Q86" s="624"/>
      <c r="R86" s="624"/>
      <c r="S86" s="624"/>
      <c r="T86" s="624"/>
      <c r="U86" s="624"/>
      <c r="V86" s="624"/>
      <c r="W86" s="624"/>
      <c r="X86" s="624"/>
      <c r="Y86" s="624"/>
      <c r="Z86" s="624"/>
      <c r="AA86" s="624"/>
      <c r="AB86" s="624"/>
      <c r="AC86" s="624"/>
      <c r="AD86" s="624"/>
      <c r="AE86" s="624"/>
      <c r="AF86" s="624"/>
      <c r="AG86" s="624"/>
      <c r="AH86" s="624"/>
      <c r="AI86" s="624"/>
      <c r="AJ86" s="624"/>
      <c r="AK86" s="624"/>
      <c r="AL86" s="624"/>
      <c r="AM86" s="624"/>
      <c r="AN86" s="624"/>
      <c r="AO86" s="624"/>
    </row>
    <row r="87" spans="1:41">
      <c r="A87" s="624"/>
      <c r="B87" s="624"/>
      <c r="C87" s="624"/>
      <c r="D87" s="624"/>
      <c r="E87" s="624"/>
      <c r="F87" s="624"/>
      <c r="G87" s="624"/>
      <c r="H87" s="624"/>
      <c r="I87" s="624"/>
      <c r="J87" s="624"/>
      <c r="K87" s="624"/>
      <c r="L87" s="624"/>
      <c r="M87" s="624"/>
      <c r="N87" s="624"/>
      <c r="O87" s="624"/>
      <c r="P87" s="624"/>
      <c r="Q87" s="624"/>
      <c r="R87" s="624"/>
      <c r="S87" s="624"/>
      <c r="T87" s="624"/>
      <c r="U87" s="624"/>
      <c r="V87" s="624"/>
      <c r="W87" s="624"/>
      <c r="X87" s="624"/>
      <c r="Y87" s="624"/>
      <c r="Z87" s="624"/>
      <c r="AA87" s="624"/>
      <c r="AB87" s="624"/>
      <c r="AC87" s="624"/>
      <c r="AD87" s="624"/>
      <c r="AE87" s="624"/>
      <c r="AF87" s="624"/>
      <c r="AG87" s="624"/>
      <c r="AH87" s="624"/>
      <c r="AI87" s="624"/>
      <c r="AJ87" s="624"/>
      <c r="AK87" s="624"/>
      <c r="AL87" s="624"/>
      <c r="AM87" s="624"/>
      <c r="AN87" s="624"/>
      <c r="AO87" s="624"/>
    </row>
  </sheetData>
  <mergeCells count="5">
    <mergeCell ref="C5:I5"/>
    <mergeCell ref="C7:C9"/>
    <mergeCell ref="O7:R7"/>
    <mergeCell ref="O8:R8"/>
    <mergeCell ref="D11:L11"/>
  </mergeCells>
  <hyperlinks>
    <hyperlink ref="R2" location="NOTES!A1" display="BACK" xr:uid="{00000000-0004-0000-1200-000000000000}"/>
  </hyperlink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4"/>
  <dimension ref="B2:T63"/>
  <sheetViews>
    <sheetView topLeftCell="A10" workbookViewId="0">
      <selection activeCell="G14" sqref="G14"/>
    </sheetView>
  </sheetViews>
  <sheetFormatPr defaultColWidth="9.33203125" defaultRowHeight="13.2"/>
  <cols>
    <col min="1" max="1" width="6.33203125" style="3" customWidth="1"/>
    <col min="2" max="2" width="6.6640625" style="3" customWidth="1"/>
    <col min="3" max="3" width="12.44140625" style="3" customWidth="1"/>
    <col min="4" max="4" width="11.5546875" style="3" bestFit="1" customWidth="1"/>
    <col min="5" max="5" width="12.5546875" style="3" bestFit="1" customWidth="1"/>
    <col min="6" max="6" width="13.5546875" style="3" customWidth="1"/>
    <col min="7" max="8" width="13.44140625" style="3" bestFit="1" customWidth="1"/>
    <col min="9" max="9" width="15.5546875" style="3" bestFit="1" customWidth="1"/>
    <col min="10" max="10" width="11.5546875" style="3" bestFit="1" customWidth="1"/>
    <col min="11" max="11" width="14" style="3" customWidth="1"/>
    <col min="12" max="12" width="11.5546875" style="3" bestFit="1" customWidth="1"/>
    <col min="13" max="13" width="12" style="3" customWidth="1"/>
    <col min="14" max="14" width="17.33203125" style="3" customWidth="1"/>
    <col min="15" max="16384" width="9.33203125" style="3"/>
  </cols>
  <sheetData>
    <row r="2" spans="3:14" ht="15">
      <c r="N2" s="412" t="s">
        <v>48</v>
      </c>
    </row>
    <row r="5" spans="3:14" ht="69" customHeight="1">
      <c r="C5" s="1352" t="s">
        <v>0</v>
      </c>
      <c r="D5" s="1353"/>
      <c r="E5" s="1353"/>
      <c r="F5" s="1353"/>
      <c r="G5" s="1353"/>
      <c r="H5" s="1353"/>
      <c r="I5" s="1353"/>
      <c r="J5" s="23"/>
      <c r="K5" s="23"/>
      <c r="L5" s="23"/>
      <c r="M5" s="23"/>
      <c r="N5" s="24"/>
    </row>
    <row r="6" spans="3:14" ht="13.8">
      <c r="C6" s="25"/>
      <c r="D6" s="26"/>
      <c r="E6" s="23"/>
      <c r="F6" s="23"/>
      <c r="G6" s="23"/>
      <c r="H6" s="23"/>
      <c r="I6" s="23"/>
      <c r="J6" s="23"/>
      <c r="K6" s="23"/>
      <c r="L6" s="23"/>
      <c r="M6" s="23"/>
      <c r="N6" s="24"/>
    </row>
    <row r="7" spans="3:14" ht="17.399999999999999">
      <c r="C7" s="1354"/>
      <c r="K7" s="1356"/>
      <c r="L7" s="1357"/>
      <c r="M7" s="1357"/>
      <c r="N7" s="1358"/>
    </row>
    <row r="8" spans="3:14" ht="17.399999999999999">
      <c r="C8" s="1354"/>
      <c r="K8" s="1359" t="s">
        <v>1</v>
      </c>
      <c r="L8" s="1359"/>
      <c r="M8" s="1359"/>
      <c r="N8" s="1360"/>
    </row>
    <row r="9" spans="3:14" ht="17.399999999999999">
      <c r="C9" s="1355"/>
      <c r="D9" s="27"/>
      <c r="E9" s="27"/>
      <c r="F9" s="27"/>
      <c r="G9" s="27"/>
      <c r="H9" s="27"/>
      <c r="I9" s="27"/>
      <c r="J9" s="27"/>
      <c r="K9" s="33"/>
      <c r="L9" s="33"/>
      <c r="M9" s="33"/>
      <c r="N9" s="34"/>
    </row>
    <row r="10" spans="3:14">
      <c r="C10" s="29"/>
      <c r="D10" s="23"/>
      <c r="E10" s="23"/>
      <c r="F10" s="23"/>
      <c r="G10" s="23"/>
      <c r="H10" s="23"/>
      <c r="I10" s="23"/>
      <c r="J10" s="23"/>
      <c r="K10" s="23"/>
      <c r="L10" s="23"/>
      <c r="M10" s="23"/>
      <c r="N10" s="24"/>
    </row>
    <row r="11" spans="3:14" ht="42" customHeight="1">
      <c r="C11" s="30"/>
      <c r="D11" s="1361" t="s">
        <v>580</v>
      </c>
      <c r="E11" s="1361"/>
      <c r="F11" s="1361"/>
      <c r="G11" s="1361"/>
      <c r="H11" s="1361"/>
      <c r="I11" s="1361"/>
      <c r="J11" s="1361"/>
      <c r="K11" s="1361"/>
      <c r="L11" s="1361"/>
      <c r="N11" s="31"/>
    </row>
    <row r="12" spans="3:14">
      <c r="C12" s="32"/>
      <c r="D12" s="27"/>
      <c r="E12" s="27"/>
      <c r="F12" s="27"/>
      <c r="G12" s="27"/>
      <c r="H12" s="27"/>
      <c r="I12" s="27"/>
      <c r="J12" s="27"/>
      <c r="K12" s="27"/>
      <c r="L12" s="27"/>
      <c r="M12" s="27"/>
      <c r="N12" s="28"/>
    </row>
    <row r="13" spans="3:14" ht="17.100000000000001" customHeight="1"/>
    <row r="14" spans="3:14" ht="17.100000000000001" customHeight="1">
      <c r="C14" s="43" t="s">
        <v>596</v>
      </c>
      <c r="D14" s="43"/>
    </row>
    <row r="15" spans="3:14" ht="17.100000000000001" customHeight="1">
      <c r="C15" s="43"/>
      <c r="D15" s="43" t="s">
        <v>49</v>
      </c>
    </row>
    <row r="16" spans="3:14" ht="17.100000000000001" customHeight="1">
      <c r="C16" s="43"/>
      <c r="D16" s="43" t="s">
        <v>805</v>
      </c>
    </row>
    <row r="17" spans="2:20" ht="17.100000000000001" customHeight="1" thickBot="1"/>
    <row r="18" spans="2:20" ht="17.100000000000001" customHeight="1" thickBot="1">
      <c r="C18" s="223" t="s">
        <v>50</v>
      </c>
      <c r="D18" s="224"/>
      <c r="E18" s="224"/>
      <c r="F18" s="225" t="s">
        <v>51</v>
      </c>
    </row>
    <row r="19" spans="2:20" ht="17.100000000000001" customHeight="1">
      <c r="C19" s="238" t="s">
        <v>52</v>
      </c>
      <c r="D19" s="239" t="s">
        <v>53</v>
      </c>
      <c r="E19" s="224"/>
      <c r="F19" s="225" t="s">
        <v>804</v>
      </c>
    </row>
    <row r="20" spans="2:20" ht="23.25" customHeight="1" thickBot="1">
      <c r="C20" s="243" t="s">
        <v>54</v>
      </c>
      <c r="D20" s="211" t="s">
        <v>55</v>
      </c>
      <c r="E20" s="110"/>
      <c r="F20" s="345" t="s">
        <v>56</v>
      </c>
    </row>
    <row r="21" spans="2:20" ht="17.399999999999999">
      <c r="C21" s="82">
        <v>3.133</v>
      </c>
      <c r="D21" s="2">
        <v>101.7</v>
      </c>
      <c r="E21" s="2"/>
      <c r="F21" s="83">
        <v>128.14080026666699</v>
      </c>
      <c r="G21" s="63"/>
      <c r="H21" s="63"/>
      <c r="I21" s="63"/>
      <c r="J21" s="63"/>
      <c r="K21" s="63"/>
      <c r="L21" s="63"/>
      <c r="M21" s="63"/>
    </row>
    <row r="22" spans="2:20" ht="18">
      <c r="C22" s="84">
        <v>22.9</v>
      </c>
      <c r="D22" s="2">
        <v>-43.23</v>
      </c>
      <c r="E22" s="2"/>
      <c r="F22" s="83">
        <v>104.35847466666699</v>
      </c>
      <c r="G22" s="102"/>
      <c r="H22" s="58"/>
      <c r="I22" s="58"/>
      <c r="J22" s="58"/>
      <c r="K22" s="59"/>
      <c r="L22" s="58"/>
      <c r="M22" s="58"/>
    </row>
    <row r="23" spans="2:20" ht="14.25" customHeight="1">
      <c r="C23" s="85">
        <v>23</v>
      </c>
      <c r="D23" s="4">
        <v>30</v>
      </c>
      <c r="E23" s="4"/>
      <c r="F23" s="207">
        <v>36.4716666666667</v>
      </c>
      <c r="G23" s="61"/>
      <c r="H23" s="61"/>
      <c r="I23" s="61"/>
      <c r="J23" s="61"/>
      <c r="K23" s="61"/>
      <c r="L23" s="62"/>
      <c r="M23" s="61"/>
    </row>
    <row r="24" spans="2:20" ht="14.25" customHeight="1">
      <c r="C24" s="85">
        <v>25.78</v>
      </c>
      <c r="D24" s="4">
        <v>-80.22</v>
      </c>
      <c r="E24" s="4"/>
      <c r="F24" s="207">
        <v>113.2738672</v>
      </c>
      <c r="G24" s="61"/>
      <c r="H24" s="61"/>
      <c r="I24" s="61"/>
      <c r="J24" s="61"/>
      <c r="K24" s="61"/>
      <c r="L24" s="62"/>
      <c r="M24" s="61"/>
    </row>
    <row r="25" spans="2:20" ht="14.25" customHeight="1">
      <c r="C25" s="85">
        <v>28.716999999999999</v>
      </c>
      <c r="D25" s="4">
        <v>77.3</v>
      </c>
      <c r="E25" s="4"/>
      <c r="F25" s="207">
        <v>75.660135466666702</v>
      </c>
      <c r="G25" s="2"/>
      <c r="H25" s="2"/>
      <c r="I25" s="2"/>
      <c r="J25" s="61"/>
      <c r="K25" s="61"/>
      <c r="L25" s="62"/>
      <c r="M25" s="61"/>
    </row>
    <row r="26" spans="2:20" ht="14.25" customHeight="1">
      <c r="C26" s="85">
        <v>33.94</v>
      </c>
      <c r="D26" s="4">
        <v>18.43</v>
      </c>
      <c r="E26" s="4"/>
      <c r="F26" s="207">
        <v>80.140159644444395</v>
      </c>
      <c r="G26" s="2"/>
      <c r="H26" s="2"/>
      <c r="I26" s="2"/>
      <c r="J26" s="61"/>
      <c r="K26" s="61"/>
      <c r="L26" s="62"/>
      <c r="M26" s="61"/>
    </row>
    <row r="27" spans="2:20" ht="14.25" customHeight="1">
      <c r="C27" s="85">
        <v>41.9</v>
      </c>
      <c r="D27" s="4">
        <v>12.49</v>
      </c>
      <c r="E27" s="4"/>
      <c r="F27" s="207">
        <v>61.2189004444445</v>
      </c>
      <c r="G27" s="2"/>
      <c r="H27" s="2"/>
      <c r="I27" s="2"/>
      <c r="J27" s="61"/>
      <c r="K27" s="61"/>
      <c r="L27" s="62"/>
      <c r="M27" s="61"/>
    </row>
    <row r="28" spans="2:20" ht="14.25" customHeight="1" thickBot="1">
      <c r="C28" s="87">
        <v>51.5</v>
      </c>
      <c r="D28" s="88">
        <v>-0.14000000000000001</v>
      </c>
      <c r="E28" s="88"/>
      <c r="F28" s="208">
        <v>50.3892622222222</v>
      </c>
      <c r="G28" s="2"/>
      <c r="H28" s="2"/>
      <c r="I28" s="2"/>
      <c r="J28" s="61"/>
      <c r="K28" s="61"/>
      <c r="L28" s="62"/>
      <c r="M28" s="61"/>
    </row>
    <row r="29" spans="2:20" ht="14.25" customHeight="1">
      <c r="B29" s="342"/>
      <c r="C29" s="342"/>
      <c r="D29" s="342"/>
      <c r="E29" s="342"/>
      <c r="F29" s="342"/>
      <c r="G29" s="4"/>
      <c r="H29" s="4"/>
      <c r="I29" s="4"/>
      <c r="J29" s="80"/>
      <c r="K29" s="80"/>
      <c r="L29" s="81"/>
      <c r="M29" s="80"/>
      <c r="S29" s="1351"/>
      <c r="T29" s="1351"/>
    </row>
    <row r="30" spans="2:20" ht="14.25" customHeight="1">
      <c r="B30" s="342"/>
      <c r="C30" s="342"/>
      <c r="D30" s="342"/>
      <c r="E30" s="342"/>
      <c r="F30" s="342"/>
      <c r="G30" s="4"/>
      <c r="H30" s="4"/>
      <c r="I30" s="4"/>
      <c r="J30" s="80"/>
      <c r="K30" s="80"/>
      <c r="L30" s="81"/>
      <c r="M30" s="80"/>
      <c r="S30" s="1351"/>
      <c r="T30" s="1351"/>
    </row>
    <row r="31" spans="2:20">
      <c r="B31" s="342"/>
      <c r="C31" s="342"/>
      <c r="D31" s="342"/>
      <c r="F31" s="342"/>
      <c r="G31" s="4"/>
      <c r="H31" s="4"/>
      <c r="I31" s="4"/>
      <c r="J31" s="4"/>
      <c r="K31" s="4"/>
      <c r="L31" s="4"/>
      <c r="M31" s="4"/>
    </row>
    <row r="32" spans="2:20">
      <c r="B32" s="342"/>
      <c r="C32" s="342"/>
      <c r="D32" s="342"/>
      <c r="F32" s="342"/>
      <c r="G32" s="4"/>
      <c r="H32" s="4"/>
      <c r="I32" s="4"/>
      <c r="J32" s="4"/>
      <c r="K32" s="4"/>
      <c r="L32" s="4"/>
      <c r="M32" s="4"/>
    </row>
    <row r="33" spans="2:13">
      <c r="B33" s="342"/>
      <c r="C33" s="342"/>
      <c r="D33" s="342"/>
      <c r="F33" s="342"/>
      <c r="G33" s="4"/>
      <c r="H33" s="4"/>
      <c r="I33" s="4"/>
      <c r="J33" s="4"/>
      <c r="K33" s="4"/>
      <c r="L33" s="4"/>
      <c r="M33" s="4"/>
    </row>
    <row r="34" spans="2:13">
      <c r="B34" s="342"/>
      <c r="C34" s="342"/>
      <c r="D34" s="342"/>
      <c r="F34" s="342"/>
      <c r="G34" s="4"/>
      <c r="H34" s="4"/>
      <c r="I34" s="4"/>
      <c r="J34" s="4"/>
      <c r="K34" s="4"/>
      <c r="L34" s="4"/>
      <c r="M34" s="4"/>
    </row>
    <row r="35" spans="2:13">
      <c r="B35" s="342"/>
      <c r="C35" s="342"/>
      <c r="D35" s="342"/>
      <c r="F35" s="342"/>
      <c r="G35" s="4"/>
      <c r="H35" s="4"/>
      <c r="I35" s="4"/>
      <c r="J35" s="4"/>
      <c r="K35" s="4"/>
      <c r="L35" s="4"/>
      <c r="M35" s="4"/>
    </row>
    <row r="36" spans="2:13">
      <c r="B36" s="342"/>
      <c r="C36" s="342"/>
      <c r="D36" s="342"/>
      <c r="F36" s="342"/>
      <c r="G36" s="4"/>
      <c r="H36" s="4"/>
      <c r="I36" s="4"/>
      <c r="J36" s="4"/>
      <c r="K36" s="4"/>
      <c r="L36" s="4"/>
      <c r="M36" s="4"/>
    </row>
    <row r="37" spans="2:13">
      <c r="B37" s="342"/>
      <c r="C37" s="342"/>
      <c r="D37" s="342"/>
      <c r="F37" s="342"/>
      <c r="G37" s="4"/>
      <c r="H37" s="4"/>
      <c r="I37" s="4"/>
      <c r="J37" s="4"/>
      <c r="K37" s="4"/>
      <c r="L37" s="4"/>
      <c r="M37" s="4"/>
    </row>
    <row r="38" spans="2:13">
      <c r="B38" s="342"/>
      <c r="C38" s="342"/>
      <c r="D38" s="342"/>
      <c r="F38" s="342"/>
      <c r="G38" s="4"/>
      <c r="H38" s="4"/>
      <c r="I38" s="4"/>
      <c r="J38" s="4"/>
      <c r="K38" s="4"/>
      <c r="L38" s="4"/>
      <c r="M38" s="4"/>
    </row>
    <row r="39" spans="2:13">
      <c r="B39" s="342"/>
      <c r="C39" s="342"/>
      <c r="D39" s="342"/>
      <c r="E39" s="342"/>
      <c r="F39" s="342"/>
      <c r="G39" s="4"/>
      <c r="H39" s="4"/>
      <c r="I39" s="4"/>
      <c r="J39" s="4"/>
      <c r="K39" s="4"/>
      <c r="L39" s="4"/>
      <c r="M39" s="4"/>
    </row>
    <row r="40" spans="2:13">
      <c r="B40" s="342"/>
      <c r="C40" s="342"/>
      <c r="D40" s="342"/>
      <c r="E40" s="342"/>
      <c r="F40" s="342"/>
      <c r="G40" s="4"/>
      <c r="H40" s="4"/>
      <c r="I40" s="4"/>
      <c r="J40" s="4"/>
      <c r="K40" s="4"/>
      <c r="L40" s="4"/>
      <c r="M40" s="4"/>
    </row>
    <row r="41" spans="2:13">
      <c r="B41" s="342"/>
      <c r="C41" s="342"/>
      <c r="D41" s="342"/>
      <c r="E41" s="342"/>
      <c r="F41" s="342"/>
      <c r="G41" s="4"/>
      <c r="H41" s="4"/>
      <c r="I41" s="4"/>
      <c r="J41" s="4"/>
      <c r="K41" s="4"/>
      <c r="L41" s="4"/>
      <c r="M41" s="4"/>
    </row>
    <row r="42" spans="2:13">
      <c r="B42" s="342"/>
      <c r="C42" s="342"/>
      <c r="D42" s="342"/>
      <c r="E42" s="342"/>
      <c r="F42" s="342"/>
      <c r="G42" s="4"/>
      <c r="H42" s="4"/>
      <c r="I42" s="4"/>
      <c r="J42" s="4"/>
      <c r="K42" s="4"/>
      <c r="L42" s="4"/>
      <c r="M42" s="4"/>
    </row>
    <row r="43" spans="2:13">
      <c r="B43" s="342"/>
      <c r="C43" s="342"/>
      <c r="D43" s="342"/>
      <c r="E43" s="342"/>
      <c r="F43" s="342"/>
      <c r="G43" s="4"/>
      <c r="H43" s="4"/>
      <c r="I43" s="4"/>
      <c r="J43" s="4"/>
      <c r="K43" s="4"/>
      <c r="L43" s="4"/>
      <c r="M43" s="4"/>
    </row>
    <row r="44" spans="2:13">
      <c r="B44" s="342"/>
      <c r="C44" s="342"/>
      <c r="D44" s="342"/>
      <c r="E44" s="342"/>
      <c r="F44" s="342"/>
      <c r="G44" s="4"/>
      <c r="H44" s="4"/>
      <c r="I44" s="4"/>
      <c r="J44" s="4"/>
      <c r="K44" s="4"/>
      <c r="L44" s="4"/>
      <c r="M44" s="4"/>
    </row>
    <row r="45" spans="2:13">
      <c r="B45" s="342"/>
      <c r="C45" s="342"/>
      <c r="D45" s="342"/>
      <c r="E45" s="342"/>
      <c r="F45" s="342"/>
      <c r="G45" s="4"/>
      <c r="H45" s="4"/>
      <c r="I45" s="4"/>
      <c r="J45" s="4"/>
      <c r="K45" s="4"/>
      <c r="L45" s="4"/>
      <c r="M45" s="4"/>
    </row>
    <row r="46" spans="2:13">
      <c r="B46" s="342"/>
      <c r="C46" s="342"/>
      <c r="D46" s="342"/>
      <c r="E46" s="342"/>
      <c r="F46" s="342"/>
      <c r="G46" s="4"/>
      <c r="H46" s="4"/>
      <c r="I46" s="4"/>
      <c r="J46" s="4"/>
      <c r="K46" s="4"/>
      <c r="L46" s="4"/>
      <c r="M46" s="4"/>
    </row>
    <row r="47" spans="2:13">
      <c r="B47" s="342"/>
      <c r="C47" s="342"/>
      <c r="D47" s="342"/>
      <c r="E47" s="342"/>
      <c r="F47" s="342"/>
      <c r="G47" s="4"/>
      <c r="H47" s="4"/>
      <c r="I47" s="4"/>
      <c r="J47" s="4"/>
      <c r="K47" s="4"/>
      <c r="L47" s="4"/>
      <c r="M47" s="4"/>
    </row>
    <row r="48" spans="2:13">
      <c r="B48" s="342"/>
      <c r="C48" s="342"/>
      <c r="D48" s="342"/>
      <c r="E48" s="342"/>
      <c r="F48" s="342"/>
      <c r="G48" s="4"/>
      <c r="H48" s="4"/>
      <c r="I48" s="4"/>
      <c r="J48" s="4"/>
      <c r="K48" s="4"/>
      <c r="L48" s="4"/>
      <c r="M48" s="4"/>
    </row>
    <row r="49" spans="2:13">
      <c r="B49" s="342"/>
      <c r="C49" s="342"/>
      <c r="D49" s="342"/>
      <c r="E49" s="342"/>
      <c r="F49" s="342"/>
      <c r="G49" s="4"/>
      <c r="H49" s="4"/>
      <c r="I49" s="4"/>
      <c r="J49" s="4"/>
      <c r="K49" s="4"/>
      <c r="L49" s="4"/>
      <c r="M49" s="4"/>
    </row>
    <row r="50" spans="2:13">
      <c r="B50" s="342"/>
      <c r="C50" s="342"/>
      <c r="D50" s="342"/>
      <c r="E50" s="342"/>
      <c r="F50" s="342"/>
      <c r="G50" s="4"/>
      <c r="H50" s="4"/>
      <c r="I50" s="4"/>
      <c r="J50" s="4"/>
      <c r="K50" s="4"/>
      <c r="L50" s="4"/>
      <c r="M50" s="4"/>
    </row>
    <row r="51" spans="2:13">
      <c r="B51" s="342"/>
      <c r="C51" s="342"/>
      <c r="D51" s="342"/>
      <c r="E51" s="342"/>
      <c r="F51" s="342"/>
      <c r="G51" s="4"/>
      <c r="H51" s="4"/>
      <c r="I51" s="4"/>
      <c r="J51" s="4"/>
      <c r="K51" s="4"/>
      <c r="L51" s="4"/>
      <c r="M51" s="4"/>
    </row>
    <row r="52" spans="2:13">
      <c r="B52" s="342"/>
      <c r="C52" s="342"/>
      <c r="D52" s="342"/>
      <c r="E52" s="342"/>
      <c r="F52" s="342"/>
      <c r="G52" s="4"/>
      <c r="H52" s="4"/>
      <c r="I52" s="4"/>
      <c r="J52" s="4"/>
      <c r="K52" s="4"/>
      <c r="L52" s="4"/>
      <c r="M52" s="4"/>
    </row>
    <row r="53" spans="2:13">
      <c r="B53" s="342"/>
      <c r="C53" s="342"/>
      <c r="D53" s="342"/>
      <c r="E53" s="342"/>
      <c r="F53" s="342"/>
      <c r="G53" s="4"/>
      <c r="H53" s="4"/>
      <c r="I53" s="4"/>
      <c r="J53" s="4"/>
      <c r="K53" s="4"/>
      <c r="L53" s="4"/>
      <c r="M53" s="4"/>
    </row>
    <row r="54" spans="2:13">
      <c r="B54" s="342"/>
      <c r="C54" s="342"/>
      <c r="D54" s="342"/>
      <c r="E54" s="342"/>
      <c r="F54" s="342"/>
      <c r="G54" s="4"/>
      <c r="H54" s="4"/>
      <c r="I54" s="4"/>
      <c r="J54" s="4"/>
      <c r="K54" s="4"/>
      <c r="L54" s="4"/>
      <c r="M54" s="4"/>
    </row>
    <row r="55" spans="2:13">
      <c r="B55" s="342"/>
      <c r="C55" s="342"/>
      <c r="D55" s="342"/>
      <c r="E55" s="342"/>
      <c r="F55" s="342"/>
      <c r="G55" s="4"/>
      <c r="H55" s="4"/>
      <c r="I55" s="4"/>
      <c r="J55" s="4"/>
      <c r="K55" s="4"/>
      <c r="L55" s="4"/>
      <c r="M55" s="4"/>
    </row>
    <row r="56" spans="2:13">
      <c r="B56" s="342"/>
      <c r="C56" s="342"/>
      <c r="D56" s="342"/>
      <c r="E56" s="342"/>
      <c r="F56" s="342"/>
      <c r="G56" s="4"/>
      <c r="H56" s="4"/>
      <c r="I56" s="4"/>
      <c r="J56" s="4"/>
      <c r="K56" s="4"/>
      <c r="L56" s="4"/>
      <c r="M56" s="4"/>
    </row>
    <row r="57" spans="2:13">
      <c r="B57" s="342"/>
      <c r="C57" s="342"/>
      <c r="D57" s="342"/>
      <c r="E57" s="342"/>
      <c r="F57" s="342"/>
      <c r="G57" s="4"/>
      <c r="H57" s="4"/>
      <c r="I57" s="4"/>
      <c r="J57" s="4"/>
      <c r="K57" s="4"/>
      <c r="L57" s="4"/>
      <c r="M57" s="4"/>
    </row>
    <row r="58" spans="2:13">
      <c r="B58" s="342"/>
      <c r="C58" s="342"/>
      <c r="D58" s="342"/>
      <c r="E58" s="342"/>
      <c r="F58" s="342"/>
      <c r="G58" s="4"/>
      <c r="H58" s="4"/>
      <c r="I58" s="4"/>
      <c r="J58" s="4"/>
      <c r="K58" s="4"/>
      <c r="L58" s="4"/>
      <c r="M58" s="4"/>
    </row>
    <row r="59" spans="2:13">
      <c r="B59" s="342"/>
      <c r="C59" s="342"/>
      <c r="D59" s="342"/>
      <c r="E59" s="342"/>
      <c r="F59" s="342"/>
      <c r="G59" s="4"/>
      <c r="H59" s="4"/>
      <c r="I59" s="4"/>
      <c r="J59" s="4"/>
      <c r="K59" s="4"/>
      <c r="L59" s="4"/>
      <c r="M59" s="4"/>
    </row>
    <row r="60" spans="2:13">
      <c r="B60" s="342"/>
      <c r="C60" s="342"/>
      <c r="D60" s="342"/>
      <c r="E60" s="342"/>
      <c r="F60" s="342"/>
      <c r="G60" s="4"/>
      <c r="H60" s="4"/>
      <c r="I60" s="4"/>
      <c r="J60" s="4"/>
      <c r="K60" s="4"/>
      <c r="L60" s="4"/>
      <c r="M60" s="4"/>
    </row>
    <row r="61" spans="2:13">
      <c r="B61" s="342"/>
      <c r="C61" s="342"/>
      <c r="D61" s="342"/>
      <c r="E61" s="342"/>
      <c r="F61" s="342"/>
      <c r="G61" s="4"/>
      <c r="H61" s="4"/>
      <c r="I61" s="4"/>
      <c r="J61" s="4"/>
      <c r="K61" s="4"/>
      <c r="L61" s="4"/>
      <c r="M61" s="4"/>
    </row>
    <row r="62" spans="2:13">
      <c r="B62" s="342"/>
      <c r="C62" s="342"/>
      <c r="D62" s="342"/>
      <c r="E62" s="342"/>
      <c r="F62" s="342"/>
      <c r="G62" s="4"/>
      <c r="H62" s="4"/>
      <c r="I62" s="4"/>
      <c r="J62" s="4"/>
      <c r="K62" s="4"/>
      <c r="L62" s="4"/>
      <c r="M62" s="4"/>
    </row>
    <row r="63" spans="2:13">
      <c r="B63" s="342"/>
      <c r="C63" s="342"/>
      <c r="D63" s="342"/>
      <c r="E63" s="342"/>
      <c r="F63" s="342"/>
    </row>
  </sheetData>
  <sortState xmlns:xlrd2="http://schemas.microsoft.com/office/spreadsheetml/2017/richdata2" ref="C23:D86">
    <sortCondition ref="C23:C86"/>
  </sortState>
  <mergeCells count="6">
    <mergeCell ref="S29:T30"/>
    <mergeCell ref="C5:I5"/>
    <mergeCell ref="C7:C9"/>
    <mergeCell ref="K7:N7"/>
    <mergeCell ref="K8:N8"/>
    <mergeCell ref="D11:L11"/>
  </mergeCells>
  <hyperlinks>
    <hyperlink ref="N2" location="NOTES!A1" display="BACK" xr:uid="{00000000-0004-0000-0100-000000000000}"/>
  </hyperlinks>
  <pageMargins left="0.7" right="0.7" top="0.75" bottom="0.75" header="0.3" footer="0.3"/>
  <pageSetup paperSize="9" orientation="portrait" r:id="rId1"/>
  <headerFooter alignWithMargins="0"/>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3"/>
  <dimension ref="B2:AX131"/>
  <sheetViews>
    <sheetView topLeftCell="G1" zoomScale="75" zoomScaleNormal="75" workbookViewId="0">
      <selection activeCell="E25" sqref="E25"/>
    </sheetView>
  </sheetViews>
  <sheetFormatPr defaultColWidth="9.33203125" defaultRowHeight="13.2"/>
  <cols>
    <col min="1" max="1" width="6.33203125" style="1" customWidth="1"/>
    <col min="2" max="2" width="6.6640625" style="2" customWidth="1"/>
    <col min="3" max="3" width="16.33203125" style="2" customWidth="1"/>
    <col min="4" max="4" width="13.6640625" style="2" customWidth="1"/>
    <col min="5" max="5" width="23.33203125" style="2" customWidth="1"/>
    <col min="6" max="6" width="14" style="2" customWidth="1"/>
    <col min="7" max="7" width="14.33203125" style="2" customWidth="1"/>
    <col min="8" max="8" width="23.44140625" style="2" customWidth="1"/>
    <col min="9" max="9" width="23.33203125" style="2" customWidth="1"/>
    <col min="10" max="10" width="18" style="2" customWidth="1"/>
    <col min="11" max="11" width="26" style="2" customWidth="1"/>
    <col min="12" max="12" width="20" style="2" customWidth="1"/>
    <col min="13" max="13" width="20.44140625" style="2" customWidth="1"/>
    <col min="14" max="14" width="24.6640625" style="2" customWidth="1"/>
    <col min="15" max="15" width="23.5546875" style="2" bestFit="1" customWidth="1"/>
    <col min="16" max="16" width="33.33203125" style="2" customWidth="1"/>
    <col min="17" max="17" width="24.6640625" style="1" bestFit="1" customWidth="1"/>
    <col min="18" max="18" width="24" style="1" bestFit="1" customWidth="1"/>
    <col min="19" max="19" width="24.6640625" style="1" bestFit="1" customWidth="1"/>
    <col min="20" max="20" width="13" style="1" customWidth="1"/>
    <col min="21" max="21" width="14.44140625" style="1" customWidth="1"/>
    <col min="22" max="22" width="14.44140625" style="1" bestFit="1" customWidth="1"/>
    <col min="23" max="23" width="12.33203125" style="1" bestFit="1" customWidth="1"/>
    <col min="24" max="24" width="5.33203125" style="1" bestFit="1" customWidth="1"/>
    <col min="25" max="25" width="13.44140625" style="1" bestFit="1" customWidth="1"/>
    <col min="26" max="26" width="13.6640625" style="1" bestFit="1" customWidth="1"/>
    <col min="27" max="27" width="2.44140625" style="1" bestFit="1" customWidth="1"/>
    <col min="28" max="28" width="5.6640625" style="1" bestFit="1" customWidth="1"/>
    <col min="29" max="29" width="3.5546875" style="1" bestFit="1" customWidth="1"/>
    <col min="30" max="30" width="5.6640625" style="1" bestFit="1" customWidth="1"/>
    <col min="31" max="37" width="13.6640625" style="1" bestFit="1" customWidth="1"/>
    <col min="38" max="38" width="9.33203125" style="1"/>
    <col min="39" max="39" width="11.44140625" style="1" bestFit="1" customWidth="1"/>
    <col min="40" max="41" width="11.5546875" style="1" bestFit="1" customWidth="1"/>
    <col min="42" max="42" width="11" style="1" bestFit="1" customWidth="1"/>
    <col min="43" max="44" width="12.33203125" style="1" bestFit="1" customWidth="1"/>
    <col min="45" max="45" width="11.5546875" style="1" bestFit="1" customWidth="1"/>
    <col min="46" max="46" width="12.33203125" style="1" bestFit="1" customWidth="1"/>
    <col min="47" max="47" width="12.44140625" style="1" bestFit="1" customWidth="1"/>
    <col min="48" max="49" width="12.5546875" style="1" bestFit="1" customWidth="1"/>
    <col min="50" max="50" width="12" style="1" bestFit="1" customWidth="1"/>
    <col min="51" max="16384" width="9.33203125" style="1"/>
  </cols>
  <sheetData>
    <row r="2" spans="3:19" ht="15">
      <c r="N2" s="412" t="s">
        <v>48</v>
      </c>
    </row>
    <row r="5" spans="3:19" ht="69" customHeight="1">
      <c r="C5" s="1352" t="s">
        <v>0</v>
      </c>
      <c r="D5" s="1353"/>
      <c r="E5" s="1353"/>
      <c r="F5" s="1353"/>
      <c r="G5" s="1353"/>
      <c r="H5" s="1353"/>
      <c r="I5" s="1353"/>
      <c r="J5" s="23"/>
      <c r="K5" s="23"/>
      <c r="L5" s="23"/>
      <c r="M5" s="23"/>
      <c r="N5" s="24"/>
    </row>
    <row r="6" spans="3:19" ht="17.25" customHeight="1">
      <c r="C6" s="25"/>
      <c r="D6" s="26"/>
      <c r="E6" s="23"/>
      <c r="F6" s="23"/>
      <c r="G6" s="23"/>
      <c r="H6" s="23"/>
      <c r="I6" s="23"/>
      <c r="J6" s="23"/>
      <c r="K6" s="23"/>
      <c r="L6" s="23"/>
      <c r="M6" s="23"/>
      <c r="N6" s="24"/>
    </row>
    <row r="7" spans="3:19" ht="18" customHeight="1">
      <c r="C7" s="1354"/>
      <c r="D7" s="3"/>
      <c r="E7" s="3"/>
      <c r="F7" s="3"/>
      <c r="G7" s="3"/>
      <c r="H7" s="3"/>
      <c r="I7" s="3"/>
      <c r="J7" s="3"/>
      <c r="K7" s="1385"/>
      <c r="L7" s="1386"/>
      <c r="M7" s="1386"/>
      <c r="N7" s="1387"/>
    </row>
    <row r="8" spans="3:19" ht="17.25" customHeight="1">
      <c r="C8" s="1354"/>
      <c r="D8" s="3"/>
      <c r="E8" s="3"/>
      <c r="F8" s="3"/>
      <c r="G8" s="3"/>
      <c r="H8" s="3"/>
      <c r="I8" s="3"/>
      <c r="J8" s="3"/>
      <c r="K8" s="1388" t="s">
        <v>1</v>
      </c>
      <c r="L8" s="1388"/>
      <c r="M8" s="1388"/>
      <c r="N8" s="1389"/>
    </row>
    <row r="9" spans="3:19" ht="17.399999999999999">
      <c r="C9" s="1355"/>
      <c r="D9" s="27"/>
      <c r="E9" s="27"/>
      <c r="F9" s="27"/>
      <c r="G9" s="27"/>
      <c r="H9" s="27"/>
      <c r="I9" s="27"/>
      <c r="J9" s="27"/>
      <c r="K9" s="33"/>
      <c r="L9" s="33"/>
      <c r="M9" s="33"/>
      <c r="N9" s="34"/>
    </row>
    <row r="10" spans="3:19">
      <c r="C10" s="29"/>
      <c r="D10" s="23"/>
      <c r="E10" s="23"/>
      <c r="F10" s="23"/>
      <c r="G10" s="23"/>
      <c r="H10" s="23"/>
      <c r="I10" s="23"/>
      <c r="J10" s="23"/>
      <c r="K10" s="23"/>
      <c r="L10" s="23"/>
      <c r="M10" s="23"/>
      <c r="N10" s="24"/>
    </row>
    <row r="11" spans="3:19" ht="47.25" customHeight="1">
      <c r="C11" s="30"/>
      <c r="D11" s="1361" t="s">
        <v>600</v>
      </c>
      <c r="E11" s="1361"/>
      <c r="F11" s="1361"/>
      <c r="G11" s="1361"/>
      <c r="H11" s="1361"/>
      <c r="I11" s="1361"/>
      <c r="J11" s="1361"/>
      <c r="K11" s="1361"/>
      <c r="L11" s="1361"/>
      <c r="M11" s="3"/>
      <c r="N11" s="31"/>
    </row>
    <row r="12" spans="3:19">
      <c r="C12" s="32"/>
      <c r="D12" s="27"/>
      <c r="E12" s="27"/>
      <c r="F12" s="27"/>
      <c r="G12" s="27"/>
      <c r="H12" s="27"/>
      <c r="I12" s="27"/>
      <c r="J12" s="27"/>
      <c r="K12" s="27"/>
      <c r="L12" s="27"/>
      <c r="M12" s="27"/>
      <c r="N12" s="28"/>
    </row>
    <row r="13" spans="3:19" ht="17.100000000000001" customHeight="1"/>
    <row r="14" spans="3:19" ht="18.75" customHeight="1">
      <c r="C14" s="1392" t="s">
        <v>647</v>
      </c>
      <c r="D14" s="1393"/>
      <c r="E14" s="1393"/>
      <c r="F14" s="1393"/>
      <c r="G14" s="1393"/>
      <c r="H14" s="1393"/>
      <c r="I14" s="1393"/>
      <c r="J14" s="1393"/>
      <c r="K14" s="1393"/>
      <c r="L14" s="1393"/>
    </row>
    <row r="15" spans="3:19" ht="18.75" customHeight="1">
      <c r="C15" s="37"/>
      <c r="D15" s="36" t="s">
        <v>135</v>
      </c>
      <c r="E15" s="1"/>
      <c r="F15" s="1"/>
      <c r="G15" s="1"/>
      <c r="H15" s="1"/>
      <c r="I15" s="1"/>
      <c r="J15" s="1"/>
      <c r="K15" s="1"/>
      <c r="Q15" s="2"/>
      <c r="R15" s="2"/>
      <c r="S15" s="2"/>
    </row>
    <row r="16" spans="3:19" ht="18.75" customHeight="1">
      <c r="C16" s="352"/>
      <c r="D16" s="36" t="s">
        <v>795</v>
      </c>
      <c r="Q16" s="2"/>
      <c r="R16" s="2"/>
      <c r="S16" s="2"/>
    </row>
    <row r="17" spans="2:50" ht="18.75" customHeight="1">
      <c r="C17" s="352"/>
      <c r="D17" s="36"/>
      <c r="Q17" s="2"/>
      <c r="R17" s="2"/>
      <c r="S17" s="2"/>
    </row>
    <row r="18" spans="2:50" ht="18.75" customHeight="1">
      <c r="C18" s="5" t="s">
        <v>550</v>
      </c>
      <c r="Q18" s="2"/>
      <c r="R18" s="2"/>
      <c r="S18" s="2"/>
    </row>
    <row r="19" spans="2:50" ht="18.75" customHeight="1">
      <c r="D19" s="822" t="s">
        <v>646</v>
      </c>
      <c r="F19" s="61"/>
      <c r="Q19" s="2"/>
      <c r="R19" s="2"/>
      <c r="S19" s="2"/>
    </row>
    <row r="20" spans="2:50" ht="18.75" customHeight="1">
      <c r="D20" s="822" t="s">
        <v>645</v>
      </c>
      <c r="F20" s="61"/>
      <c r="Q20" s="2"/>
      <c r="R20" s="2"/>
      <c r="S20" s="2"/>
    </row>
    <row r="21" spans="2:50" ht="18.75" customHeight="1">
      <c r="C21" s="352"/>
      <c r="D21" s="36"/>
      <c r="M21" s="920"/>
      <c r="Q21" s="2"/>
      <c r="R21" s="2"/>
      <c r="S21" s="2"/>
    </row>
    <row r="22" spans="2:50" ht="17.100000000000001" customHeight="1" thickBot="1">
      <c r="B22" s="1"/>
      <c r="C22" s="644" t="s">
        <v>547</v>
      </c>
    </row>
    <row r="23" spans="2:50" ht="18" thickBot="1">
      <c r="B23" s="1"/>
      <c r="C23" s="545"/>
      <c r="D23" s="546"/>
      <c r="E23" s="546"/>
      <c r="F23" s="546"/>
      <c r="G23" s="546"/>
      <c r="H23" s="258" t="s">
        <v>50</v>
      </c>
      <c r="I23" s="546"/>
      <c r="J23" s="547"/>
      <c r="K23" s="548"/>
      <c r="L23" s="549"/>
      <c r="M23" s="254"/>
      <c r="N23" s="254"/>
      <c r="O23" s="254"/>
      <c r="P23" s="258" t="s">
        <v>110</v>
      </c>
      <c r="Q23" s="254"/>
      <c r="R23" s="257"/>
      <c r="S23" s="827"/>
    </row>
    <row r="24" spans="2:50" ht="43.5" customHeight="1">
      <c r="B24" s="1"/>
      <c r="C24" s="568" t="s">
        <v>52</v>
      </c>
      <c r="D24" s="569" t="s">
        <v>53</v>
      </c>
      <c r="E24" s="570" t="s">
        <v>753</v>
      </c>
      <c r="F24" s="571" t="s">
        <v>111</v>
      </c>
      <c r="G24" s="831" t="s">
        <v>368</v>
      </c>
      <c r="H24" s="569" t="s">
        <v>112</v>
      </c>
      <c r="I24" s="571" t="s">
        <v>320</v>
      </c>
      <c r="J24" s="829" t="s">
        <v>321</v>
      </c>
      <c r="K24" s="571" t="s">
        <v>137</v>
      </c>
      <c r="L24" s="569" t="s">
        <v>560</v>
      </c>
      <c r="M24" s="280" t="s">
        <v>815</v>
      </c>
      <c r="N24" s="280" t="s">
        <v>816</v>
      </c>
      <c r="O24" s="280" t="s">
        <v>546</v>
      </c>
      <c r="P24" s="280" t="s">
        <v>545</v>
      </c>
      <c r="Q24" s="280" t="s">
        <v>369</v>
      </c>
      <c r="R24" s="280" t="s">
        <v>370</v>
      </c>
      <c r="S24" s="358" t="s">
        <v>371</v>
      </c>
      <c r="T24" s="169"/>
      <c r="U24" s="170"/>
    </row>
    <row r="25" spans="2:50" ht="18.600000000000001" thickBot="1">
      <c r="B25" s="1"/>
      <c r="C25" s="456" t="s">
        <v>54</v>
      </c>
      <c r="D25" s="457" t="s">
        <v>55</v>
      </c>
      <c r="E25" s="486" t="s">
        <v>129</v>
      </c>
      <c r="F25" s="458" t="s">
        <v>55</v>
      </c>
      <c r="G25" s="551" t="s">
        <v>117</v>
      </c>
      <c r="H25" s="457" t="s">
        <v>372</v>
      </c>
      <c r="I25" s="458" t="s">
        <v>329</v>
      </c>
      <c r="J25" s="552" t="s">
        <v>330</v>
      </c>
      <c r="K25" s="553" t="s">
        <v>149</v>
      </c>
      <c r="L25" s="457" t="s">
        <v>466</v>
      </c>
      <c r="M25" s="828" t="s">
        <v>165</v>
      </c>
      <c r="N25" s="828" t="s">
        <v>165</v>
      </c>
      <c r="O25" s="828" t="s">
        <v>165</v>
      </c>
      <c r="P25" s="828" t="s">
        <v>165</v>
      </c>
      <c r="Q25" s="828" t="s">
        <v>165</v>
      </c>
      <c r="R25" s="828" t="s">
        <v>165</v>
      </c>
      <c r="S25" s="830" t="s">
        <v>165</v>
      </c>
      <c r="T25" s="190"/>
      <c r="U25" s="168"/>
      <c r="AO25" s="164"/>
    </row>
    <row r="26" spans="2:50">
      <c r="B26" s="1"/>
      <c r="C26" s="823">
        <v>51.5</v>
      </c>
      <c r="D26" s="824">
        <v>-0.14000000000000001</v>
      </c>
      <c r="E26" s="917">
        <v>3.1382983999999003E-2</v>
      </c>
      <c r="F26" s="824">
        <v>1</v>
      </c>
      <c r="G26" s="824">
        <v>13.75</v>
      </c>
      <c r="H26" s="914">
        <v>31.076991235657001</v>
      </c>
      <c r="I26" s="824">
        <v>1</v>
      </c>
      <c r="J26" s="824">
        <v>0.65</v>
      </c>
      <c r="K26" s="825">
        <v>0</v>
      </c>
      <c r="L26" s="824">
        <v>1</v>
      </c>
      <c r="M26" s="2">
        <v>9.3181742538655202E-2</v>
      </c>
      <c r="N26" s="2">
        <v>9.7665743656057499E-2</v>
      </c>
      <c r="O26" s="451">
        <f>M26+N26</f>
        <v>0.1908474861947127</v>
      </c>
      <c r="P26" s="451">
        <v>0.122773379063252</v>
      </c>
      <c r="Q26" s="451">
        <v>0.453809621089594</v>
      </c>
      <c r="R26" s="451">
        <v>0.25672934063923902</v>
      </c>
      <c r="S26" s="940">
        <v>0.82200349734434541</v>
      </c>
      <c r="T26" s="164"/>
      <c r="U26" s="113"/>
      <c r="V26" s="113"/>
      <c r="W26" s="112"/>
      <c r="X26" s="164"/>
      <c r="Y26" s="164"/>
      <c r="AM26" s="164"/>
      <c r="AN26" s="164"/>
      <c r="AO26" s="164"/>
      <c r="AP26" s="164"/>
      <c r="AQ26" s="164"/>
      <c r="AR26" s="164"/>
      <c r="AS26" s="164"/>
      <c r="AT26" s="164"/>
      <c r="AU26" s="164"/>
      <c r="AV26" s="164"/>
      <c r="AW26" s="164"/>
      <c r="AX26" s="164"/>
    </row>
    <row r="27" spans="2:50">
      <c r="B27" s="1"/>
      <c r="C27" s="511">
        <v>41.9</v>
      </c>
      <c r="D27" s="512">
        <v>12.49</v>
      </c>
      <c r="E27" s="918">
        <v>4.6122988010001503E-2</v>
      </c>
      <c r="F27" s="512">
        <v>1</v>
      </c>
      <c r="G27" s="512">
        <v>13.75</v>
      </c>
      <c r="H27" s="915">
        <v>40.232035996361603</v>
      </c>
      <c r="I27" s="512">
        <v>1</v>
      </c>
      <c r="J27" s="512">
        <v>0.65</v>
      </c>
      <c r="K27" s="826">
        <v>0</v>
      </c>
      <c r="L27" s="512">
        <v>1</v>
      </c>
      <c r="M27" s="2">
        <v>7.3248609467302897E-2</v>
      </c>
      <c r="N27" s="2">
        <v>8.5565143450474904E-2</v>
      </c>
      <c r="O27" s="61">
        <f t="shared" ref="O27:O73" si="0">M27+N27</f>
        <v>0.1588137529177778</v>
      </c>
      <c r="P27" s="61">
        <v>4.5970242113533302E-2</v>
      </c>
      <c r="Q27" s="61">
        <v>0.57046127456687501</v>
      </c>
      <c r="R27" s="61">
        <v>0.21963157588954799</v>
      </c>
      <c r="S27" s="83">
        <v>0.81320342573102966</v>
      </c>
      <c r="T27" s="164"/>
      <c r="U27" s="113"/>
      <c r="V27" s="113"/>
      <c r="W27" s="164"/>
      <c r="X27" s="164"/>
      <c r="Y27" s="164"/>
    </row>
    <row r="28" spans="2:50">
      <c r="B28" s="1"/>
      <c r="C28" s="511">
        <v>33.94</v>
      </c>
      <c r="D28" s="512">
        <v>18.43</v>
      </c>
      <c r="E28" s="918">
        <v>0</v>
      </c>
      <c r="F28" s="512">
        <v>1</v>
      </c>
      <c r="G28" s="512">
        <v>13.75</v>
      </c>
      <c r="H28" s="915">
        <v>46.359692611863402</v>
      </c>
      <c r="I28" s="512">
        <v>1</v>
      </c>
      <c r="J28" s="512">
        <v>0.65</v>
      </c>
      <c r="K28" s="826">
        <v>0</v>
      </c>
      <c r="L28" s="512">
        <v>1</v>
      </c>
      <c r="M28" s="2">
        <v>6.2875622025923394E-2</v>
      </c>
      <c r="N28" s="2">
        <v>7.2379696064139507E-2</v>
      </c>
      <c r="O28" s="61">
        <f t="shared" si="0"/>
        <v>0.13525531809006291</v>
      </c>
      <c r="P28" s="61">
        <v>1.6794292857218E-2</v>
      </c>
      <c r="Q28" s="61">
        <v>0.38472919942654699</v>
      </c>
      <c r="R28" s="61">
        <v>0.22822370704335901</v>
      </c>
      <c r="S28" s="83">
        <v>0.59710721568534586</v>
      </c>
      <c r="T28" s="164"/>
      <c r="U28" s="113"/>
      <c r="V28" s="113"/>
      <c r="W28" s="164"/>
      <c r="X28" s="164"/>
      <c r="Y28" s="164"/>
    </row>
    <row r="29" spans="2:50">
      <c r="B29" s="1"/>
      <c r="C29" s="511">
        <v>51.5</v>
      </c>
      <c r="D29" s="512">
        <v>-0.14000000000000001</v>
      </c>
      <c r="E29" s="918">
        <v>3.1382983999999003E-2</v>
      </c>
      <c r="F29" s="512">
        <v>1</v>
      </c>
      <c r="G29" s="512">
        <v>13.75</v>
      </c>
      <c r="H29" s="915">
        <v>31.076991235657001</v>
      </c>
      <c r="I29" s="512">
        <v>1</v>
      </c>
      <c r="J29" s="512">
        <v>0.65</v>
      </c>
      <c r="K29" s="826">
        <v>0</v>
      </c>
      <c r="L29" s="512">
        <v>0.1</v>
      </c>
      <c r="M29" s="2">
        <v>9.3181742538655202E-2</v>
      </c>
      <c r="N29" s="2">
        <v>9.7665743656057499E-2</v>
      </c>
      <c r="O29" s="61">
        <f t="shared" si="0"/>
        <v>0.1908474861947127</v>
      </c>
      <c r="P29" s="61">
        <v>0.122773379063252</v>
      </c>
      <c r="Q29" s="61">
        <v>2.0177743538370101</v>
      </c>
      <c r="R29" s="61">
        <v>0.414446732238612</v>
      </c>
      <c r="S29" s="83">
        <v>2.3711480826005649</v>
      </c>
      <c r="T29" s="164"/>
      <c r="U29" s="113"/>
      <c r="V29" s="113"/>
      <c r="W29" s="164"/>
      <c r="X29" s="164"/>
      <c r="Y29" s="164"/>
    </row>
    <row r="30" spans="2:50">
      <c r="B30" s="1"/>
      <c r="C30" s="511">
        <v>41.9</v>
      </c>
      <c r="D30" s="512">
        <v>12.49</v>
      </c>
      <c r="E30" s="918">
        <v>4.6122988010001503E-2</v>
      </c>
      <c r="F30" s="512">
        <v>1</v>
      </c>
      <c r="G30" s="512">
        <v>13.75</v>
      </c>
      <c r="H30" s="915">
        <v>40.232035996361603</v>
      </c>
      <c r="I30" s="512">
        <v>1</v>
      </c>
      <c r="J30" s="512">
        <v>0.65</v>
      </c>
      <c r="K30" s="826">
        <v>0</v>
      </c>
      <c r="L30" s="512">
        <v>0.1</v>
      </c>
      <c r="M30" s="2">
        <v>7.3248609467302897E-2</v>
      </c>
      <c r="N30" s="2">
        <v>8.5565143450474904E-2</v>
      </c>
      <c r="O30" s="61">
        <f t="shared" si="0"/>
        <v>0.1588137529177778</v>
      </c>
      <c r="P30" s="61">
        <v>4.5970242113533302E-2</v>
      </c>
      <c r="Q30" s="61">
        <v>2.4871253916293501</v>
      </c>
      <c r="R30" s="61">
        <v>0.35455857401102697</v>
      </c>
      <c r="S30" s="83">
        <v>2.7166028904527688</v>
      </c>
      <c r="T30" s="164"/>
      <c r="U30" s="113"/>
      <c r="V30" s="113"/>
      <c r="W30" s="164"/>
      <c r="X30" s="164"/>
      <c r="Y30" s="164"/>
    </row>
    <row r="31" spans="2:50">
      <c r="B31" s="1"/>
      <c r="C31" s="511">
        <v>33.94</v>
      </c>
      <c r="D31" s="512">
        <v>18.43</v>
      </c>
      <c r="E31" s="918">
        <v>0</v>
      </c>
      <c r="F31" s="512">
        <v>1</v>
      </c>
      <c r="G31" s="512">
        <v>13.75</v>
      </c>
      <c r="H31" s="915">
        <v>46.359692611863402</v>
      </c>
      <c r="I31" s="512">
        <v>1</v>
      </c>
      <c r="J31" s="512">
        <v>0.65</v>
      </c>
      <c r="K31" s="826">
        <v>0</v>
      </c>
      <c r="L31" s="512">
        <v>0.1</v>
      </c>
      <c r="M31" s="2">
        <v>6.2875622025923394E-2</v>
      </c>
      <c r="N31" s="2">
        <v>7.2379696064139507E-2</v>
      </c>
      <c r="O31" s="61">
        <f t="shared" si="0"/>
        <v>0.13525531809006291</v>
      </c>
      <c r="P31" s="61">
        <v>1.6794292857218E-2</v>
      </c>
      <c r="Q31" s="61">
        <v>1.7620498799811299</v>
      </c>
      <c r="R31" s="61">
        <v>0.36842913773699698</v>
      </c>
      <c r="S31" s="83">
        <v>1.9518528576608323</v>
      </c>
      <c r="T31" s="164"/>
      <c r="U31" s="113"/>
      <c r="V31" s="113"/>
      <c r="W31" s="164"/>
      <c r="X31" s="164"/>
      <c r="Y31" s="164"/>
    </row>
    <row r="32" spans="2:50">
      <c r="B32" s="1"/>
      <c r="C32" s="511">
        <v>51.5</v>
      </c>
      <c r="D32" s="512">
        <v>-0.14000000000000001</v>
      </c>
      <c r="E32" s="918">
        <v>3.1382983999999003E-2</v>
      </c>
      <c r="F32" s="512">
        <v>1</v>
      </c>
      <c r="G32" s="512">
        <v>13.75</v>
      </c>
      <c r="H32" s="915">
        <v>31.076991235657001</v>
      </c>
      <c r="I32" s="512">
        <v>1</v>
      </c>
      <c r="J32" s="512">
        <v>0.65</v>
      </c>
      <c r="K32" s="826">
        <v>0</v>
      </c>
      <c r="L32" s="512">
        <v>0.01</v>
      </c>
      <c r="M32" s="2">
        <v>9.3181742538655202E-2</v>
      </c>
      <c r="N32" s="2">
        <v>9.7665743656057499E-2</v>
      </c>
      <c r="O32" s="61">
        <f t="shared" si="0"/>
        <v>0.1908474861947127</v>
      </c>
      <c r="P32" s="61">
        <v>0.122773379063252</v>
      </c>
      <c r="Q32" s="61">
        <v>6.3226753173744399</v>
      </c>
      <c r="R32" s="61">
        <v>0.61580811174665495</v>
      </c>
      <c r="S32" s="83">
        <v>6.6656469833917749</v>
      </c>
      <c r="T32" s="164"/>
      <c r="U32" s="113"/>
      <c r="V32" s="113"/>
      <c r="W32" s="164"/>
      <c r="X32" s="164"/>
      <c r="Y32" s="164"/>
    </row>
    <row r="33" spans="2:25">
      <c r="B33" s="1"/>
      <c r="C33" s="511">
        <v>41.9</v>
      </c>
      <c r="D33" s="512">
        <v>12.49</v>
      </c>
      <c r="E33" s="918">
        <v>4.6122988010001503E-2</v>
      </c>
      <c r="F33" s="512">
        <v>1</v>
      </c>
      <c r="G33" s="512">
        <v>13.75</v>
      </c>
      <c r="H33" s="915">
        <v>40.232035996361603</v>
      </c>
      <c r="I33" s="512">
        <v>1</v>
      </c>
      <c r="J33" s="512">
        <v>0.65</v>
      </c>
      <c r="K33" s="826">
        <v>0</v>
      </c>
      <c r="L33" s="512">
        <v>0.01</v>
      </c>
      <c r="M33" s="2">
        <v>7.3248609467302897E-2</v>
      </c>
      <c r="N33" s="2">
        <v>8.5565143450474904E-2</v>
      </c>
      <c r="O33" s="61">
        <f t="shared" si="0"/>
        <v>0.1588137529177778</v>
      </c>
      <c r="P33" s="61">
        <v>4.5970242113533302E-2</v>
      </c>
      <c r="Q33" s="61">
        <v>7.6418512288276998</v>
      </c>
      <c r="R33" s="61">
        <v>0.52682294003372898</v>
      </c>
      <c r="S33" s="83">
        <v>7.8646648661440652</v>
      </c>
      <c r="T33" s="164"/>
      <c r="U33" s="113"/>
      <c r="V33" s="113"/>
      <c r="W33" s="164"/>
      <c r="X33" s="164"/>
      <c r="Y33" s="164"/>
    </row>
    <row r="34" spans="2:25">
      <c r="B34" s="1"/>
      <c r="C34" s="511">
        <v>33.94</v>
      </c>
      <c r="D34" s="512">
        <v>18.43</v>
      </c>
      <c r="E34" s="918">
        <v>0</v>
      </c>
      <c r="F34" s="512">
        <v>1</v>
      </c>
      <c r="G34" s="512">
        <v>13.75</v>
      </c>
      <c r="H34" s="915">
        <v>46.359692611863402</v>
      </c>
      <c r="I34" s="512">
        <v>1</v>
      </c>
      <c r="J34" s="512">
        <v>0.65</v>
      </c>
      <c r="K34" s="826">
        <v>0</v>
      </c>
      <c r="L34" s="512">
        <v>0.01</v>
      </c>
      <c r="M34" s="2">
        <v>6.2875622025923394E-2</v>
      </c>
      <c r="N34" s="2">
        <v>7.2379696064139507E-2</v>
      </c>
      <c r="O34" s="61">
        <f t="shared" si="0"/>
        <v>0.13525531809006291</v>
      </c>
      <c r="P34" s="61">
        <v>1.6794292857218E-2</v>
      </c>
      <c r="Q34" s="61">
        <v>5.5143392768665596</v>
      </c>
      <c r="R34" s="61">
        <v>0.54743259862800497</v>
      </c>
      <c r="S34" s="83">
        <v>5.6934133777502867</v>
      </c>
      <c r="T34" s="164"/>
      <c r="U34" s="113"/>
      <c r="V34" s="113"/>
      <c r="W34" s="164"/>
      <c r="X34" s="164"/>
      <c r="Y34" s="164"/>
    </row>
    <row r="35" spans="2:25">
      <c r="B35" s="1"/>
      <c r="C35" s="511">
        <v>51.5</v>
      </c>
      <c r="D35" s="512">
        <v>-0.14000000000000001</v>
      </c>
      <c r="E35" s="918">
        <v>3.1382983999999003E-2</v>
      </c>
      <c r="F35" s="512">
        <v>1</v>
      </c>
      <c r="G35" s="512">
        <v>20</v>
      </c>
      <c r="H35" s="915">
        <v>31.076991235657001</v>
      </c>
      <c r="I35" s="512">
        <v>1</v>
      </c>
      <c r="J35" s="512">
        <v>0.65</v>
      </c>
      <c r="K35" s="826">
        <v>0</v>
      </c>
      <c r="L35" s="512">
        <v>1</v>
      </c>
      <c r="M35" s="2">
        <v>0.12056139515653801</v>
      </c>
      <c r="N35" s="2">
        <v>0.75384421637704802</v>
      </c>
      <c r="O35" s="61">
        <f t="shared" si="0"/>
        <v>0.87440561153358598</v>
      </c>
      <c r="P35" s="61">
        <v>0.25356729187458998</v>
      </c>
      <c r="Q35" s="61">
        <v>1.06420425429397</v>
      </c>
      <c r="R35" s="61">
        <v>0.31652633765361099</v>
      </c>
      <c r="S35" s="83">
        <v>2.2296586396873272</v>
      </c>
      <c r="T35" s="164"/>
      <c r="U35" s="113"/>
      <c r="V35" s="113"/>
      <c r="W35" s="164"/>
      <c r="X35" s="164"/>
      <c r="Y35" s="164"/>
    </row>
    <row r="36" spans="2:25">
      <c r="B36" s="1"/>
      <c r="C36" s="511">
        <v>41.9</v>
      </c>
      <c r="D36" s="512">
        <v>12.49</v>
      </c>
      <c r="E36" s="918">
        <v>4.6122988010001503E-2</v>
      </c>
      <c r="F36" s="512">
        <v>1</v>
      </c>
      <c r="G36" s="512">
        <v>20</v>
      </c>
      <c r="H36" s="915">
        <v>40.232035996361603</v>
      </c>
      <c r="I36" s="512">
        <v>1</v>
      </c>
      <c r="J36" s="512">
        <v>0.65</v>
      </c>
      <c r="K36" s="826">
        <v>0</v>
      </c>
      <c r="L36" s="512">
        <v>1</v>
      </c>
      <c r="M36" s="2">
        <v>9.4746529116772601E-2</v>
      </c>
      <c r="N36" s="2">
        <v>0.66579848129430197</v>
      </c>
      <c r="O36" s="61">
        <f t="shared" si="0"/>
        <v>0.76054501041107458</v>
      </c>
      <c r="P36" s="61">
        <v>9.4943626122260094E-2</v>
      </c>
      <c r="Q36" s="61">
        <v>1.3511209227257901</v>
      </c>
      <c r="R36" s="61">
        <v>0.270357535365228</v>
      </c>
      <c r="S36" s="83">
        <v>2.231665629654743</v>
      </c>
      <c r="T36" s="164"/>
      <c r="U36" s="113"/>
      <c r="V36" s="113"/>
      <c r="W36" s="164"/>
      <c r="X36" s="164"/>
      <c r="Y36" s="164"/>
    </row>
    <row r="37" spans="2:25">
      <c r="B37" s="1"/>
      <c r="C37" s="511">
        <v>33.94</v>
      </c>
      <c r="D37" s="512">
        <v>18.43</v>
      </c>
      <c r="E37" s="918">
        <v>0</v>
      </c>
      <c r="F37" s="512">
        <v>1</v>
      </c>
      <c r="G37" s="512">
        <v>20</v>
      </c>
      <c r="H37" s="915">
        <v>46.359692611863402</v>
      </c>
      <c r="I37" s="512">
        <v>1</v>
      </c>
      <c r="J37" s="512">
        <v>0.65</v>
      </c>
      <c r="K37" s="826">
        <v>0</v>
      </c>
      <c r="L37" s="512">
        <v>1</v>
      </c>
      <c r="M37" s="2">
        <v>8.1294763960864103E-2</v>
      </c>
      <c r="N37" s="2">
        <v>0.56081110215461205</v>
      </c>
      <c r="O37" s="61">
        <f t="shared" si="0"/>
        <v>0.64210586611547615</v>
      </c>
      <c r="P37" s="61">
        <v>3.4685722517742303E-2</v>
      </c>
      <c r="Q37" s="61">
        <v>0.92265121109463899</v>
      </c>
      <c r="R37" s="61">
        <v>0.28067992176432199</v>
      </c>
      <c r="S37" s="83">
        <v>1.6397406805340502</v>
      </c>
      <c r="T37" s="164"/>
      <c r="U37" s="113"/>
      <c r="V37" s="113"/>
      <c r="W37" s="164"/>
      <c r="X37" s="164"/>
      <c r="Y37" s="164"/>
    </row>
    <row r="38" spans="2:25">
      <c r="B38" s="1"/>
      <c r="C38" s="511">
        <v>51.5</v>
      </c>
      <c r="D38" s="512">
        <v>-0.14000000000000001</v>
      </c>
      <c r="E38" s="918">
        <v>3.1382983999999003E-2</v>
      </c>
      <c r="F38" s="512">
        <v>1</v>
      </c>
      <c r="G38" s="512">
        <v>20</v>
      </c>
      <c r="H38" s="915">
        <v>31.076991235657001</v>
      </c>
      <c r="I38" s="512">
        <v>1</v>
      </c>
      <c r="J38" s="512">
        <v>0.65</v>
      </c>
      <c r="K38" s="826">
        <v>0</v>
      </c>
      <c r="L38" s="512">
        <v>0.1</v>
      </c>
      <c r="M38" s="2">
        <v>0.12056139515653801</v>
      </c>
      <c r="N38" s="2">
        <v>0.75384421637704802</v>
      </c>
      <c r="O38" s="61">
        <f t="shared" si="0"/>
        <v>0.87440561153358598</v>
      </c>
      <c r="P38" s="61">
        <v>0.25356729187458998</v>
      </c>
      <c r="Q38" s="61">
        <v>4.3979870081876298</v>
      </c>
      <c r="R38" s="61">
        <v>0.51097901775214605</v>
      </c>
      <c r="S38" s="83">
        <v>5.553941588851238</v>
      </c>
      <c r="T38" s="164"/>
      <c r="U38" s="113"/>
      <c r="V38" s="113"/>
      <c r="W38" s="164"/>
      <c r="X38" s="164"/>
      <c r="Y38" s="164"/>
    </row>
    <row r="39" spans="2:25">
      <c r="B39" s="1"/>
      <c r="C39" s="511">
        <v>41.9</v>
      </c>
      <c r="D39" s="512">
        <v>12.49</v>
      </c>
      <c r="E39" s="918">
        <v>4.6122988010001503E-2</v>
      </c>
      <c r="F39" s="512">
        <v>1</v>
      </c>
      <c r="G39" s="512">
        <v>20</v>
      </c>
      <c r="H39" s="915">
        <v>40.232035996361603</v>
      </c>
      <c r="I39" s="512">
        <v>1</v>
      </c>
      <c r="J39" s="512">
        <v>0.65</v>
      </c>
      <c r="K39" s="826">
        <v>0</v>
      </c>
      <c r="L39" s="512">
        <v>0.1</v>
      </c>
      <c r="M39" s="2">
        <v>9.4746529116772601E-2</v>
      </c>
      <c r="N39" s="2">
        <v>0.66579848129430197</v>
      </c>
      <c r="O39" s="61">
        <f t="shared" si="0"/>
        <v>0.76054501041107458</v>
      </c>
      <c r="P39" s="61">
        <v>9.4943626122260094E-2</v>
      </c>
      <c r="Q39" s="61">
        <v>5.47047804502599</v>
      </c>
      <c r="R39" s="61">
        <v>0.43644718125793402</v>
      </c>
      <c r="S39" s="83">
        <v>6.3430538119907531</v>
      </c>
      <c r="T39" s="164"/>
      <c r="U39" s="113"/>
      <c r="V39" s="113"/>
      <c r="W39" s="164"/>
      <c r="X39" s="164"/>
      <c r="Y39" s="164"/>
    </row>
    <row r="40" spans="2:25">
      <c r="B40" s="1"/>
      <c r="C40" s="511">
        <v>33.94</v>
      </c>
      <c r="D40" s="512">
        <v>18.43</v>
      </c>
      <c r="E40" s="918">
        <v>0</v>
      </c>
      <c r="F40" s="512">
        <v>1</v>
      </c>
      <c r="G40" s="512">
        <v>20</v>
      </c>
      <c r="H40" s="915">
        <v>46.359692611863402</v>
      </c>
      <c r="I40" s="512">
        <v>1</v>
      </c>
      <c r="J40" s="512">
        <v>0.65</v>
      </c>
      <c r="K40" s="826">
        <v>0</v>
      </c>
      <c r="L40" s="512">
        <v>0.1</v>
      </c>
      <c r="M40" s="2">
        <v>8.1294763960864103E-2</v>
      </c>
      <c r="N40" s="2">
        <v>0.56081110215461205</v>
      </c>
      <c r="O40" s="61">
        <f t="shared" si="0"/>
        <v>0.64210586611547615</v>
      </c>
      <c r="P40" s="61">
        <v>3.4685722517742303E-2</v>
      </c>
      <c r="Q40" s="61">
        <v>3.9200846037758699</v>
      </c>
      <c r="R40" s="61">
        <v>0.45311095370153798</v>
      </c>
      <c r="S40" s="83">
        <v>4.6227487626959771</v>
      </c>
      <c r="T40" s="164"/>
      <c r="U40" s="113"/>
      <c r="V40" s="113"/>
      <c r="W40" s="164"/>
      <c r="X40" s="164"/>
      <c r="Y40" s="164"/>
    </row>
    <row r="41" spans="2:25">
      <c r="B41" s="1"/>
      <c r="C41" s="511">
        <v>51.5</v>
      </c>
      <c r="D41" s="512">
        <v>-0.14000000000000001</v>
      </c>
      <c r="E41" s="918">
        <v>3.1382983999999003E-2</v>
      </c>
      <c r="F41" s="512">
        <v>1</v>
      </c>
      <c r="G41" s="512">
        <v>20</v>
      </c>
      <c r="H41" s="915">
        <v>31.076991235657001</v>
      </c>
      <c r="I41" s="512">
        <v>1</v>
      </c>
      <c r="J41" s="512">
        <v>0.65</v>
      </c>
      <c r="K41" s="826">
        <v>0</v>
      </c>
      <c r="L41" s="512">
        <v>0.01</v>
      </c>
      <c r="M41" s="2">
        <v>0.12056139515653801</v>
      </c>
      <c r="N41" s="2">
        <v>0.75384421637704802</v>
      </c>
      <c r="O41" s="61">
        <f t="shared" si="0"/>
        <v>0.87440561153358598</v>
      </c>
      <c r="P41" s="61">
        <v>0.25356729187458998</v>
      </c>
      <c r="Q41" s="61">
        <v>12.8089130431171</v>
      </c>
      <c r="R41" s="61">
        <v>0.75924117525179502</v>
      </c>
      <c r="S41" s="83">
        <v>13.958932338329719</v>
      </c>
      <c r="T41" s="164"/>
      <c r="U41" s="113"/>
      <c r="V41" s="113"/>
      <c r="W41" s="164"/>
      <c r="X41" s="164"/>
      <c r="Y41" s="164"/>
    </row>
    <row r="42" spans="2:25">
      <c r="B42" s="1"/>
      <c r="C42" s="511">
        <v>41.9</v>
      </c>
      <c r="D42" s="512">
        <v>12.49</v>
      </c>
      <c r="E42" s="918">
        <v>4.6122988010001503E-2</v>
      </c>
      <c r="F42" s="512">
        <v>1</v>
      </c>
      <c r="G42" s="512">
        <v>20</v>
      </c>
      <c r="H42" s="915">
        <v>40.232035996361603</v>
      </c>
      <c r="I42" s="512">
        <v>1</v>
      </c>
      <c r="J42" s="512">
        <v>0.65</v>
      </c>
      <c r="K42" s="826">
        <v>0</v>
      </c>
      <c r="L42" s="512">
        <v>0.01</v>
      </c>
      <c r="M42" s="2">
        <v>9.4746529116772601E-2</v>
      </c>
      <c r="N42" s="2">
        <v>0.66579848129430197</v>
      </c>
      <c r="O42" s="61">
        <f t="shared" si="0"/>
        <v>0.76054501041107458</v>
      </c>
      <c r="P42" s="61">
        <v>9.4943626122260094E-2</v>
      </c>
      <c r="Q42" s="61">
        <v>15.6093825164224</v>
      </c>
      <c r="R42" s="61">
        <v>0.64849760816272795</v>
      </c>
      <c r="S42" s="83">
        <v>16.478255045247714</v>
      </c>
      <c r="T42" s="164"/>
      <c r="U42" s="113"/>
      <c r="V42" s="113"/>
      <c r="W42" s="164"/>
      <c r="X42" s="164"/>
      <c r="Y42" s="164"/>
    </row>
    <row r="43" spans="2:25">
      <c r="B43" s="1"/>
      <c r="C43" s="511">
        <v>33.94</v>
      </c>
      <c r="D43" s="512">
        <v>18.43</v>
      </c>
      <c r="E43" s="918">
        <v>0</v>
      </c>
      <c r="F43" s="512">
        <v>1</v>
      </c>
      <c r="G43" s="512">
        <v>20</v>
      </c>
      <c r="H43" s="915">
        <v>46.359692611863402</v>
      </c>
      <c r="I43" s="512">
        <v>1</v>
      </c>
      <c r="J43" s="512">
        <v>0.65</v>
      </c>
      <c r="K43" s="826">
        <v>0</v>
      </c>
      <c r="L43" s="512">
        <v>0.01</v>
      </c>
      <c r="M43" s="2">
        <v>8.1294763960864103E-2</v>
      </c>
      <c r="N43" s="2">
        <v>0.56081110215461205</v>
      </c>
      <c r="O43" s="61">
        <f t="shared" si="0"/>
        <v>0.64210586611547615</v>
      </c>
      <c r="P43" s="61">
        <v>3.4685722517742303E-2</v>
      </c>
      <c r="Q43" s="61">
        <v>11.380610490528101</v>
      </c>
      <c r="R43" s="61">
        <v>0.67325757233868799</v>
      </c>
      <c r="S43" s="83">
        <v>12.07723872018806</v>
      </c>
      <c r="T43" s="164"/>
      <c r="U43" s="113"/>
      <c r="V43" s="113"/>
      <c r="W43" s="164"/>
      <c r="X43" s="164"/>
      <c r="Y43" s="164"/>
    </row>
    <row r="44" spans="2:25">
      <c r="B44" s="1"/>
      <c r="C44" s="511">
        <v>22.9</v>
      </c>
      <c r="D44" s="512">
        <v>-43.23</v>
      </c>
      <c r="E44" s="918">
        <v>0</v>
      </c>
      <c r="F44" s="512">
        <v>-100</v>
      </c>
      <c r="G44" s="512">
        <v>17</v>
      </c>
      <c r="H44" s="915">
        <v>22.2783346840557</v>
      </c>
      <c r="I44" s="512">
        <v>1</v>
      </c>
      <c r="J44" s="512">
        <v>0.65</v>
      </c>
      <c r="K44" s="826">
        <v>0</v>
      </c>
      <c r="L44" s="512">
        <v>1</v>
      </c>
      <c r="M44" s="2">
        <v>0.130612353170729</v>
      </c>
      <c r="N44" s="2">
        <v>0.46998530561231699</v>
      </c>
      <c r="O44" s="61">
        <f t="shared" si="0"/>
        <v>0.60059765878304594</v>
      </c>
      <c r="P44" s="61">
        <v>6.3277471901848306E-2</v>
      </c>
      <c r="Q44" s="61">
        <v>2.5070308362306202</v>
      </c>
      <c r="R44" s="61">
        <v>0.68505878533415399</v>
      </c>
      <c r="S44" s="83">
        <v>3.2606334364030198</v>
      </c>
      <c r="T44" s="164"/>
      <c r="U44" s="113"/>
      <c r="V44" s="113"/>
      <c r="W44" s="164"/>
      <c r="X44" s="164"/>
      <c r="Y44" s="164"/>
    </row>
    <row r="45" spans="2:25">
      <c r="B45" s="1"/>
      <c r="C45" s="511">
        <v>25.78</v>
      </c>
      <c r="D45" s="512">
        <v>-80.22</v>
      </c>
      <c r="E45" s="918">
        <v>8.6172799950875803E-3</v>
      </c>
      <c r="F45" s="512">
        <v>-100</v>
      </c>
      <c r="G45" s="512">
        <v>17</v>
      </c>
      <c r="H45" s="915">
        <v>52.678984859030599</v>
      </c>
      <c r="I45" s="512">
        <v>1</v>
      </c>
      <c r="J45" s="512">
        <v>0.65</v>
      </c>
      <c r="K45" s="826">
        <v>0</v>
      </c>
      <c r="L45" s="512">
        <v>1</v>
      </c>
      <c r="M45" s="2">
        <v>6.2331522893190897E-2</v>
      </c>
      <c r="N45" s="2">
        <v>0.26800321466833799</v>
      </c>
      <c r="O45" s="61">
        <f t="shared" si="0"/>
        <v>0.33033473756152887</v>
      </c>
      <c r="P45" s="61">
        <v>4.8591504055402197E-2</v>
      </c>
      <c r="Q45" s="61">
        <v>2.19127661090709</v>
      </c>
      <c r="R45" s="61">
        <v>0.29371270547025802</v>
      </c>
      <c r="S45" s="83">
        <v>2.5893779699456032</v>
      </c>
      <c r="T45" s="164"/>
      <c r="U45" s="113"/>
      <c r="V45" s="113"/>
      <c r="W45" s="164"/>
      <c r="X45" s="164"/>
      <c r="Y45" s="164"/>
    </row>
    <row r="46" spans="2:25">
      <c r="B46" s="1"/>
      <c r="C46" s="511">
        <v>22.9</v>
      </c>
      <c r="D46" s="512">
        <v>-43.23</v>
      </c>
      <c r="E46" s="918">
        <v>0</v>
      </c>
      <c r="F46" s="512">
        <v>-100</v>
      </c>
      <c r="G46" s="512">
        <v>17</v>
      </c>
      <c r="H46" s="915">
        <v>22.2783346840557</v>
      </c>
      <c r="I46" s="512">
        <v>1</v>
      </c>
      <c r="J46" s="512">
        <v>0.65</v>
      </c>
      <c r="K46" s="826">
        <v>0</v>
      </c>
      <c r="L46" s="512">
        <v>0.1</v>
      </c>
      <c r="M46" s="2">
        <v>0.130612353170729</v>
      </c>
      <c r="N46" s="2">
        <v>0.46998530561231699</v>
      </c>
      <c r="O46" s="61">
        <f t="shared" si="0"/>
        <v>0.60059765878304594</v>
      </c>
      <c r="P46" s="61">
        <v>6.3277471901848306E-2</v>
      </c>
      <c r="Q46" s="61">
        <v>11.754764189338699</v>
      </c>
      <c r="R46" s="61">
        <v>1.1059132324577701</v>
      </c>
      <c r="S46" s="83">
        <v>12.470271318346837</v>
      </c>
      <c r="T46" s="164"/>
      <c r="U46" s="113"/>
      <c r="V46" s="113"/>
      <c r="W46" s="164"/>
      <c r="X46" s="164"/>
      <c r="Y46" s="164"/>
    </row>
    <row r="47" spans="2:25">
      <c r="B47" s="1"/>
      <c r="C47" s="511">
        <v>25.78</v>
      </c>
      <c r="D47" s="512">
        <v>-80.22</v>
      </c>
      <c r="E47" s="918">
        <v>8.6172799950875803E-3</v>
      </c>
      <c r="F47" s="512">
        <v>-100</v>
      </c>
      <c r="G47" s="512">
        <v>17</v>
      </c>
      <c r="H47" s="915">
        <v>52.678984859030599</v>
      </c>
      <c r="I47" s="512">
        <v>1</v>
      </c>
      <c r="J47" s="512">
        <v>0.65</v>
      </c>
      <c r="K47" s="826">
        <v>0</v>
      </c>
      <c r="L47" s="512">
        <v>0.1</v>
      </c>
      <c r="M47" s="2">
        <v>6.2331522893190897E-2</v>
      </c>
      <c r="N47" s="2">
        <v>0.26800321466833799</v>
      </c>
      <c r="O47" s="61">
        <f t="shared" si="0"/>
        <v>0.33033473756152887</v>
      </c>
      <c r="P47" s="61">
        <v>4.8591504055402197E-2</v>
      </c>
      <c r="Q47" s="61">
        <v>9.2592836037953301</v>
      </c>
      <c r="R47" s="61">
        <v>0.47415021086415399</v>
      </c>
      <c r="S47" s="83">
        <v>9.6502788063749136</v>
      </c>
      <c r="T47" s="164"/>
      <c r="U47" s="113"/>
      <c r="V47" s="113"/>
      <c r="W47" s="164"/>
      <c r="X47" s="164"/>
      <c r="Y47" s="164"/>
    </row>
    <row r="48" spans="2:25">
      <c r="B48" s="1"/>
      <c r="C48" s="511">
        <v>22.9</v>
      </c>
      <c r="D48" s="512">
        <v>-43.23</v>
      </c>
      <c r="E48" s="918">
        <v>0</v>
      </c>
      <c r="F48" s="512">
        <v>-100</v>
      </c>
      <c r="G48" s="512">
        <v>17</v>
      </c>
      <c r="H48" s="915">
        <v>22.2783346840557</v>
      </c>
      <c r="I48" s="512">
        <v>1</v>
      </c>
      <c r="J48" s="512">
        <v>0.65</v>
      </c>
      <c r="K48" s="826">
        <v>0</v>
      </c>
      <c r="L48" s="512">
        <v>0.01</v>
      </c>
      <c r="M48" s="2">
        <v>0.130612353170729</v>
      </c>
      <c r="N48" s="2">
        <v>0.46998530561231699</v>
      </c>
      <c r="O48" s="61">
        <f t="shared" si="0"/>
        <v>0.60059765878304594</v>
      </c>
      <c r="P48" s="61">
        <v>6.3277471901848306E-2</v>
      </c>
      <c r="Q48" s="61">
        <v>26.047533166109901</v>
      </c>
      <c r="R48" s="61">
        <v>1.6432276730881901</v>
      </c>
      <c r="S48" s="83">
        <v>26.763063700035929</v>
      </c>
      <c r="T48" s="164"/>
      <c r="U48" s="113"/>
      <c r="V48" s="113"/>
      <c r="W48" s="164"/>
      <c r="X48" s="164"/>
      <c r="Y48" s="164"/>
    </row>
    <row r="49" spans="2:25">
      <c r="B49" s="1"/>
      <c r="C49" s="511">
        <v>25.78</v>
      </c>
      <c r="D49" s="512">
        <v>-80.22</v>
      </c>
      <c r="E49" s="918">
        <v>8.6172799950875803E-3</v>
      </c>
      <c r="F49" s="512">
        <v>-100</v>
      </c>
      <c r="G49" s="512">
        <v>17</v>
      </c>
      <c r="H49" s="915">
        <v>52.678984859030599</v>
      </c>
      <c r="I49" s="512">
        <v>1</v>
      </c>
      <c r="J49" s="512">
        <v>0.65</v>
      </c>
      <c r="K49" s="826">
        <v>0</v>
      </c>
      <c r="L49" s="512">
        <v>0.01</v>
      </c>
      <c r="M49" s="2">
        <v>6.2331522893190897E-2</v>
      </c>
      <c r="N49" s="2">
        <v>0.26800321466833799</v>
      </c>
      <c r="O49" s="61">
        <f t="shared" si="0"/>
        <v>0.33033473756152887</v>
      </c>
      <c r="P49" s="61">
        <v>4.8591504055402197E-2</v>
      </c>
      <c r="Q49" s="61">
        <v>23.2991325225235</v>
      </c>
      <c r="R49" s="61">
        <v>0.70451887618799303</v>
      </c>
      <c r="S49" s="83">
        <v>23.688685793836775</v>
      </c>
      <c r="T49" s="164"/>
      <c r="U49" s="113"/>
      <c r="V49" s="113"/>
      <c r="W49" s="164"/>
      <c r="X49" s="164"/>
      <c r="Y49" s="164"/>
    </row>
    <row r="50" spans="2:25">
      <c r="B50" s="1"/>
      <c r="C50" s="511">
        <v>22.9</v>
      </c>
      <c r="D50" s="512">
        <v>-43.23</v>
      </c>
      <c r="E50" s="918">
        <v>0</v>
      </c>
      <c r="F50" s="512">
        <v>-100</v>
      </c>
      <c r="G50" s="512">
        <v>20</v>
      </c>
      <c r="H50" s="915">
        <v>22.2783346840557</v>
      </c>
      <c r="I50" s="512">
        <v>1</v>
      </c>
      <c r="J50" s="512">
        <v>0.65</v>
      </c>
      <c r="K50" s="826">
        <v>0</v>
      </c>
      <c r="L50" s="512">
        <v>1</v>
      </c>
      <c r="M50" s="2">
        <v>0.149323808520057</v>
      </c>
      <c r="N50" s="2">
        <v>1.51093777330585</v>
      </c>
      <c r="O50" s="61">
        <f t="shared" si="0"/>
        <v>1.660261581825907</v>
      </c>
      <c r="P50" s="61">
        <v>8.6495813971667695E-2</v>
      </c>
      <c r="Q50" s="61">
        <v>3.4884139483254</v>
      </c>
      <c r="R50" s="61">
        <v>0.75059680911041304</v>
      </c>
      <c r="S50" s="83">
        <v>5.3131201033694957</v>
      </c>
      <c r="T50" s="164"/>
      <c r="U50" s="113"/>
      <c r="V50" s="113"/>
      <c r="W50" s="164"/>
      <c r="X50" s="164"/>
      <c r="Y50" s="164"/>
    </row>
    <row r="51" spans="2:25">
      <c r="B51" s="1"/>
      <c r="C51" s="511">
        <v>25.78</v>
      </c>
      <c r="D51" s="512">
        <v>-80.22</v>
      </c>
      <c r="E51" s="918">
        <v>8.6172799950875803E-3</v>
      </c>
      <c r="F51" s="512">
        <v>-100</v>
      </c>
      <c r="G51" s="512">
        <v>20</v>
      </c>
      <c r="H51" s="915">
        <v>52.678984859030599</v>
      </c>
      <c r="I51" s="512">
        <v>1</v>
      </c>
      <c r="J51" s="512">
        <v>0.65</v>
      </c>
      <c r="K51" s="826">
        <v>0</v>
      </c>
      <c r="L51" s="512">
        <v>1</v>
      </c>
      <c r="M51" s="2">
        <v>7.1261402098873494E-2</v>
      </c>
      <c r="N51" s="2">
        <v>0.86196004646714097</v>
      </c>
      <c r="O51" s="61">
        <f t="shared" si="0"/>
        <v>0.93322144856601441</v>
      </c>
      <c r="P51" s="61">
        <v>6.64211380299604E-2</v>
      </c>
      <c r="Q51" s="61">
        <v>3.1578378083141798</v>
      </c>
      <c r="R51" s="61">
        <v>0.32104478503301598</v>
      </c>
      <c r="S51" s="83">
        <v>4.1734244525577582</v>
      </c>
      <c r="T51" s="164"/>
      <c r="U51" s="113"/>
      <c r="V51" s="113"/>
      <c r="W51" s="164"/>
      <c r="X51" s="164"/>
      <c r="Y51" s="164"/>
    </row>
    <row r="52" spans="2:25">
      <c r="B52" s="1"/>
      <c r="C52" s="511">
        <v>22.9</v>
      </c>
      <c r="D52" s="512">
        <v>-43.23</v>
      </c>
      <c r="E52" s="918">
        <v>0</v>
      </c>
      <c r="F52" s="512">
        <v>-100</v>
      </c>
      <c r="G52" s="512">
        <v>20</v>
      </c>
      <c r="H52" s="915">
        <v>22.2783346840557</v>
      </c>
      <c r="I52" s="512">
        <v>1</v>
      </c>
      <c r="J52" s="512">
        <v>0.65</v>
      </c>
      <c r="K52" s="826">
        <v>0</v>
      </c>
      <c r="L52" s="512">
        <v>0.1</v>
      </c>
      <c r="M52" s="2">
        <v>0.149323808520057</v>
      </c>
      <c r="N52" s="2">
        <v>1.51093777330585</v>
      </c>
      <c r="O52" s="61">
        <f t="shared" si="0"/>
        <v>1.660261581825907</v>
      </c>
      <c r="P52" s="61">
        <v>8.6495813971667695E-2</v>
      </c>
      <c r="Q52" s="61">
        <v>15.8989493487339</v>
      </c>
      <c r="R52" s="61">
        <v>1.2117134488405801</v>
      </c>
      <c r="S52" s="83">
        <v>17.691565537897851</v>
      </c>
      <c r="T52" s="164"/>
      <c r="U52" s="113"/>
      <c r="V52" s="113"/>
      <c r="W52" s="164"/>
      <c r="X52" s="164"/>
      <c r="Y52" s="164"/>
    </row>
    <row r="53" spans="2:25">
      <c r="B53" s="1"/>
      <c r="C53" s="511">
        <v>25.78</v>
      </c>
      <c r="D53" s="512">
        <v>-80.22</v>
      </c>
      <c r="E53" s="918">
        <v>8.6172799950875803E-3</v>
      </c>
      <c r="F53" s="512">
        <v>-100</v>
      </c>
      <c r="G53" s="512">
        <v>20</v>
      </c>
      <c r="H53" s="915">
        <v>52.678984859030599</v>
      </c>
      <c r="I53" s="512">
        <v>1</v>
      </c>
      <c r="J53" s="512">
        <v>0.65</v>
      </c>
      <c r="K53" s="826">
        <v>0</v>
      </c>
      <c r="L53" s="512">
        <v>0.1</v>
      </c>
      <c r="M53" s="2">
        <v>7.1261402098873494E-2</v>
      </c>
      <c r="N53" s="2">
        <v>0.86196004646714097</v>
      </c>
      <c r="O53" s="61">
        <f t="shared" si="0"/>
        <v>0.93322144856601441</v>
      </c>
      <c r="P53" s="61">
        <v>6.64211380299604E-2</v>
      </c>
      <c r="Q53" s="61">
        <v>12.931517001972701</v>
      </c>
      <c r="R53" s="61">
        <v>0.51827329797163202</v>
      </c>
      <c r="S53" s="83">
        <v>13.941488170259809</v>
      </c>
      <c r="T53" s="164"/>
      <c r="U53" s="113"/>
      <c r="V53" s="113"/>
      <c r="W53" s="164"/>
      <c r="X53" s="164"/>
      <c r="Y53" s="164"/>
    </row>
    <row r="54" spans="2:25">
      <c r="B54" s="1"/>
      <c r="C54" s="511">
        <v>22.9</v>
      </c>
      <c r="D54" s="512">
        <v>-43.23</v>
      </c>
      <c r="E54" s="918">
        <v>0</v>
      </c>
      <c r="F54" s="512">
        <v>-100</v>
      </c>
      <c r="G54" s="512">
        <v>20</v>
      </c>
      <c r="H54" s="915">
        <v>22.2783346840557</v>
      </c>
      <c r="I54" s="512">
        <v>1</v>
      </c>
      <c r="J54" s="512">
        <v>0.65</v>
      </c>
      <c r="K54" s="826">
        <v>0</v>
      </c>
      <c r="L54" s="512">
        <v>0.01</v>
      </c>
      <c r="M54" s="2">
        <v>0.149323808520057</v>
      </c>
      <c r="N54" s="2">
        <v>1.51093777330585</v>
      </c>
      <c r="O54" s="61">
        <f t="shared" si="0"/>
        <v>1.660261581825907</v>
      </c>
      <c r="P54" s="61">
        <v>8.6495813971667695E-2</v>
      </c>
      <c r="Q54" s="61">
        <v>34.245796386092103</v>
      </c>
      <c r="R54" s="61">
        <v>1.80043154611951</v>
      </c>
      <c r="S54" s="83">
        <v>36.039729894509591</v>
      </c>
      <c r="T54" s="164"/>
      <c r="U54" s="113"/>
      <c r="V54" s="113"/>
      <c r="W54" s="164"/>
      <c r="X54" s="164"/>
      <c r="Y54" s="164"/>
    </row>
    <row r="55" spans="2:25">
      <c r="B55" s="1"/>
      <c r="C55" s="511">
        <v>25.78</v>
      </c>
      <c r="D55" s="512">
        <v>-80.22</v>
      </c>
      <c r="E55" s="918">
        <v>8.6172799950875803E-3</v>
      </c>
      <c r="F55" s="512">
        <v>-100</v>
      </c>
      <c r="G55" s="512">
        <v>20</v>
      </c>
      <c r="H55" s="915">
        <v>52.678984859030599</v>
      </c>
      <c r="I55" s="512">
        <v>1</v>
      </c>
      <c r="J55" s="512">
        <v>0.65</v>
      </c>
      <c r="K55" s="826">
        <v>0</v>
      </c>
      <c r="L55" s="512">
        <v>0.01</v>
      </c>
      <c r="M55" s="2">
        <v>7.1261402098873494E-2</v>
      </c>
      <c r="N55" s="2">
        <v>0.86196004646714097</v>
      </c>
      <c r="O55" s="61">
        <f t="shared" si="0"/>
        <v>0.93322144856601441</v>
      </c>
      <c r="P55" s="61">
        <v>6.64211380299604E-2</v>
      </c>
      <c r="Q55" s="61">
        <v>31.534889403049</v>
      </c>
      <c r="R55" s="61">
        <v>0.77007942436586097</v>
      </c>
      <c r="S55" s="83">
        <v>32.543913472524295</v>
      </c>
      <c r="T55" s="164"/>
      <c r="U55" s="113"/>
      <c r="V55" s="113"/>
      <c r="W55" s="164"/>
      <c r="X55" s="164"/>
      <c r="Y55" s="164"/>
    </row>
    <row r="56" spans="2:25">
      <c r="B56" s="1"/>
      <c r="C56" s="511">
        <v>28.716999999999999</v>
      </c>
      <c r="D56" s="512">
        <v>77.3</v>
      </c>
      <c r="E56" s="918">
        <v>0.20938369895270401</v>
      </c>
      <c r="F56" s="512">
        <v>100</v>
      </c>
      <c r="G56" s="512">
        <v>14.25</v>
      </c>
      <c r="H56" s="915">
        <v>48.241170540511497</v>
      </c>
      <c r="I56" s="512">
        <v>1</v>
      </c>
      <c r="J56" s="512">
        <v>0.65</v>
      </c>
      <c r="K56" s="826">
        <v>90</v>
      </c>
      <c r="L56" s="512">
        <v>1</v>
      </c>
      <c r="M56" s="2">
        <v>5.8579491013636797E-2</v>
      </c>
      <c r="N56" s="2">
        <v>0.15897301200775599</v>
      </c>
      <c r="O56" s="61">
        <f t="shared" si="0"/>
        <v>0.21755250302139278</v>
      </c>
      <c r="P56" s="61">
        <v>3.9889948830081699E-2</v>
      </c>
      <c r="Q56" s="61">
        <v>1.2744678310157</v>
      </c>
      <c r="R56" s="61">
        <v>0.215641260468414</v>
      </c>
      <c r="S56" s="83">
        <v>1.5494825036811641</v>
      </c>
      <c r="T56" s="164"/>
      <c r="U56" s="113"/>
      <c r="V56" s="113"/>
      <c r="W56" s="164"/>
      <c r="X56" s="164"/>
      <c r="Y56" s="164"/>
    </row>
    <row r="57" spans="2:25">
      <c r="B57" s="1"/>
      <c r="C57" s="511">
        <v>3.133</v>
      </c>
      <c r="D57" s="512">
        <v>101.7</v>
      </c>
      <c r="E57" s="918">
        <v>5.1251455952894501E-2</v>
      </c>
      <c r="F57" s="512">
        <v>100</v>
      </c>
      <c r="G57" s="512">
        <v>14.25</v>
      </c>
      <c r="H57" s="915">
        <v>85.804595657500798</v>
      </c>
      <c r="I57" s="512">
        <v>1</v>
      </c>
      <c r="J57" s="512">
        <v>0.65</v>
      </c>
      <c r="K57" s="826">
        <v>90</v>
      </c>
      <c r="L57" s="512">
        <v>1</v>
      </c>
      <c r="M57" s="2">
        <v>4.3183025617395801E-2</v>
      </c>
      <c r="N57" s="2">
        <v>0.11461514008934599</v>
      </c>
      <c r="O57" s="61">
        <f t="shared" si="0"/>
        <v>0.15779816570674179</v>
      </c>
      <c r="P57" s="61">
        <v>4.61188844377938E-2</v>
      </c>
      <c r="Q57" s="61">
        <v>2.0010222009724701</v>
      </c>
      <c r="R57" s="61">
        <v>0.22167128522639801</v>
      </c>
      <c r="S57" s="83">
        <v>2.2169059293433699</v>
      </c>
      <c r="T57" s="164"/>
      <c r="U57" s="113"/>
      <c r="V57" s="113"/>
      <c r="W57" s="164"/>
      <c r="X57" s="164"/>
      <c r="Y57" s="164"/>
    </row>
    <row r="58" spans="2:25">
      <c r="B58" s="1"/>
      <c r="C58" s="511">
        <v>9.0500000000000007</v>
      </c>
      <c r="D58" s="512">
        <v>38.700000000000003</v>
      </c>
      <c r="E58" s="918">
        <v>2.5398618774999999</v>
      </c>
      <c r="F58" s="512">
        <v>100</v>
      </c>
      <c r="G58" s="512">
        <v>14.25</v>
      </c>
      <c r="H58" s="915">
        <v>20.143358086261198</v>
      </c>
      <c r="I58" s="512">
        <v>1</v>
      </c>
      <c r="J58" s="512">
        <v>0.65</v>
      </c>
      <c r="K58" s="826">
        <v>90</v>
      </c>
      <c r="L58" s="512">
        <v>1</v>
      </c>
      <c r="M58" s="2">
        <v>7.87924479753246E-2</v>
      </c>
      <c r="N58" s="2">
        <v>9.5304181692946799E-2</v>
      </c>
      <c r="O58" s="61">
        <f t="shared" si="0"/>
        <v>0.17409662966827139</v>
      </c>
      <c r="P58" s="61">
        <v>7.2270481109952905E-2</v>
      </c>
      <c r="Q58" s="61">
        <v>1.01235497246507</v>
      </c>
      <c r="R58" s="61">
        <v>0.48533988739463402</v>
      </c>
      <c r="S58" s="83">
        <v>1.3623588822198955</v>
      </c>
      <c r="T58" s="164"/>
      <c r="U58" s="113"/>
      <c r="V58" s="113"/>
      <c r="W58" s="164"/>
      <c r="X58" s="164"/>
      <c r="Y58" s="164"/>
    </row>
    <row r="59" spans="2:25">
      <c r="B59" s="1"/>
      <c r="C59" s="511">
        <v>28.716999999999999</v>
      </c>
      <c r="D59" s="512">
        <v>77.3</v>
      </c>
      <c r="E59" s="918">
        <v>0.20938369895270401</v>
      </c>
      <c r="F59" s="512">
        <v>100</v>
      </c>
      <c r="G59" s="512">
        <v>14.25</v>
      </c>
      <c r="H59" s="915">
        <v>48.241170540511497</v>
      </c>
      <c r="I59" s="512">
        <v>1</v>
      </c>
      <c r="J59" s="512">
        <v>0.65</v>
      </c>
      <c r="K59" s="826">
        <v>90</v>
      </c>
      <c r="L59" s="512">
        <v>0.1</v>
      </c>
      <c r="M59" s="2">
        <v>5.8579491013636797E-2</v>
      </c>
      <c r="N59" s="2">
        <v>0.15897301200775599</v>
      </c>
      <c r="O59" s="61">
        <f t="shared" si="0"/>
        <v>0.21755250302139278</v>
      </c>
      <c r="P59" s="61">
        <v>3.9889948830081699E-2</v>
      </c>
      <c r="Q59" s="61">
        <v>5.48636356767246</v>
      </c>
      <c r="R59" s="61">
        <v>0.34811687481617598</v>
      </c>
      <c r="S59" s="83">
        <v>5.7547596769664393</v>
      </c>
      <c r="T59" s="164"/>
      <c r="U59" s="113"/>
      <c r="V59" s="113"/>
      <c r="W59" s="164"/>
      <c r="X59" s="164"/>
      <c r="Y59" s="164"/>
    </row>
    <row r="60" spans="2:25">
      <c r="B60" s="1"/>
      <c r="C60" s="511">
        <v>3.133</v>
      </c>
      <c r="D60" s="512">
        <v>101.7</v>
      </c>
      <c r="E60" s="918">
        <v>5.1251455952894501E-2</v>
      </c>
      <c r="F60" s="512">
        <v>100</v>
      </c>
      <c r="G60" s="512">
        <v>14.25</v>
      </c>
      <c r="H60" s="915">
        <v>85.804595657500798</v>
      </c>
      <c r="I60" s="512">
        <v>1</v>
      </c>
      <c r="J60" s="512">
        <v>0.65</v>
      </c>
      <c r="K60" s="826">
        <v>90</v>
      </c>
      <c r="L60" s="512">
        <v>0.1</v>
      </c>
      <c r="M60" s="2">
        <v>4.3183025617395801E-2</v>
      </c>
      <c r="N60" s="2">
        <v>0.11461514008934599</v>
      </c>
      <c r="O60" s="61">
        <f t="shared" si="0"/>
        <v>0.15779816570674179</v>
      </c>
      <c r="P60" s="61">
        <v>4.61188844377938E-2</v>
      </c>
      <c r="Q60" s="61">
        <v>11.001432536871601</v>
      </c>
      <c r="R60" s="61">
        <v>0.35785134478381497</v>
      </c>
      <c r="S60" s="83">
        <v>11.211143812678921</v>
      </c>
      <c r="T60" s="164"/>
      <c r="U60" s="113"/>
      <c r="V60" s="113"/>
      <c r="W60" s="164"/>
      <c r="X60" s="164"/>
      <c r="Y60" s="164"/>
    </row>
    <row r="61" spans="2:25">
      <c r="B61" s="1"/>
      <c r="C61" s="511">
        <v>9.0500000000000007</v>
      </c>
      <c r="D61" s="512">
        <v>38.700000000000003</v>
      </c>
      <c r="E61" s="918">
        <v>2.5398618774999999</v>
      </c>
      <c r="F61" s="512">
        <v>100</v>
      </c>
      <c r="G61" s="512">
        <v>14.25</v>
      </c>
      <c r="H61" s="915">
        <v>20.143358086261198</v>
      </c>
      <c r="I61" s="512">
        <v>1</v>
      </c>
      <c r="J61" s="512">
        <v>0.65</v>
      </c>
      <c r="K61" s="826">
        <v>90</v>
      </c>
      <c r="L61" s="512">
        <v>0.1</v>
      </c>
      <c r="M61" s="2">
        <v>7.87924479753246E-2</v>
      </c>
      <c r="N61" s="2">
        <v>9.5304181692946799E-2</v>
      </c>
      <c r="O61" s="61">
        <f t="shared" si="0"/>
        <v>0.17409662966827139</v>
      </c>
      <c r="P61" s="61">
        <v>7.2270481109952905E-2</v>
      </c>
      <c r="Q61" s="61">
        <v>5.8810766210550698</v>
      </c>
      <c r="R61" s="61">
        <v>0.78350035821740405</v>
      </c>
      <c r="S61" s="83">
        <v>6.1787793465304608</v>
      </c>
      <c r="T61" s="164"/>
      <c r="U61" s="113"/>
      <c r="V61" s="113"/>
      <c r="W61" s="164"/>
      <c r="X61" s="164"/>
      <c r="Y61" s="164"/>
    </row>
    <row r="62" spans="2:25">
      <c r="B62" s="1"/>
      <c r="C62" s="511">
        <v>28.716999999999999</v>
      </c>
      <c r="D62" s="512">
        <v>77.3</v>
      </c>
      <c r="E62" s="918">
        <v>0.20938369895270401</v>
      </c>
      <c r="F62" s="512">
        <v>100</v>
      </c>
      <c r="G62" s="512">
        <v>14.25</v>
      </c>
      <c r="H62" s="915">
        <v>48.241170540511497</v>
      </c>
      <c r="I62" s="512">
        <v>1</v>
      </c>
      <c r="J62" s="512">
        <v>0.65</v>
      </c>
      <c r="K62" s="826">
        <v>90</v>
      </c>
      <c r="L62" s="512">
        <v>0.01</v>
      </c>
      <c r="M62" s="2">
        <v>5.8579491013636797E-2</v>
      </c>
      <c r="N62" s="2">
        <v>0.15897301200775599</v>
      </c>
      <c r="O62" s="61">
        <f t="shared" si="0"/>
        <v>0.21755250302139278</v>
      </c>
      <c r="P62" s="61">
        <v>3.9889948830081699E-2</v>
      </c>
      <c r="Q62" s="61">
        <v>14.872178097246501</v>
      </c>
      <c r="R62" s="61">
        <v>0.51725150344356796</v>
      </c>
      <c r="S62" s="83">
        <v>15.138588744805437</v>
      </c>
      <c r="T62" s="164"/>
      <c r="U62" s="113"/>
      <c r="V62" s="113"/>
      <c r="W62" s="164"/>
      <c r="X62" s="164"/>
      <c r="Y62" s="164"/>
    </row>
    <row r="63" spans="2:25">
      <c r="B63" s="1"/>
      <c r="C63" s="511">
        <v>3.133</v>
      </c>
      <c r="D63" s="512">
        <v>101.7</v>
      </c>
      <c r="E63" s="918">
        <v>5.1251455952894501E-2</v>
      </c>
      <c r="F63" s="512">
        <v>100</v>
      </c>
      <c r="G63" s="512">
        <v>14.25</v>
      </c>
      <c r="H63" s="915">
        <v>85.804595657500798</v>
      </c>
      <c r="I63" s="512">
        <v>1</v>
      </c>
      <c r="J63" s="512">
        <v>0.65</v>
      </c>
      <c r="K63" s="826">
        <v>90</v>
      </c>
      <c r="L63" s="512">
        <v>0.01</v>
      </c>
      <c r="M63" s="2">
        <v>4.3183025617395801E-2</v>
      </c>
      <c r="N63" s="2">
        <v>0.11461514008934599</v>
      </c>
      <c r="O63" s="61">
        <f t="shared" si="0"/>
        <v>0.15779816570674179</v>
      </c>
      <c r="P63" s="61">
        <v>4.61188844377938E-2</v>
      </c>
      <c r="Q63" s="61">
        <v>21.6105393288538</v>
      </c>
      <c r="R63" s="61">
        <v>0.53171552282972001</v>
      </c>
      <c r="S63" s="83">
        <v>21.820982750724436</v>
      </c>
      <c r="T63" s="164"/>
      <c r="U63" s="113"/>
      <c r="V63" s="113"/>
      <c r="W63" s="164"/>
      <c r="X63" s="164"/>
      <c r="Y63" s="164"/>
    </row>
    <row r="64" spans="2:25">
      <c r="B64" s="1"/>
      <c r="C64" s="511">
        <v>9.0500000000000007</v>
      </c>
      <c r="D64" s="512">
        <v>38.700000000000003</v>
      </c>
      <c r="E64" s="918">
        <v>2.5398618774999999</v>
      </c>
      <c r="F64" s="512">
        <v>100</v>
      </c>
      <c r="G64" s="512">
        <v>14.25</v>
      </c>
      <c r="H64" s="915">
        <v>20.143358086261198</v>
      </c>
      <c r="I64" s="512">
        <v>1</v>
      </c>
      <c r="J64" s="512">
        <v>0.65</v>
      </c>
      <c r="K64" s="826">
        <v>90</v>
      </c>
      <c r="L64" s="512">
        <v>0.01</v>
      </c>
      <c r="M64" s="2">
        <v>7.87924479753246E-2</v>
      </c>
      <c r="N64" s="2">
        <v>9.5304181692946799E-2</v>
      </c>
      <c r="O64" s="61">
        <f t="shared" si="0"/>
        <v>0.17409662966827139</v>
      </c>
      <c r="P64" s="61">
        <v>7.2270481109952905E-2</v>
      </c>
      <c r="Q64" s="61">
        <v>12.2897703821366</v>
      </c>
      <c r="R64" s="61">
        <v>1.1641686098972599</v>
      </c>
      <c r="S64" s="83">
        <v>12.590833030866765</v>
      </c>
      <c r="T64" s="164"/>
      <c r="U64" s="113"/>
      <c r="V64" s="113"/>
      <c r="W64" s="164"/>
      <c r="X64" s="164"/>
      <c r="Y64" s="164"/>
    </row>
    <row r="65" spans="2:25">
      <c r="B65" s="1"/>
      <c r="C65" s="511">
        <v>28.716999999999999</v>
      </c>
      <c r="D65" s="512">
        <v>77.3</v>
      </c>
      <c r="E65" s="918">
        <v>0.20938369895270401</v>
      </c>
      <c r="F65" s="512">
        <v>100</v>
      </c>
      <c r="G65" s="512">
        <v>20</v>
      </c>
      <c r="H65" s="915">
        <v>48.241170540511497</v>
      </c>
      <c r="I65" s="512">
        <v>1</v>
      </c>
      <c r="J65" s="512">
        <v>0.65</v>
      </c>
      <c r="K65" s="826">
        <v>90</v>
      </c>
      <c r="L65" s="512">
        <v>1</v>
      </c>
      <c r="M65" s="2">
        <v>7.4423459199243494E-2</v>
      </c>
      <c r="N65" s="2">
        <v>1.12832847532582</v>
      </c>
      <c r="O65" s="61">
        <f t="shared" si="0"/>
        <v>1.2027519345250635</v>
      </c>
      <c r="P65" s="61">
        <v>7.6832807769226602E-2</v>
      </c>
      <c r="Q65" s="61">
        <v>2.7590499334773799</v>
      </c>
      <c r="R65" s="61">
        <v>0.25993253239532499</v>
      </c>
      <c r="S65" s="83">
        <v>4.0505222629570836</v>
      </c>
      <c r="T65" s="164"/>
      <c r="U65" s="113"/>
      <c r="V65" s="113"/>
      <c r="W65" s="164"/>
      <c r="X65" s="164"/>
      <c r="Y65" s="164"/>
    </row>
    <row r="66" spans="2:25">
      <c r="B66" s="1"/>
      <c r="C66" s="511">
        <v>3.133</v>
      </c>
      <c r="D66" s="512">
        <v>101.7</v>
      </c>
      <c r="E66" s="918">
        <v>5.1251455952894501E-2</v>
      </c>
      <c r="F66" s="512">
        <v>100</v>
      </c>
      <c r="G66" s="512">
        <v>20</v>
      </c>
      <c r="H66" s="915">
        <v>85.804595657500798</v>
      </c>
      <c r="I66" s="512">
        <v>1</v>
      </c>
      <c r="J66" s="512">
        <v>0.65</v>
      </c>
      <c r="K66" s="826">
        <v>90</v>
      </c>
      <c r="L66" s="512">
        <v>1</v>
      </c>
      <c r="M66" s="2">
        <v>5.4852212240394903E-2</v>
      </c>
      <c r="N66" s="2">
        <v>0.77587714995354695</v>
      </c>
      <c r="O66" s="61">
        <f t="shared" si="0"/>
        <v>0.83072936219394189</v>
      </c>
      <c r="P66" s="61">
        <v>8.88304820252869E-2</v>
      </c>
      <c r="Q66" s="61">
        <v>4.5935569057213401</v>
      </c>
      <c r="R66" s="61">
        <v>0.26653911927021001</v>
      </c>
      <c r="S66" s="83">
        <v>5.5206968195469273</v>
      </c>
      <c r="T66" s="164"/>
      <c r="U66" s="113"/>
      <c r="V66" s="113"/>
      <c r="W66" s="164"/>
      <c r="X66" s="164"/>
      <c r="Y66" s="164"/>
    </row>
    <row r="67" spans="2:25">
      <c r="B67" s="1"/>
      <c r="C67" s="511">
        <v>9.0500000000000007</v>
      </c>
      <c r="D67" s="512">
        <v>38.700000000000003</v>
      </c>
      <c r="E67" s="918">
        <v>2.5398618774999999</v>
      </c>
      <c r="F67" s="512">
        <v>100</v>
      </c>
      <c r="G67" s="512">
        <v>20</v>
      </c>
      <c r="H67" s="915">
        <v>20.143358086261198</v>
      </c>
      <c r="I67" s="512">
        <v>1</v>
      </c>
      <c r="J67" s="512">
        <v>0.65</v>
      </c>
      <c r="K67" s="826">
        <v>90</v>
      </c>
      <c r="L67" s="512">
        <v>1</v>
      </c>
      <c r="M67" s="2">
        <v>0.100179925777225</v>
      </c>
      <c r="N67" s="2">
        <v>0.81429138038609705</v>
      </c>
      <c r="O67" s="61">
        <f t="shared" si="0"/>
        <v>0.91447130616332206</v>
      </c>
      <c r="P67" s="61">
        <v>0.13920158198656599</v>
      </c>
      <c r="Q67" s="61">
        <v>1.91959488080987</v>
      </c>
      <c r="R67" s="61">
        <v>0.58774464610190702</v>
      </c>
      <c r="S67" s="83">
        <v>3.0555193309036763</v>
      </c>
      <c r="T67" s="164"/>
      <c r="U67" s="113"/>
      <c r="V67" s="113"/>
      <c r="W67" s="164"/>
      <c r="X67" s="164"/>
      <c r="Y67" s="164"/>
    </row>
    <row r="68" spans="2:25">
      <c r="B68" s="1"/>
      <c r="C68" s="511">
        <v>28.716999999999999</v>
      </c>
      <c r="D68" s="512">
        <v>77.3</v>
      </c>
      <c r="E68" s="918">
        <v>0.20938369895270401</v>
      </c>
      <c r="F68" s="512">
        <v>100</v>
      </c>
      <c r="G68" s="512">
        <v>20</v>
      </c>
      <c r="H68" s="915">
        <v>48.241170540511497</v>
      </c>
      <c r="I68" s="512">
        <v>1</v>
      </c>
      <c r="J68" s="512">
        <v>0.65</v>
      </c>
      <c r="K68" s="826">
        <v>90</v>
      </c>
      <c r="L68" s="512">
        <v>0.1</v>
      </c>
      <c r="M68" s="2">
        <v>7.4423459199243494E-2</v>
      </c>
      <c r="N68" s="2">
        <v>1.12832847532582</v>
      </c>
      <c r="O68" s="61">
        <f t="shared" si="0"/>
        <v>1.2027519345250635</v>
      </c>
      <c r="P68" s="61">
        <v>7.6832807769226602E-2</v>
      </c>
      <c r="Q68" s="61">
        <v>11.115407167428399</v>
      </c>
      <c r="R68" s="61">
        <v>0.41961775146351898</v>
      </c>
      <c r="S68" s="83">
        <v>12.40285526975171</v>
      </c>
      <c r="T68" s="164"/>
      <c r="U68" s="113"/>
      <c r="V68" s="113"/>
      <c r="W68" s="164"/>
      <c r="X68" s="164"/>
      <c r="Y68" s="164"/>
    </row>
    <row r="69" spans="2:25">
      <c r="B69" s="1"/>
      <c r="C69" s="511">
        <v>3.133</v>
      </c>
      <c r="D69" s="512">
        <v>101.7</v>
      </c>
      <c r="E69" s="918">
        <v>5.1251455952894501E-2</v>
      </c>
      <c r="F69" s="512">
        <v>100</v>
      </c>
      <c r="G69" s="512">
        <v>20</v>
      </c>
      <c r="H69" s="915">
        <v>85.804595657500798</v>
      </c>
      <c r="I69" s="512">
        <v>1</v>
      </c>
      <c r="J69" s="512">
        <v>0.65</v>
      </c>
      <c r="K69" s="826">
        <v>90</v>
      </c>
      <c r="L69" s="512">
        <v>0.1</v>
      </c>
      <c r="M69" s="2">
        <v>5.4852212240394903E-2</v>
      </c>
      <c r="N69" s="2">
        <v>0.77587714995354695</v>
      </c>
      <c r="O69" s="61">
        <f t="shared" si="0"/>
        <v>0.83072936219394189</v>
      </c>
      <c r="P69" s="61">
        <v>8.88304820252869E-2</v>
      </c>
      <c r="Q69" s="61">
        <v>23.516395850578601</v>
      </c>
      <c r="R69" s="61">
        <v>0.430282984875208</v>
      </c>
      <c r="S69" s="83">
        <v>24.439877031276133</v>
      </c>
      <c r="T69" s="164"/>
      <c r="U69" s="113"/>
      <c r="V69" s="113"/>
      <c r="W69" s="164"/>
      <c r="X69" s="164"/>
      <c r="Y69" s="164"/>
    </row>
    <row r="70" spans="2:25">
      <c r="B70" s="1"/>
      <c r="C70" s="511">
        <v>9.0500000000000007</v>
      </c>
      <c r="D70" s="512">
        <v>38.700000000000003</v>
      </c>
      <c r="E70" s="918">
        <v>2.5398618774999999</v>
      </c>
      <c r="F70" s="512">
        <v>100</v>
      </c>
      <c r="G70" s="512">
        <v>20</v>
      </c>
      <c r="H70" s="915">
        <v>20.143358086261198</v>
      </c>
      <c r="I70" s="512">
        <v>1</v>
      </c>
      <c r="J70" s="512">
        <v>0.65</v>
      </c>
      <c r="K70" s="826">
        <v>90</v>
      </c>
      <c r="L70" s="512">
        <v>0.1</v>
      </c>
      <c r="M70" s="2">
        <v>0.100179925777225</v>
      </c>
      <c r="N70" s="2">
        <v>0.81429138038609705</v>
      </c>
      <c r="O70" s="61">
        <f t="shared" si="0"/>
        <v>0.91447130616332206</v>
      </c>
      <c r="P70" s="61">
        <v>0.13920158198656599</v>
      </c>
      <c r="Q70" s="61">
        <v>10.5556149933543</v>
      </c>
      <c r="R70" s="61">
        <v>0.94881577369051096</v>
      </c>
      <c r="S70" s="83">
        <v>11.651293599215848</v>
      </c>
      <c r="T70" s="164"/>
      <c r="U70" s="113"/>
      <c r="V70" s="113"/>
      <c r="W70" s="164"/>
      <c r="X70" s="164"/>
      <c r="Y70" s="164"/>
    </row>
    <row r="71" spans="2:25">
      <c r="B71" s="1"/>
      <c r="C71" s="511">
        <v>28.716999999999999</v>
      </c>
      <c r="D71" s="512">
        <v>77.3</v>
      </c>
      <c r="E71" s="918">
        <v>0.20938369895270401</v>
      </c>
      <c r="F71" s="512">
        <v>100</v>
      </c>
      <c r="G71" s="512">
        <v>20</v>
      </c>
      <c r="H71" s="915">
        <v>48.241170540511497</v>
      </c>
      <c r="I71" s="512">
        <v>1</v>
      </c>
      <c r="J71" s="512">
        <v>0.65</v>
      </c>
      <c r="K71" s="826">
        <v>90</v>
      </c>
      <c r="L71" s="512">
        <v>0.01</v>
      </c>
      <c r="M71" s="2">
        <v>7.4423459199243494E-2</v>
      </c>
      <c r="N71" s="2">
        <v>1.12832847532582</v>
      </c>
      <c r="O71" s="61">
        <f t="shared" si="0"/>
        <v>1.2027519345250635</v>
      </c>
      <c r="P71" s="61">
        <v>7.6832807769226602E-2</v>
      </c>
      <c r="Q71" s="61">
        <v>28.198465731935901</v>
      </c>
      <c r="R71" s="61">
        <v>0.62349150103891904</v>
      </c>
      <c r="S71" s="83">
        <v>29.484923865996642</v>
      </c>
      <c r="T71" s="164"/>
      <c r="U71" s="113"/>
      <c r="V71" s="113"/>
      <c r="W71" s="164"/>
      <c r="X71" s="164"/>
      <c r="Y71" s="164"/>
    </row>
    <row r="72" spans="2:25">
      <c r="B72" s="1"/>
      <c r="C72" s="511">
        <v>3.133</v>
      </c>
      <c r="D72" s="512">
        <v>101.7</v>
      </c>
      <c r="E72" s="918">
        <v>5.1251455952894501E-2</v>
      </c>
      <c r="F72" s="512">
        <v>100</v>
      </c>
      <c r="G72" s="512">
        <v>20</v>
      </c>
      <c r="H72" s="915">
        <v>85.804595657500798</v>
      </c>
      <c r="I72" s="512">
        <v>1</v>
      </c>
      <c r="J72" s="512">
        <v>0.65</v>
      </c>
      <c r="K72" s="826">
        <v>90</v>
      </c>
      <c r="L72" s="512">
        <v>0.01</v>
      </c>
      <c r="M72" s="2">
        <v>5.4852212240394903E-2</v>
      </c>
      <c r="N72" s="2">
        <v>0.77587714995354695</v>
      </c>
      <c r="O72" s="61">
        <f t="shared" si="0"/>
        <v>0.83072936219394189</v>
      </c>
      <c r="P72" s="61">
        <v>8.88304820252869E-2</v>
      </c>
      <c r="Q72" s="61">
        <v>43.0141609755837</v>
      </c>
      <c r="R72" s="61">
        <v>0.63933850075614296</v>
      </c>
      <c r="S72" s="83">
        <v>43.938462152416882</v>
      </c>
      <c r="T72" s="164"/>
      <c r="U72" s="113"/>
      <c r="V72" s="113"/>
      <c r="W72" s="164"/>
      <c r="X72" s="164"/>
      <c r="Y72" s="164"/>
    </row>
    <row r="73" spans="2:25" ht="13.8" thickBot="1">
      <c r="B73" s="1"/>
      <c r="C73" s="515">
        <v>9.0500000000000007</v>
      </c>
      <c r="D73" s="516">
        <v>38.700000000000003</v>
      </c>
      <c r="E73" s="919">
        <v>2.5398618774999999</v>
      </c>
      <c r="F73" s="516">
        <v>100</v>
      </c>
      <c r="G73" s="516">
        <v>20</v>
      </c>
      <c r="H73" s="916">
        <v>20.143358086261198</v>
      </c>
      <c r="I73" s="516">
        <v>1</v>
      </c>
      <c r="J73" s="516">
        <v>0.65</v>
      </c>
      <c r="K73" s="554">
        <v>90</v>
      </c>
      <c r="L73" s="516">
        <v>0.01</v>
      </c>
      <c r="M73" s="119">
        <v>0.100179925777225</v>
      </c>
      <c r="N73" s="119">
        <v>0.81429138038609705</v>
      </c>
      <c r="O73" s="163">
        <f t="shared" si="0"/>
        <v>0.91447130616332206</v>
      </c>
      <c r="P73" s="163">
        <v>0.13920158198656599</v>
      </c>
      <c r="Q73" s="163">
        <v>20.8795153392287</v>
      </c>
      <c r="R73" s="163">
        <v>1.4098034911164401</v>
      </c>
      <c r="S73" s="262">
        <v>21.980415550315897</v>
      </c>
      <c r="T73" s="164"/>
      <c r="U73" s="113"/>
      <c r="V73" s="113"/>
      <c r="W73" s="164"/>
      <c r="X73" s="164"/>
      <c r="Y73" s="164"/>
    </row>
    <row r="76" spans="2:25" ht="17.399999999999999">
      <c r="C76" s="35" t="s">
        <v>548</v>
      </c>
    </row>
    <row r="77" spans="2:25" ht="13.8" thickBot="1"/>
    <row r="78" spans="2:25" ht="18" thickBot="1">
      <c r="C78" s="252" t="s">
        <v>50</v>
      </c>
      <c r="D78" s="253"/>
      <c r="E78" s="253"/>
      <c r="F78" s="253"/>
      <c r="G78" s="253"/>
      <c r="H78" s="253"/>
      <c r="I78" s="253"/>
      <c r="J78" s="254"/>
      <c r="K78" s="355"/>
      <c r="L78" s="284"/>
    </row>
    <row r="79" spans="2:25" ht="20.399999999999999">
      <c r="C79" s="241" t="s">
        <v>52</v>
      </c>
      <c r="D79" s="215" t="s">
        <v>53</v>
      </c>
      <c r="E79" s="59" t="s">
        <v>277</v>
      </c>
      <c r="F79" s="58" t="s">
        <v>111</v>
      </c>
      <c r="G79" s="237" t="s">
        <v>113</v>
      </c>
      <c r="H79" s="215" t="s">
        <v>112</v>
      </c>
      <c r="I79" s="45" t="s">
        <v>320</v>
      </c>
      <c r="J79" s="117" t="s">
        <v>321</v>
      </c>
      <c r="K79" s="313" t="s">
        <v>137</v>
      </c>
      <c r="L79" s="116"/>
    </row>
    <row r="80" spans="2:25" ht="18.600000000000001" thickBot="1">
      <c r="C80" s="243" t="s">
        <v>54</v>
      </c>
      <c r="D80" s="211" t="s">
        <v>55</v>
      </c>
      <c r="E80" s="71" t="s">
        <v>571</v>
      </c>
      <c r="F80" s="110" t="s">
        <v>55</v>
      </c>
      <c r="G80" s="247" t="s">
        <v>117</v>
      </c>
      <c r="H80" s="211" t="s">
        <v>116</v>
      </c>
      <c r="I80" s="110" t="s">
        <v>329</v>
      </c>
      <c r="J80" s="210" t="s">
        <v>330</v>
      </c>
      <c r="K80" s="314" t="s">
        <v>149</v>
      </c>
    </row>
    <row r="81" spans="3:11" ht="13.8" thickBot="1">
      <c r="C81" s="872">
        <v>46.220799999999997</v>
      </c>
      <c r="D81" s="871">
        <v>6.1369999999999996</v>
      </c>
      <c r="E81" s="871">
        <v>0.41199999999999998</v>
      </c>
      <c r="F81" s="360">
        <v>1</v>
      </c>
      <c r="G81" s="360">
        <v>19.5</v>
      </c>
      <c r="H81" s="360">
        <v>36.6141654045094</v>
      </c>
      <c r="I81" s="360">
        <v>1.2</v>
      </c>
      <c r="J81" s="360">
        <v>0.65</v>
      </c>
      <c r="K81" s="361">
        <v>0</v>
      </c>
    </row>
    <row r="84" spans="3:11" ht="13.8" thickBot="1"/>
    <row r="85" spans="3:11" ht="18" thickBot="1">
      <c r="C85" s="357"/>
      <c r="D85" s="254"/>
      <c r="E85" s="254"/>
      <c r="F85" s="254"/>
      <c r="G85" s="258" t="s">
        <v>77</v>
      </c>
      <c r="H85" s="254"/>
      <c r="I85" s="257"/>
      <c r="J85" s="257"/>
      <c r="K85" s="259" t="s">
        <v>51</v>
      </c>
    </row>
    <row r="86" spans="3:11" ht="36" customHeight="1">
      <c r="C86" s="478" t="s">
        <v>564</v>
      </c>
      <c r="D86" s="129"/>
      <c r="E86" s="129"/>
      <c r="F86" s="280" t="s">
        <v>370</v>
      </c>
      <c r="G86" s="280" t="s">
        <v>369</v>
      </c>
      <c r="H86" s="280" t="s">
        <v>545</v>
      </c>
      <c r="I86" s="280" t="s">
        <v>546</v>
      </c>
      <c r="J86" s="280"/>
      <c r="K86" s="358" t="s">
        <v>371</v>
      </c>
    </row>
    <row r="87" spans="3:11" ht="24.75" customHeight="1" thickBot="1">
      <c r="C87" s="356" t="s">
        <v>549</v>
      </c>
      <c r="D87" s="119"/>
      <c r="E87" s="119"/>
      <c r="F87" s="353" t="s">
        <v>165</v>
      </c>
      <c r="G87" s="353" t="s">
        <v>165</v>
      </c>
      <c r="H87" s="353" t="s">
        <v>165</v>
      </c>
      <c r="I87" s="353" t="s">
        <v>165</v>
      </c>
      <c r="J87" s="353"/>
      <c r="K87" s="354" t="s">
        <v>165</v>
      </c>
    </row>
    <row r="88" spans="3:11" ht="12.75" customHeight="1">
      <c r="C88" s="84">
        <v>50</v>
      </c>
      <c r="F88" s="359">
        <v>2.6777175535499099E-4</v>
      </c>
      <c r="G88" s="61">
        <v>0</v>
      </c>
      <c r="H88" s="61">
        <v>1.27499955329951E-2</v>
      </c>
      <c r="I88" s="61">
        <v>0.36145188068981798</v>
      </c>
      <c r="J88" s="61"/>
      <c r="K88" s="83">
        <v>0.37420468774569243</v>
      </c>
    </row>
    <row r="89" spans="3:11" ht="12.75" customHeight="1">
      <c r="C89" s="84">
        <v>30</v>
      </c>
      <c r="D89" s="170"/>
      <c r="E89" s="170"/>
      <c r="F89" s="61">
        <v>3.3824970105285602E-2</v>
      </c>
      <c r="G89" s="61">
        <v>0</v>
      </c>
      <c r="H89" s="61">
        <v>3.7444676132092999E-2</v>
      </c>
      <c r="I89" s="61">
        <v>0.44886931576816802</v>
      </c>
      <c r="J89" s="61"/>
      <c r="K89" s="83">
        <v>0.4993295216066384</v>
      </c>
    </row>
    <row r="90" spans="3:11" ht="12.75" customHeight="1">
      <c r="C90" s="84">
        <v>20</v>
      </c>
      <c r="F90" s="61">
        <v>5.9364076661358102E-2</v>
      </c>
      <c r="G90" s="61">
        <v>0</v>
      </c>
      <c r="H90" s="61">
        <v>6.23785804413345E-2</v>
      </c>
      <c r="I90" s="61">
        <v>0.50457019875819198</v>
      </c>
      <c r="J90" s="61"/>
      <c r="K90" s="83">
        <v>0.59068164338509188</v>
      </c>
    </row>
    <row r="91" spans="3:11" ht="12.75" customHeight="1">
      <c r="C91" s="84">
        <v>10</v>
      </c>
      <c r="F91" s="61">
        <v>0.10125211596797799</v>
      </c>
      <c r="G91" s="61">
        <v>0</v>
      </c>
      <c r="H91" s="61">
        <v>0.11979358959650201</v>
      </c>
      <c r="I91" s="61">
        <v>0.58067272010398896</v>
      </c>
      <c r="J91" s="61"/>
      <c r="K91" s="83">
        <v>0.7375245453927245</v>
      </c>
    </row>
    <row r="92" spans="3:11" ht="12.75" customHeight="1">
      <c r="C92" s="84">
        <v>5</v>
      </c>
      <c r="F92" s="61">
        <v>0.14157448851784199</v>
      </c>
      <c r="G92" s="61">
        <v>0.36066122091525199</v>
      </c>
      <c r="H92" s="61">
        <v>0.195608100793979</v>
      </c>
      <c r="I92" s="61">
        <v>0.63619149506386596</v>
      </c>
      <c r="J92" s="61"/>
      <c r="K92" s="83">
        <v>1.2101940160286579</v>
      </c>
    </row>
    <row r="93" spans="3:11" ht="12.75" customHeight="1">
      <c r="C93" s="84">
        <v>3</v>
      </c>
      <c r="F93" s="61">
        <v>0.170742323439664</v>
      </c>
      <c r="G93" s="61">
        <v>0.53650677596135599</v>
      </c>
      <c r="H93" s="61">
        <v>0.195608100793979</v>
      </c>
      <c r="I93" s="61">
        <v>0.63619149506386596</v>
      </c>
      <c r="J93" s="61"/>
      <c r="K93" s="83">
        <v>1.3879528493379827</v>
      </c>
    </row>
    <row r="94" spans="3:11" ht="12.75" customHeight="1">
      <c r="C94" s="84">
        <v>2</v>
      </c>
      <c r="F94" s="61">
        <v>0.19379540258970801</v>
      </c>
      <c r="G94" s="61">
        <v>0.72636071940663205</v>
      </c>
      <c r="H94" s="61">
        <v>0.195608100793979</v>
      </c>
      <c r="I94" s="61">
        <v>0.63619149506386596</v>
      </c>
      <c r="J94" s="61"/>
      <c r="K94" s="83">
        <v>1.578307816696717</v>
      </c>
    </row>
    <row r="95" spans="3:11" ht="12.75" customHeight="1">
      <c r="C95" s="84">
        <v>1</v>
      </c>
      <c r="F95" s="61">
        <v>0.233479129826238</v>
      </c>
      <c r="G95" s="61">
        <v>1.18897124405275</v>
      </c>
      <c r="H95" s="61">
        <v>0.195608100793979</v>
      </c>
      <c r="I95" s="61">
        <v>0.63619149506386596</v>
      </c>
      <c r="J95" s="61"/>
      <c r="K95" s="83">
        <v>2.0403184359921478</v>
      </c>
    </row>
    <row r="96" spans="3:11" ht="12.75" customHeight="1">
      <c r="C96" s="84">
        <v>0.5</v>
      </c>
      <c r="F96" s="61">
        <v>0.27417842468877202</v>
      </c>
      <c r="G96" s="61">
        <v>1.88546692313572</v>
      </c>
      <c r="H96" s="61">
        <v>0.195608100793979</v>
      </c>
      <c r="I96" s="61">
        <v>0.63619149506386596</v>
      </c>
      <c r="J96" s="61"/>
      <c r="K96" s="83">
        <v>2.7352501087735486</v>
      </c>
    </row>
    <row r="97" spans="2:11" ht="12.75" customHeight="1">
      <c r="C97" s="84">
        <v>0.3</v>
      </c>
      <c r="F97" s="61">
        <v>0.30527613665012998</v>
      </c>
      <c r="G97" s="61">
        <v>2.5952559155251498</v>
      </c>
      <c r="H97" s="61">
        <v>0.195608100793979</v>
      </c>
      <c r="I97" s="61">
        <v>0.63619149506386596</v>
      </c>
      <c r="J97" s="61"/>
      <c r="K97" s="83">
        <v>3.4437020430748557</v>
      </c>
    </row>
    <row r="98" spans="2:11" ht="12.75" customHeight="1">
      <c r="C98" s="84">
        <v>0.2</v>
      </c>
      <c r="F98" s="61">
        <v>0.33085905173413199</v>
      </c>
      <c r="G98" s="61">
        <v>3.3036697839643598</v>
      </c>
      <c r="H98" s="61">
        <v>0.195608100793979</v>
      </c>
      <c r="I98" s="61">
        <v>0.63619149506386596</v>
      </c>
      <c r="J98" s="61"/>
      <c r="K98" s="83">
        <v>4.1510760489110048</v>
      </c>
    </row>
    <row r="99" spans="2:11" ht="12.75" customHeight="1">
      <c r="C99" s="84">
        <v>0.1</v>
      </c>
      <c r="F99" s="61">
        <v>0.37691314191615699</v>
      </c>
      <c r="G99" s="61">
        <v>4.8670736513265496</v>
      </c>
      <c r="H99" s="61">
        <v>0.195608100793979</v>
      </c>
      <c r="I99" s="61">
        <v>0.63619149506386596</v>
      </c>
      <c r="J99" s="61"/>
      <c r="K99" s="83">
        <v>5.7128843201029476</v>
      </c>
    </row>
    <row r="100" spans="2:11" ht="12.75" customHeight="1">
      <c r="C100" s="84">
        <v>0.05</v>
      </c>
      <c r="F100" s="61">
        <v>0.42656403410694699</v>
      </c>
      <c r="G100" s="61">
        <v>6.9465276901966897</v>
      </c>
      <c r="H100" s="61">
        <v>0.195608100793979</v>
      </c>
      <c r="I100" s="61">
        <v>0.63619149506386596</v>
      </c>
      <c r="J100" s="61"/>
      <c r="K100" s="83">
        <v>7.7910542143718677</v>
      </c>
    </row>
    <row r="101" spans="2:11" ht="12.75" customHeight="1">
      <c r="C101" s="84">
        <v>0.03</v>
      </c>
      <c r="F101" s="61">
        <v>0.465910863575482</v>
      </c>
      <c r="G101" s="61">
        <v>8.8473773694961508</v>
      </c>
      <c r="H101" s="61">
        <v>0.195608100793979</v>
      </c>
      <c r="I101" s="61">
        <v>0.63619149506386596</v>
      </c>
      <c r="J101" s="61"/>
      <c r="K101" s="83">
        <v>9.6911712934221175</v>
      </c>
    </row>
    <row r="102" spans="2:11" ht="12.75" customHeight="1">
      <c r="C102" s="84">
        <v>0.02</v>
      </c>
      <c r="F102" s="61">
        <v>0.49903947793343201</v>
      </c>
      <c r="G102" s="61">
        <v>10.589374219866199</v>
      </c>
      <c r="H102" s="61">
        <v>0.195608100793979</v>
      </c>
      <c r="I102" s="61">
        <v>0.63619149506386596</v>
      </c>
      <c r="J102" s="61"/>
      <c r="K102" s="83">
        <v>11.432713345062071</v>
      </c>
    </row>
    <row r="103" spans="2:11" ht="12.75" customHeight="1">
      <c r="C103" s="84">
        <v>0.01</v>
      </c>
      <c r="F103" s="61">
        <v>0.56003860607653599</v>
      </c>
      <c r="G103" s="61">
        <v>14.0408651819687</v>
      </c>
      <c r="H103" s="61">
        <v>0.195608100793979</v>
      </c>
      <c r="I103" s="61">
        <v>0.63619149506386596</v>
      </c>
      <c r="J103" s="61"/>
      <c r="K103" s="83">
        <v>14.883676001850027</v>
      </c>
    </row>
    <row r="104" spans="2:11" ht="12.75" customHeight="1">
      <c r="C104" s="84">
        <v>5.0000000000000001E-3</v>
      </c>
      <c r="F104" s="61">
        <v>0.62721577061116696</v>
      </c>
      <c r="G104" s="61">
        <v>18.036240114082201</v>
      </c>
      <c r="H104" s="61">
        <v>0.195608100793979</v>
      </c>
      <c r="I104" s="61">
        <v>0.63619149506386596</v>
      </c>
      <c r="J104" s="61"/>
      <c r="K104" s="83">
        <v>18.878825322260724</v>
      </c>
    </row>
    <row r="105" spans="2:11" ht="12.75" customHeight="1">
      <c r="C105" s="84">
        <v>3.0000000000000001E-3</v>
      </c>
      <c r="F105" s="61">
        <v>0.68113095805452295</v>
      </c>
      <c r="G105" s="61">
        <v>21.2558412425036</v>
      </c>
      <c r="H105" s="61">
        <v>0.195608100793979</v>
      </c>
      <c r="I105" s="61">
        <v>0.63619149506386596</v>
      </c>
      <c r="J105" s="61"/>
      <c r="K105" s="83">
        <v>22.098451821275603</v>
      </c>
    </row>
    <row r="106" spans="2:11" ht="12.75" customHeight="1">
      <c r="C106" s="84">
        <v>2E-3</v>
      </c>
      <c r="F106" s="61">
        <v>0.72682113502640799</v>
      </c>
      <c r="G106" s="61">
        <v>23.920670290858201</v>
      </c>
      <c r="H106" s="61">
        <v>0.195608100793979</v>
      </c>
      <c r="I106" s="61">
        <v>0.63619149506386596</v>
      </c>
      <c r="J106" s="61"/>
      <c r="K106" s="83">
        <v>24.76341993983122</v>
      </c>
    </row>
    <row r="107" spans="2:11" ht="12.75" customHeight="1">
      <c r="C107" s="84">
        <v>1E-3</v>
      </c>
      <c r="F107" s="61">
        <v>0.81133997614617603</v>
      </c>
      <c r="G107" s="61">
        <v>28.546259160579801</v>
      </c>
      <c r="H107" s="61">
        <v>0.195608100793979</v>
      </c>
      <c r="I107" s="61">
        <v>0.63619149506386596</v>
      </c>
      <c r="J107" s="61"/>
      <c r="K107" s="83">
        <v>29.389507933821374</v>
      </c>
    </row>
    <row r="108" spans="2:11" ht="12.75" customHeight="1" thickBot="1">
      <c r="C108" s="118"/>
      <c r="D108" s="119"/>
      <c r="E108" s="119"/>
      <c r="F108" s="163"/>
      <c r="G108" s="163"/>
      <c r="H108" s="163"/>
      <c r="I108" s="163"/>
      <c r="J108" s="163"/>
      <c r="K108" s="262"/>
    </row>
    <row r="109" spans="2:11" ht="13.8" thickBot="1">
      <c r="K109" s="61"/>
    </row>
    <row r="110" spans="2:11" ht="48" customHeight="1" thickBot="1">
      <c r="D110" s="852"/>
      <c r="E110" s="1390" t="s">
        <v>572</v>
      </c>
      <c r="F110" s="1391"/>
      <c r="G110" s="857" t="s">
        <v>551</v>
      </c>
      <c r="H110" s="61"/>
      <c r="I110" s="61"/>
      <c r="J110" s="61"/>
      <c r="K110" s="61"/>
    </row>
    <row r="111" spans="2:11" ht="16.2" thickBot="1">
      <c r="C111" s="853"/>
      <c r="D111" s="360"/>
      <c r="E111" s="858" t="s">
        <v>552</v>
      </c>
      <c r="F111" s="858" t="s">
        <v>553</v>
      </c>
      <c r="G111" s="858" t="s">
        <v>553</v>
      </c>
      <c r="J111" s="61"/>
      <c r="K111" s="61"/>
    </row>
    <row r="112" spans="2:11" ht="16.2" thickBot="1">
      <c r="B112" s="62"/>
      <c r="C112" s="854" t="s">
        <v>554</v>
      </c>
      <c r="D112" s="119"/>
      <c r="E112" s="847" t="s">
        <v>648</v>
      </c>
      <c r="F112" s="848">
        <v>0.99</v>
      </c>
      <c r="G112" s="847" t="s">
        <v>555</v>
      </c>
      <c r="H112" s="61"/>
      <c r="I112" s="1060"/>
      <c r="J112" s="1060"/>
      <c r="K112" s="61"/>
    </row>
    <row r="113" spans="2:11" ht="16.2" thickBot="1">
      <c r="B113" s="62"/>
      <c r="C113" s="855" t="s">
        <v>565</v>
      </c>
      <c r="D113" s="360"/>
      <c r="E113" s="847" t="s">
        <v>648</v>
      </c>
      <c r="F113" s="848">
        <v>0.99</v>
      </c>
      <c r="G113" s="847" t="s">
        <v>556</v>
      </c>
      <c r="H113" s="61"/>
      <c r="I113" s="1060"/>
      <c r="J113" s="1060"/>
      <c r="K113" s="61"/>
    </row>
    <row r="114" spans="2:11" ht="16.2" thickBot="1">
      <c r="B114" s="62"/>
      <c r="C114" s="855" t="s">
        <v>566</v>
      </c>
      <c r="D114" s="119"/>
      <c r="E114" s="859">
        <v>1.0000000000000001E-5</v>
      </c>
      <c r="F114" s="848">
        <v>0.05</v>
      </c>
      <c r="G114" s="847" t="s">
        <v>557</v>
      </c>
      <c r="H114" s="61"/>
      <c r="I114" s="1060"/>
      <c r="J114" s="1060"/>
      <c r="K114" s="61"/>
    </row>
    <row r="115" spans="2:11" ht="16.2" thickBot="1">
      <c r="B115" s="62"/>
      <c r="C115" s="855" t="s">
        <v>558</v>
      </c>
      <c r="D115" s="360"/>
      <c r="E115" s="849">
        <v>1E-4</v>
      </c>
      <c r="F115" s="848">
        <v>0.5</v>
      </c>
      <c r="G115" s="847" t="s">
        <v>557</v>
      </c>
      <c r="H115" s="61"/>
      <c r="I115" s="1060"/>
      <c r="J115" s="1060"/>
      <c r="K115" s="61"/>
    </row>
    <row r="116" spans="2:11" ht="33.75" customHeight="1" thickBot="1">
      <c r="B116" s="62"/>
      <c r="C116" s="856" t="s">
        <v>559</v>
      </c>
      <c r="D116" s="119"/>
      <c r="E116" s="850">
        <v>1E-4</v>
      </c>
      <c r="F116" s="851">
        <v>0.05</v>
      </c>
      <c r="G116" s="846" t="s">
        <v>385</v>
      </c>
      <c r="H116" s="61"/>
      <c r="I116" s="1060"/>
      <c r="J116" s="1060"/>
      <c r="K116" s="61"/>
    </row>
    <row r="117" spans="2:11">
      <c r="B117" s="62"/>
      <c r="H117" s="61"/>
      <c r="I117" s="1060"/>
      <c r="J117" s="1060"/>
      <c r="K117" s="61"/>
    </row>
    <row r="118" spans="2:11">
      <c r="B118" s="62"/>
      <c r="H118" s="61"/>
      <c r="I118" s="1060"/>
      <c r="J118" s="1060"/>
      <c r="K118" s="61"/>
    </row>
    <row r="119" spans="2:11">
      <c r="B119" s="62"/>
      <c r="H119" s="61"/>
      <c r="I119" s="1060"/>
      <c r="J119" s="1060"/>
      <c r="K119" s="61"/>
    </row>
    <row r="120" spans="2:11">
      <c r="B120" s="62"/>
      <c r="H120" s="61"/>
      <c r="I120" s="1060"/>
      <c r="J120" s="1060"/>
      <c r="K120" s="61"/>
    </row>
    <row r="121" spans="2:11">
      <c r="B121" s="62"/>
      <c r="H121" s="61"/>
      <c r="I121" s="1060"/>
      <c r="J121" s="1060"/>
      <c r="K121" s="61"/>
    </row>
    <row r="122" spans="2:11">
      <c r="B122" s="62"/>
      <c r="H122" s="61"/>
      <c r="I122" s="1060"/>
      <c r="J122" s="1060"/>
      <c r="K122" s="61"/>
    </row>
    <row r="123" spans="2:11">
      <c r="B123" s="62"/>
      <c r="F123" s="61"/>
      <c r="G123" s="61"/>
      <c r="H123" s="61"/>
      <c r="I123" s="1060"/>
      <c r="J123" s="1060"/>
      <c r="K123" s="61"/>
    </row>
    <row r="124" spans="2:11">
      <c r="B124" s="62"/>
      <c r="F124" s="61"/>
      <c r="G124" s="61"/>
      <c r="H124" s="61"/>
      <c r="I124" s="1060"/>
      <c r="J124" s="1060"/>
      <c r="K124" s="61"/>
    </row>
    <row r="125" spans="2:11">
      <c r="B125" s="62"/>
      <c r="F125" s="61"/>
      <c r="G125" s="61"/>
      <c r="H125" s="61"/>
      <c r="I125" s="1060"/>
      <c r="J125" s="1060"/>
      <c r="K125" s="61"/>
    </row>
    <row r="126" spans="2:11">
      <c r="B126" s="62"/>
      <c r="F126" s="61"/>
      <c r="G126" s="61"/>
      <c r="H126" s="61"/>
      <c r="I126" s="1060"/>
      <c r="J126" s="1060"/>
      <c r="K126" s="61"/>
    </row>
    <row r="127" spans="2:11">
      <c r="B127" s="62"/>
      <c r="F127" s="61"/>
      <c r="G127" s="61"/>
      <c r="H127" s="61"/>
      <c r="I127" s="1060"/>
      <c r="J127" s="1060"/>
      <c r="K127" s="61"/>
    </row>
    <row r="128" spans="2:11">
      <c r="I128" s="1060"/>
      <c r="J128" s="1060"/>
    </row>
    <row r="129" spans="9:10">
      <c r="I129" s="1060"/>
      <c r="J129" s="1060"/>
    </row>
    <row r="130" spans="9:10">
      <c r="I130" s="1060"/>
      <c r="J130" s="1060"/>
    </row>
    <row r="131" spans="9:10">
      <c r="I131" s="1060"/>
      <c r="J131" s="1060"/>
    </row>
  </sheetData>
  <sheetProtection formatCells="0" formatColumns="0" formatRows="0"/>
  <mergeCells count="7">
    <mergeCell ref="E110:F110"/>
    <mergeCell ref="C5:I5"/>
    <mergeCell ref="C7:C9"/>
    <mergeCell ref="K7:N7"/>
    <mergeCell ref="K8:N8"/>
    <mergeCell ref="D11:L11"/>
    <mergeCell ref="C14:L14"/>
  </mergeCells>
  <hyperlinks>
    <hyperlink ref="N2" location="NOTES!A1" display="BACK" xr:uid="{00000000-0004-0000-1300-000000000000}"/>
  </hyperlinks>
  <pageMargins left="0.7" right="0.7" top="0.75" bottom="0.75" header="0.3" footer="0.3"/>
  <pageSetup paperSize="9"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0"/>
  <dimension ref="C2:AH84"/>
  <sheetViews>
    <sheetView workbookViewId="0">
      <selection activeCell="G21" sqref="G21"/>
    </sheetView>
  </sheetViews>
  <sheetFormatPr defaultColWidth="9.33203125" defaultRowHeight="13.2"/>
  <cols>
    <col min="1" max="1" width="6.33203125" style="3" customWidth="1"/>
    <col min="2" max="2" width="6.6640625" style="3" customWidth="1"/>
    <col min="3" max="3" width="11.44140625" style="3" customWidth="1"/>
    <col min="4" max="4" width="12" style="3" customWidth="1"/>
    <col min="5" max="5" width="18.6640625" style="3" customWidth="1"/>
    <col min="6" max="7" width="14.44140625" style="3" customWidth="1"/>
    <col min="8" max="8" width="18.44140625" style="3" customWidth="1"/>
    <col min="9" max="9" width="26.6640625" style="3" customWidth="1"/>
    <col min="10" max="10" width="23" style="3" customWidth="1"/>
    <col min="11" max="13" width="13.6640625" style="3" customWidth="1"/>
    <col min="14" max="14" width="22.5546875" style="3" customWidth="1"/>
    <col min="15" max="20" width="13.6640625" style="3" customWidth="1"/>
    <col min="21" max="21" width="17.5546875" style="3" customWidth="1"/>
    <col min="22" max="16384" width="9.33203125" style="3"/>
  </cols>
  <sheetData>
    <row r="2" spans="3:16" ht="15">
      <c r="N2" s="412" t="s">
        <v>48</v>
      </c>
    </row>
    <row r="4" spans="3:16" ht="13.5" customHeight="1"/>
    <row r="5" spans="3:16" ht="69" customHeight="1">
      <c r="C5" s="1352" t="s">
        <v>0</v>
      </c>
      <c r="D5" s="1353"/>
      <c r="E5" s="1353"/>
      <c r="F5" s="1353"/>
      <c r="G5" s="1353"/>
      <c r="H5" s="1353"/>
      <c r="I5" s="1353"/>
      <c r="J5" s="23"/>
      <c r="K5" s="23"/>
      <c r="L5" s="23"/>
      <c r="M5" s="23"/>
      <c r="N5" s="24"/>
    </row>
    <row r="6" spans="3:16" ht="18" customHeight="1">
      <c r="C6" s="25"/>
      <c r="D6" s="26"/>
      <c r="E6" s="23"/>
      <c r="F6" s="23"/>
      <c r="G6" s="23"/>
      <c r="H6" s="23"/>
      <c r="I6" s="23"/>
      <c r="J6" s="23"/>
      <c r="K6" s="23"/>
      <c r="L6" s="23"/>
      <c r="M6" s="23"/>
      <c r="N6" s="24"/>
      <c r="O6" s="121"/>
      <c r="P6" s="121"/>
    </row>
    <row r="7" spans="3:16" ht="18" customHeight="1">
      <c r="C7" s="103"/>
      <c r="L7" s="105"/>
      <c r="M7" s="105"/>
      <c r="N7" s="617"/>
      <c r="O7" s="107"/>
      <c r="P7" s="107"/>
    </row>
    <row r="8" spans="3:16" ht="18" customHeight="1">
      <c r="C8" s="103"/>
      <c r="L8" s="106"/>
      <c r="M8" s="106"/>
      <c r="N8" s="206" t="s">
        <v>1</v>
      </c>
      <c r="O8" s="107"/>
      <c r="P8" s="107"/>
    </row>
    <row r="9" spans="3:16" ht="18" customHeight="1">
      <c r="C9" s="104"/>
      <c r="D9" s="27"/>
      <c r="E9" s="27"/>
      <c r="F9" s="27"/>
      <c r="G9" s="27"/>
      <c r="H9" s="27"/>
      <c r="I9" s="27"/>
      <c r="J9" s="27"/>
      <c r="K9" s="33"/>
      <c r="L9" s="33"/>
      <c r="M9" s="33"/>
      <c r="N9" s="34"/>
      <c r="O9" s="121"/>
      <c r="P9" s="121"/>
    </row>
    <row r="10" spans="3:16" ht="14.25" customHeight="1">
      <c r="C10" s="29"/>
      <c r="D10" s="23"/>
      <c r="E10" s="23"/>
      <c r="F10" s="23"/>
      <c r="G10" s="23"/>
      <c r="H10" s="23"/>
      <c r="I10" s="23"/>
      <c r="J10" s="23"/>
      <c r="K10" s="23"/>
      <c r="L10" s="23"/>
      <c r="M10" s="23"/>
      <c r="N10" s="24"/>
    </row>
    <row r="11" spans="3:16" ht="42" customHeight="1">
      <c r="C11" s="30"/>
      <c r="D11" s="1361" t="s">
        <v>600</v>
      </c>
      <c r="E11" s="1361"/>
      <c r="F11" s="1361"/>
      <c r="G11" s="1361"/>
      <c r="H11" s="1361"/>
      <c r="I11" s="1361"/>
      <c r="J11" s="1361"/>
      <c r="K11" s="1361"/>
      <c r="L11" s="1361"/>
      <c r="N11" s="31"/>
    </row>
    <row r="12" spans="3:16" ht="15" customHeight="1">
      <c r="C12" s="32"/>
      <c r="D12" s="27"/>
      <c r="E12" s="27"/>
      <c r="F12" s="27"/>
      <c r="G12" s="27"/>
      <c r="H12" s="27"/>
      <c r="I12" s="27"/>
      <c r="J12" s="27"/>
      <c r="K12" s="27"/>
      <c r="L12" s="27"/>
      <c r="M12" s="27"/>
      <c r="N12" s="28"/>
    </row>
    <row r="13" spans="3:16" ht="15.75" customHeight="1"/>
    <row r="14" spans="3:16" ht="18" customHeight="1">
      <c r="C14" s="36" t="s">
        <v>663</v>
      </c>
      <c r="D14" s="37"/>
      <c r="E14" s="6"/>
      <c r="F14" s="6"/>
      <c r="G14" s="6"/>
      <c r="H14" s="6"/>
      <c r="I14" s="6"/>
      <c r="J14" s="6"/>
    </row>
    <row r="15" spans="3:16" ht="18" customHeight="1">
      <c r="C15" s="37"/>
      <c r="D15" s="57"/>
      <c r="E15" s="346"/>
      <c r="F15" s="6"/>
      <c r="G15" s="6"/>
      <c r="H15" s="6"/>
      <c r="I15" s="6"/>
      <c r="J15" s="6"/>
    </row>
    <row r="16" spans="3:16" ht="18" customHeight="1">
      <c r="D16" s="6"/>
      <c r="E16" s="6"/>
      <c r="F16" s="6"/>
      <c r="G16" s="6"/>
      <c r="H16" s="6"/>
      <c r="I16" s="6"/>
      <c r="J16" s="6"/>
      <c r="K16" s="6"/>
    </row>
    <row r="17" spans="3:34" ht="21" customHeight="1" thickBot="1">
      <c r="E17" s="351"/>
    </row>
    <row r="18" spans="3:34" ht="17.100000000000001" customHeight="1" thickBot="1">
      <c r="C18" s="252"/>
      <c r="D18" s="347" t="s">
        <v>108</v>
      </c>
      <c r="E18" s="347"/>
      <c r="F18" s="347"/>
      <c r="G18" s="347"/>
      <c r="H18" s="347"/>
      <c r="I18" s="347" t="s">
        <v>373</v>
      </c>
      <c r="J18" s="348"/>
      <c r="K18" s="444"/>
      <c r="L18" s="415" t="s">
        <v>77</v>
      </c>
      <c r="M18" s="347"/>
      <c r="N18" s="347"/>
      <c r="O18" s="347"/>
      <c r="P18" s="347"/>
      <c r="Q18" s="347"/>
      <c r="R18" s="347"/>
      <c r="S18" s="349"/>
      <c r="T18" s="349" t="s">
        <v>51</v>
      </c>
    </row>
    <row r="19" spans="3:34" ht="22.5" customHeight="1">
      <c r="C19" s="475" t="s">
        <v>52</v>
      </c>
      <c r="D19" s="476" t="s">
        <v>53</v>
      </c>
      <c r="E19" s="499" t="s">
        <v>260</v>
      </c>
      <c r="F19" s="477" t="s">
        <v>111</v>
      </c>
      <c r="G19" s="478" t="s">
        <v>60</v>
      </c>
      <c r="H19" s="240" t="s">
        <v>113</v>
      </c>
      <c r="I19" s="239" t="s">
        <v>112</v>
      </c>
      <c r="J19" s="60" t="s">
        <v>137</v>
      </c>
      <c r="K19" s="251"/>
      <c r="L19" s="416"/>
      <c r="M19" s="101"/>
      <c r="N19" s="101"/>
      <c r="O19" s="101"/>
      <c r="P19" s="101"/>
      <c r="Q19" s="101"/>
      <c r="R19" s="537"/>
      <c r="S19" s="251"/>
      <c r="T19" s="251"/>
    </row>
    <row r="20" spans="3:34" ht="21" thickBot="1">
      <c r="C20" s="456" t="s">
        <v>54</v>
      </c>
      <c r="D20" s="457" t="s">
        <v>55</v>
      </c>
      <c r="E20" s="486" t="s">
        <v>748</v>
      </c>
      <c r="F20" s="458" t="s">
        <v>55</v>
      </c>
      <c r="G20" s="243" t="s">
        <v>61</v>
      </c>
      <c r="H20" s="211" t="s">
        <v>117</v>
      </c>
      <c r="I20" s="211" t="s">
        <v>116</v>
      </c>
      <c r="J20" s="114" t="s">
        <v>149</v>
      </c>
      <c r="K20" s="72" t="s">
        <v>793</v>
      </c>
      <c r="L20" s="109" t="s">
        <v>374</v>
      </c>
      <c r="M20" s="110" t="s">
        <v>375</v>
      </c>
      <c r="N20" s="110" t="s">
        <v>376</v>
      </c>
      <c r="O20" s="110" t="s">
        <v>377</v>
      </c>
      <c r="P20" s="110" t="s">
        <v>378</v>
      </c>
      <c r="Q20" s="110" t="s">
        <v>379</v>
      </c>
      <c r="R20" s="110" t="s">
        <v>380</v>
      </c>
      <c r="S20" s="72" t="s">
        <v>381</v>
      </c>
      <c r="T20" s="72" t="s">
        <v>794</v>
      </c>
    </row>
    <row r="21" spans="3:34" ht="17.100000000000001" customHeight="1">
      <c r="C21" s="500">
        <v>51.5</v>
      </c>
      <c r="D21" s="501">
        <v>-0.14000000000000001</v>
      </c>
      <c r="E21" s="584">
        <v>3.1382983999999003E-2</v>
      </c>
      <c r="F21" s="501">
        <v>1</v>
      </c>
      <c r="G21" s="504">
        <v>1</v>
      </c>
      <c r="H21" s="521">
        <v>14.25</v>
      </c>
      <c r="I21" s="171">
        <v>31.076991235657001</v>
      </c>
      <c r="J21" s="4">
        <v>0</v>
      </c>
      <c r="K21" s="173">
        <v>0.49531707000000003</v>
      </c>
      <c r="L21" s="417">
        <v>34.099186472957797</v>
      </c>
      <c r="M21" s="172">
        <v>21.204829942409098</v>
      </c>
      <c r="N21" s="172">
        <v>-6.4699478371781796</v>
      </c>
      <c r="O21" s="172">
        <v>14.9485002168009</v>
      </c>
      <c r="P21" s="172">
        <v>2.6914236430878602</v>
      </c>
      <c r="Q21" s="172">
        <v>0</v>
      </c>
      <c r="R21" s="172">
        <v>58.20905817002474</v>
      </c>
      <c r="S21" s="173">
        <v>8.7313587255037106</v>
      </c>
      <c r="T21" s="173">
        <v>49.477699444521029</v>
      </c>
      <c r="U21" s="150"/>
    </row>
    <row r="22" spans="3:34">
      <c r="C22" s="500">
        <v>41.9</v>
      </c>
      <c r="D22" s="501">
        <v>12.49</v>
      </c>
      <c r="E22" s="584">
        <v>4.6122988010001503E-2</v>
      </c>
      <c r="F22" s="501">
        <v>1</v>
      </c>
      <c r="G22" s="504">
        <v>1</v>
      </c>
      <c r="H22" s="521">
        <v>14.25</v>
      </c>
      <c r="I22" s="171">
        <v>40.232035996361603</v>
      </c>
      <c r="J22" s="4">
        <v>0</v>
      </c>
      <c r="K22" s="173">
        <v>0.62326300000000001</v>
      </c>
      <c r="L22" s="417">
        <v>34.099186472957797</v>
      </c>
      <c r="M22" s="172">
        <v>21.204829942409098</v>
      </c>
      <c r="N22" s="172">
        <v>-4.3539591952319601</v>
      </c>
      <c r="O22" s="172">
        <v>14.9485002168009</v>
      </c>
      <c r="P22" s="172">
        <v>4.6891170637411896</v>
      </c>
      <c r="Q22" s="172">
        <v>0</v>
      </c>
      <c r="R22" s="172">
        <v>58.09076294873185</v>
      </c>
      <c r="S22" s="173">
        <v>8.7136144423097779</v>
      </c>
      <c r="T22" s="173">
        <v>49.377148506422074</v>
      </c>
      <c r="U22" s="150"/>
    </row>
    <row r="23" spans="3:34">
      <c r="C23" s="500">
        <v>33.94</v>
      </c>
      <c r="D23" s="501">
        <v>18.43</v>
      </c>
      <c r="E23" s="584">
        <v>0</v>
      </c>
      <c r="F23" s="501">
        <v>1</v>
      </c>
      <c r="G23" s="504">
        <v>1</v>
      </c>
      <c r="H23" s="521">
        <v>14.25</v>
      </c>
      <c r="I23" s="171">
        <v>46.359692611863402</v>
      </c>
      <c r="J23" s="4">
        <v>0</v>
      </c>
      <c r="K23" s="173">
        <v>0.42101702000000002</v>
      </c>
      <c r="L23" s="417">
        <v>34.099186472957797</v>
      </c>
      <c r="M23" s="172">
        <v>21.204829942409098</v>
      </c>
      <c r="N23" s="172">
        <v>-7.9666619686233204</v>
      </c>
      <c r="O23" s="172">
        <v>14.9485002168009</v>
      </c>
      <c r="P23" s="172">
        <v>6.4427932987872598</v>
      </c>
      <c r="Q23" s="172">
        <v>0</v>
      </c>
      <c r="R23" s="172">
        <v>63.457141957169277</v>
      </c>
      <c r="S23" s="173">
        <v>9.5185712935753912</v>
      </c>
      <c r="T23" s="173">
        <v>53.938570663593886</v>
      </c>
      <c r="U23" s="150"/>
    </row>
    <row r="24" spans="3:34">
      <c r="C24" s="500">
        <v>51.5</v>
      </c>
      <c r="D24" s="501">
        <v>-0.14000000000000001</v>
      </c>
      <c r="E24" s="584">
        <v>3.1382983999999003E-2</v>
      </c>
      <c r="F24" s="501">
        <v>1</v>
      </c>
      <c r="G24" s="504">
        <v>0.1</v>
      </c>
      <c r="H24" s="521">
        <v>14.25</v>
      </c>
      <c r="I24" s="171">
        <v>31.076991235657001</v>
      </c>
      <c r="J24" s="4">
        <v>0</v>
      </c>
      <c r="K24" s="173">
        <v>2.18584742</v>
      </c>
      <c r="L24" s="417">
        <v>34.099186472957797</v>
      </c>
      <c r="M24" s="172">
        <v>21.204829942409098</v>
      </c>
      <c r="N24" s="172">
        <v>7.2015810234563</v>
      </c>
      <c r="O24" s="172">
        <v>14.9485002168009</v>
      </c>
      <c r="P24" s="172">
        <v>2.6914236430878602</v>
      </c>
      <c r="Q24" s="172">
        <v>0.13250000000000001</v>
      </c>
      <c r="R24" s="172">
        <v>44.670029309390259</v>
      </c>
      <c r="S24" s="173">
        <v>4.4670029309390253</v>
      </c>
      <c r="T24" s="173">
        <v>40.203026378451234</v>
      </c>
      <c r="U24" s="150"/>
    </row>
    <row r="25" spans="3:34">
      <c r="C25" s="500">
        <v>41.9</v>
      </c>
      <c r="D25" s="501">
        <v>12.49</v>
      </c>
      <c r="E25" s="584">
        <v>4.6122988010001503E-2</v>
      </c>
      <c r="F25" s="501">
        <v>1</v>
      </c>
      <c r="G25" s="504">
        <v>0.1</v>
      </c>
      <c r="H25" s="521">
        <v>14.25</v>
      </c>
      <c r="I25" s="171">
        <v>40.232035996361603</v>
      </c>
      <c r="J25" s="4">
        <v>0</v>
      </c>
      <c r="K25" s="173">
        <v>2.6967651300000002</v>
      </c>
      <c r="L25" s="417">
        <v>34.099186472957797</v>
      </c>
      <c r="M25" s="172">
        <v>21.204829942409098</v>
      </c>
      <c r="N25" s="172">
        <v>9.13595517603048</v>
      </c>
      <c r="O25" s="172">
        <v>14.9485002168009</v>
      </c>
      <c r="P25" s="172">
        <v>4.6891170637411896</v>
      </c>
      <c r="Q25" s="172">
        <v>0.13250000000000001</v>
      </c>
      <c r="R25" s="172">
        <v>44.733348577469407</v>
      </c>
      <c r="S25" s="173">
        <v>4.4733348577469405</v>
      </c>
      <c r="T25" s="173">
        <v>40.260013719722465</v>
      </c>
      <c r="U25" s="150"/>
    </row>
    <row r="26" spans="3:34">
      <c r="C26" s="500">
        <v>33.94</v>
      </c>
      <c r="D26" s="501">
        <v>18.43</v>
      </c>
      <c r="E26" s="584">
        <v>0</v>
      </c>
      <c r="F26" s="501">
        <v>1</v>
      </c>
      <c r="G26" s="504">
        <v>0.1</v>
      </c>
      <c r="H26" s="521">
        <v>14.25</v>
      </c>
      <c r="I26" s="171">
        <v>46.359692611863402</v>
      </c>
      <c r="J26" s="4">
        <v>0</v>
      </c>
      <c r="K26" s="173">
        <v>1.91338757</v>
      </c>
      <c r="L26" s="417">
        <v>34.099186472957797</v>
      </c>
      <c r="M26" s="172">
        <v>21.204829942409098</v>
      </c>
      <c r="N26" s="172">
        <v>5.9755835962854897</v>
      </c>
      <c r="O26" s="172">
        <v>14.9485002168009</v>
      </c>
      <c r="P26" s="172">
        <v>6.4427932987872598</v>
      </c>
      <c r="Q26" s="172">
        <v>0.13250000000000001</v>
      </c>
      <c r="R26" s="172">
        <v>49.647396392260468</v>
      </c>
      <c r="S26" s="173">
        <v>4.9647396392260461</v>
      </c>
      <c r="T26" s="173">
        <v>44.682656753034422</v>
      </c>
      <c r="U26" s="150"/>
    </row>
    <row r="27" spans="3:34">
      <c r="C27" s="500">
        <v>51.5</v>
      </c>
      <c r="D27" s="501">
        <v>-0.14000000000000001</v>
      </c>
      <c r="E27" s="584">
        <v>3.1382983999999003E-2</v>
      </c>
      <c r="F27" s="501">
        <v>1</v>
      </c>
      <c r="G27" s="504">
        <v>0.01</v>
      </c>
      <c r="H27" s="521">
        <v>14.25</v>
      </c>
      <c r="I27" s="171">
        <v>31.076991235657001</v>
      </c>
      <c r="J27" s="4">
        <v>0</v>
      </c>
      <c r="K27" s="173">
        <v>6.7980722699999996</v>
      </c>
      <c r="L27" s="417">
        <v>34.099186472957797</v>
      </c>
      <c r="M27" s="172">
        <v>21.204829942409098</v>
      </c>
      <c r="N27" s="172">
        <v>17.650598852783201</v>
      </c>
      <c r="O27" s="172">
        <v>14.9485002168009</v>
      </c>
      <c r="P27" s="172">
        <v>2.6914236430878602</v>
      </c>
      <c r="Q27" s="172">
        <v>0.53</v>
      </c>
      <c r="R27" s="172">
        <v>34.618511480063354</v>
      </c>
      <c r="S27" s="173">
        <v>1.7309255740031673</v>
      </c>
      <c r="T27" s="173">
        <v>32.887585906060188</v>
      </c>
      <c r="U27" s="150"/>
    </row>
    <row r="28" spans="3:34">
      <c r="C28" s="500">
        <v>41.9</v>
      </c>
      <c r="D28" s="501">
        <v>12.49</v>
      </c>
      <c r="E28" s="584">
        <v>4.6122988010001503E-2</v>
      </c>
      <c r="F28" s="501">
        <v>1</v>
      </c>
      <c r="G28" s="504">
        <v>0.01</v>
      </c>
      <c r="H28" s="521">
        <v>14.25</v>
      </c>
      <c r="I28" s="171">
        <v>40.232035996361603</v>
      </c>
      <c r="J28" s="4">
        <v>0</v>
      </c>
      <c r="K28" s="173">
        <v>8.2232650100000004</v>
      </c>
      <c r="L28" s="417">
        <v>34.099186472957797</v>
      </c>
      <c r="M28" s="172">
        <v>21.204829942409098</v>
      </c>
      <c r="N28" s="172">
        <v>19.4033584835555</v>
      </c>
      <c r="O28" s="172">
        <v>14.9485002168009</v>
      </c>
      <c r="P28" s="172">
        <v>4.6891170637411896</v>
      </c>
      <c r="Q28" s="172">
        <v>0.53</v>
      </c>
      <c r="R28" s="172">
        <v>34.863445269944393</v>
      </c>
      <c r="S28" s="173">
        <v>1.7431722634972193</v>
      </c>
      <c r="T28" s="173">
        <v>33.120273006447171</v>
      </c>
      <c r="U28" s="150"/>
    </row>
    <row r="29" spans="3:34">
      <c r="C29" s="500">
        <v>33.94</v>
      </c>
      <c r="D29" s="501">
        <v>18.43</v>
      </c>
      <c r="E29" s="584">
        <v>0</v>
      </c>
      <c r="F29" s="501">
        <v>1</v>
      </c>
      <c r="G29" s="504">
        <v>0.01</v>
      </c>
      <c r="H29" s="521">
        <v>14.25</v>
      </c>
      <c r="I29" s="171">
        <v>46.359692611863402</v>
      </c>
      <c r="J29" s="4">
        <v>0</v>
      </c>
      <c r="K29" s="173">
        <v>5.9418061</v>
      </c>
      <c r="L29" s="417">
        <v>34.099186472957797</v>
      </c>
      <c r="M29" s="172">
        <v>21.204829942409098</v>
      </c>
      <c r="N29" s="172">
        <v>16.410809657832701</v>
      </c>
      <c r="O29" s="172">
        <v>14.9485002168009</v>
      </c>
      <c r="P29" s="172">
        <v>6.4427932987872598</v>
      </c>
      <c r="Q29" s="172">
        <v>0.53</v>
      </c>
      <c r="R29" s="172">
        <v>39.609670330713257</v>
      </c>
      <c r="S29" s="173">
        <v>1.9804835165356625</v>
      </c>
      <c r="T29" s="173">
        <v>37.629186814177594</v>
      </c>
      <c r="U29" s="150"/>
    </row>
    <row r="30" spans="3:34">
      <c r="C30" s="500">
        <v>51.5</v>
      </c>
      <c r="D30" s="501">
        <v>-0.14000000000000001</v>
      </c>
      <c r="E30" s="584">
        <v>3.1382983999999003E-2</v>
      </c>
      <c r="F30" s="501">
        <v>1</v>
      </c>
      <c r="G30" s="504">
        <v>1E-3</v>
      </c>
      <c r="H30" s="521">
        <v>14.25</v>
      </c>
      <c r="I30" s="171">
        <v>31.076991235657001</v>
      </c>
      <c r="J30" s="4">
        <v>0</v>
      </c>
      <c r="K30" s="173">
        <v>14.899822479999999</v>
      </c>
      <c r="L30" s="417">
        <v>34.099186472957797</v>
      </c>
      <c r="M30" s="172">
        <v>21.204829942409098</v>
      </c>
      <c r="N30" s="172">
        <v>24.877105593231398</v>
      </c>
      <c r="O30" s="172">
        <v>14.9485002168009</v>
      </c>
      <c r="P30" s="172">
        <v>2.6914236430878602</v>
      </c>
      <c r="Q30" s="172">
        <v>1.1924999999999999</v>
      </c>
      <c r="R30" s="172">
        <v>28.054504739615158</v>
      </c>
      <c r="S30" s="173">
        <v>-7.7866892765940826E-16</v>
      </c>
      <c r="T30" s="173">
        <v>28.054504739615158</v>
      </c>
      <c r="U30" s="150"/>
      <c r="AH30" s="157"/>
    </row>
    <row r="31" spans="3:34">
      <c r="C31" s="500">
        <v>41.9</v>
      </c>
      <c r="D31" s="501">
        <v>12.49</v>
      </c>
      <c r="E31" s="584">
        <v>4.6122988010001503E-2</v>
      </c>
      <c r="F31" s="501">
        <v>1</v>
      </c>
      <c r="G31" s="504">
        <v>1E-3</v>
      </c>
      <c r="H31" s="521">
        <v>14.25</v>
      </c>
      <c r="I31" s="171">
        <v>40.232035996361603</v>
      </c>
      <c r="J31" s="4">
        <v>0</v>
      </c>
      <c r="K31" s="173">
        <v>17.671557660000001</v>
      </c>
      <c r="L31" s="417">
        <v>34.099186472957797</v>
      </c>
      <c r="M31" s="172">
        <v>21.204829942409098</v>
      </c>
      <c r="N31" s="172">
        <v>26.4482507060134</v>
      </c>
      <c r="O31" s="172">
        <v>14.9485002168009</v>
      </c>
      <c r="P31" s="172">
        <v>4.6891170637411896</v>
      </c>
      <c r="Q31" s="172">
        <v>1.1924999999999999</v>
      </c>
      <c r="R31" s="172">
        <v>28.481053047486483</v>
      </c>
      <c r="S31" s="173">
        <v>-7.9050802147224939E-16</v>
      </c>
      <c r="T31" s="173">
        <v>28.481053047486483</v>
      </c>
      <c r="U31" s="150"/>
      <c r="AH31" s="157"/>
    </row>
    <row r="32" spans="3:34">
      <c r="C32" s="500">
        <v>33.94</v>
      </c>
      <c r="D32" s="501">
        <v>18.43</v>
      </c>
      <c r="E32" s="584">
        <v>0</v>
      </c>
      <c r="F32" s="501">
        <v>1</v>
      </c>
      <c r="G32" s="504">
        <v>1E-3</v>
      </c>
      <c r="H32" s="521">
        <v>14.25</v>
      </c>
      <c r="I32" s="171">
        <v>46.359692611863402</v>
      </c>
      <c r="J32" s="4">
        <v>0</v>
      </c>
      <c r="K32" s="173">
        <v>12.98151687</v>
      </c>
      <c r="L32" s="417">
        <v>34.099186472957797</v>
      </c>
      <c r="M32" s="172">
        <v>21.204829942409098</v>
      </c>
      <c r="N32" s="172">
        <v>23.607876669488299</v>
      </c>
      <c r="O32" s="172">
        <v>14.9485002168009</v>
      </c>
      <c r="P32" s="172">
        <v>6.4427932987872598</v>
      </c>
      <c r="Q32" s="172">
        <v>1.1924999999999999</v>
      </c>
      <c r="R32" s="172">
        <v>33.075103319057661</v>
      </c>
      <c r="S32" s="173">
        <v>-9.1801853116684375E-16</v>
      </c>
      <c r="T32" s="173">
        <v>33.075103319057661</v>
      </c>
      <c r="U32" s="150"/>
      <c r="AH32" s="157"/>
    </row>
    <row r="33" spans="3:34">
      <c r="C33" s="500">
        <v>51.5</v>
      </c>
      <c r="D33" s="501">
        <v>-0.14000000000000001</v>
      </c>
      <c r="E33" s="584">
        <v>3.1382983999999003E-2</v>
      </c>
      <c r="F33" s="501">
        <v>1</v>
      </c>
      <c r="G33" s="504">
        <v>1</v>
      </c>
      <c r="H33" s="521">
        <v>29</v>
      </c>
      <c r="I33" s="171">
        <v>31.076991235657001</v>
      </c>
      <c r="J33" s="4">
        <v>0</v>
      </c>
      <c r="K33" s="173">
        <v>2.2077860399999998</v>
      </c>
      <c r="L33" s="417">
        <v>42.122347945372901</v>
      </c>
      <c r="M33" s="172">
        <v>22.6</v>
      </c>
      <c r="N33" s="172">
        <v>7.7734278144122504</v>
      </c>
      <c r="O33" s="172">
        <v>14.9485002168009</v>
      </c>
      <c r="P33" s="172">
        <v>2.6914236430878602</v>
      </c>
      <c r="Q33" s="172">
        <v>0</v>
      </c>
      <c r="R33" s="172">
        <v>51.988843990849411</v>
      </c>
      <c r="S33" s="173">
        <v>7.7983265986274111</v>
      </c>
      <c r="T33" s="173">
        <v>44.190517392221999</v>
      </c>
      <c r="U33" s="150"/>
    </row>
    <row r="34" spans="3:34">
      <c r="C34" s="500">
        <v>41.9</v>
      </c>
      <c r="D34" s="501">
        <v>12.49</v>
      </c>
      <c r="E34" s="584">
        <v>4.6122988010001503E-2</v>
      </c>
      <c r="F34" s="501">
        <v>1</v>
      </c>
      <c r="G34" s="504">
        <v>1</v>
      </c>
      <c r="H34" s="521">
        <v>29</v>
      </c>
      <c r="I34" s="171">
        <v>40.232035996361603</v>
      </c>
      <c r="J34" s="4">
        <v>0</v>
      </c>
      <c r="K34" s="173">
        <v>2.8234656299999998</v>
      </c>
      <c r="L34" s="417">
        <v>42.122347945372901</v>
      </c>
      <c r="M34" s="172">
        <v>22.6</v>
      </c>
      <c r="N34" s="172">
        <v>10.1876846230704</v>
      </c>
      <c r="O34" s="172">
        <v>14.9485002168009</v>
      </c>
      <c r="P34" s="172">
        <v>4.6891170637411896</v>
      </c>
      <c r="Q34" s="172">
        <v>0</v>
      </c>
      <c r="R34" s="172">
        <v>51.572280602844586</v>
      </c>
      <c r="S34" s="173">
        <v>7.7358420904266874</v>
      </c>
      <c r="T34" s="173">
        <v>43.836438512417899</v>
      </c>
      <c r="U34" s="150"/>
    </row>
    <row r="35" spans="3:34">
      <c r="C35" s="500">
        <v>33.94</v>
      </c>
      <c r="D35" s="501">
        <v>18.43</v>
      </c>
      <c r="E35" s="584">
        <v>0</v>
      </c>
      <c r="F35" s="501">
        <v>1</v>
      </c>
      <c r="G35" s="504">
        <v>1</v>
      </c>
      <c r="H35" s="521">
        <v>29</v>
      </c>
      <c r="I35" s="171">
        <v>46.359692611863402</v>
      </c>
      <c r="J35" s="4">
        <v>0</v>
      </c>
      <c r="K35" s="173">
        <v>1.96063611</v>
      </c>
      <c r="L35" s="417">
        <v>42.122347945372901</v>
      </c>
      <c r="M35" s="172">
        <v>22.6</v>
      </c>
      <c r="N35" s="172">
        <v>6.6081721319912701</v>
      </c>
      <c r="O35" s="172">
        <v>14.9485002168009</v>
      </c>
      <c r="P35" s="172">
        <v>6.4427932987872598</v>
      </c>
      <c r="Q35" s="172">
        <v>0</v>
      </c>
      <c r="R35" s="172">
        <v>56.905469328969794</v>
      </c>
      <c r="S35" s="173">
        <v>8.535820399345468</v>
      </c>
      <c r="T35" s="173">
        <v>48.369648929624326</v>
      </c>
      <c r="U35" s="150"/>
    </row>
    <row r="36" spans="3:34">
      <c r="C36" s="500">
        <v>51.5</v>
      </c>
      <c r="D36" s="501">
        <v>-0.14000000000000001</v>
      </c>
      <c r="E36" s="584">
        <v>3.1382983999999003E-2</v>
      </c>
      <c r="F36" s="501">
        <v>1</v>
      </c>
      <c r="G36" s="504">
        <v>0.1</v>
      </c>
      <c r="H36" s="521">
        <v>29</v>
      </c>
      <c r="I36" s="171">
        <v>31.076991235657001</v>
      </c>
      <c r="J36" s="4">
        <v>0</v>
      </c>
      <c r="K36" s="173">
        <v>8.5700583699999999</v>
      </c>
      <c r="L36" s="417">
        <v>42.122347945372901</v>
      </c>
      <c r="M36" s="172">
        <v>22.6</v>
      </c>
      <c r="N36" s="172">
        <v>21.085433425268999</v>
      </c>
      <c r="O36" s="172">
        <v>14.9485002168009</v>
      </c>
      <c r="P36" s="172">
        <v>2.6914236430878602</v>
      </c>
      <c r="Q36" s="172">
        <v>0.13250000000000001</v>
      </c>
      <c r="R36" s="172">
        <v>38.80933837999266</v>
      </c>
      <c r="S36" s="173">
        <v>3.8809338379992657</v>
      </c>
      <c r="T36" s="173">
        <v>34.928404541993395</v>
      </c>
      <c r="U36" s="150"/>
    </row>
    <row r="37" spans="3:34">
      <c r="C37" s="500">
        <v>41.9</v>
      </c>
      <c r="D37" s="501">
        <v>12.49</v>
      </c>
      <c r="E37" s="584">
        <v>4.6122988010001503E-2</v>
      </c>
      <c r="F37" s="501">
        <v>1</v>
      </c>
      <c r="G37" s="504">
        <v>0.1</v>
      </c>
      <c r="H37" s="521">
        <v>29</v>
      </c>
      <c r="I37" s="171">
        <v>40.232035996361603</v>
      </c>
      <c r="J37" s="4">
        <v>0</v>
      </c>
      <c r="K37" s="173">
        <v>10.73100773</v>
      </c>
      <c r="L37" s="417">
        <v>42.122347945372901</v>
      </c>
      <c r="M37" s="172">
        <v>22.6</v>
      </c>
      <c r="N37" s="172">
        <v>23.292475474234202</v>
      </c>
      <c r="O37" s="172">
        <v>14.9485002168009</v>
      </c>
      <c r="P37" s="172">
        <v>4.6891170637411896</v>
      </c>
      <c r="Q37" s="172">
        <v>0.13250000000000001</v>
      </c>
      <c r="R37" s="172">
        <v>38.599989751680788</v>
      </c>
      <c r="S37" s="173">
        <v>3.8599989751680783</v>
      </c>
      <c r="T37" s="173">
        <v>34.739990776512713</v>
      </c>
      <c r="U37" s="150"/>
    </row>
    <row r="38" spans="3:34">
      <c r="C38" s="500">
        <v>33.94</v>
      </c>
      <c r="D38" s="501">
        <v>18.43</v>
      </c>
      <c r="E38" s="584">
        <v>0</v>
      </c>
      <c r="F38" s="501">
        <v>1</v>
      </c>
      <c r="G38" s="504">
        <v>0.1</v>
      </c>
      <c r="H38" s="521">
        <v>29</v>
      </c>
      <c r="I38" s="171">
        <v>46.359692611863402</v>
      </c>
      <c r="J38" s="4">
        <v>0</v>
      </c>
      <c r="K38" s="173">
        <v>7.80832251</v>
      </c>
      <c r="L38" s="417">
        <v>42.122347945372901</v>
      </c>
      <c r="M38" s="172">
        <v>22.6</v>
      </c>
      <c r="N38" s="172">
        <v>20.171804988475401</v>
      </c>
      <c r="O38" s="172">
        <v>14.9485002168009</v>
      </c>
      <c r="P38" s="172">
        <v>6.4427932987872598</v>
      </c>
      <c r="Q38" s="172">
        <v>0.13250000000000001</v>
      </c>
      <c r="R38" s="172">
        <v>43.47433647248566</v>
      </c>
      <c r="S38" s="173">
        <v>4.3474336472485655</v>
      </c>
      <c r="T38" s="173">
        <v>39.126902825237096</v>
      </c>
      <c r="U38" s="150"/>
    </row>
    <row r="39" spans="3:34">
      <c r="C39" s="500">
        <v>51.5</v>
      </c>
      <c r="D39" s="501">
        <v>-0.14000000000000001</v>
      </c>
      <c r="E39" s="584">
        <v>3.1382983999999003E-2</v>
      </c>
      <c r="F39" s="501">
        <v>1</v>
      </c>
      <c r="G39" s="504">
        <v>0.01</v>
      </c>
      <c r="H39" s="521">
        <v>29</v>
      </c>
      <c r="I39" s="171">
        <v>31.076991235657001</v>
      </c>
      <c r="J39" s="4">
        <v>0</v>
      </c>
      <c r="K39" s="173">
        <v>23.444445229999999</v>
      </c>
      <c r="L39" s="417">
        <v>42.122347945372901</v>
      </c>
      <c r="M39" s="172">
        <v>22.6</v>
      </c>
      <c r="N39" s="172">
        <v>30.962903105273199</v>
      </c>
      <c r="O39" s="172">
        <v>14.9485002168009</v>
      </c>
      <c r="P39" s="172">
        <v>2.6914236430878602</v>
      </c>
      <c r="Q39" s="172">
        <v>0.53</v>
      </c>
      <c r="R39" s="172">
        <v>29.329368699988464</v>
      </c>
      <c r="S39" s="173">
        <v>1.4664684349994228</v>
      </c>
      <c r="T39" s="173">
        <v>27.86290026498904</v>
      </c>
      <c r="U39" s="150"/>
    </row>
    <row r="40" spans="3:34">
      <c r="C40" s="500">
        <v>41.9</v>
      </c>
      <c r="D40" s="501">
        <v>12.49</v>
      </c>
      <c r="E40" s="584">
        <v>4.6122988010001503E-2</v>
      </c>
      <c r="F40" s="501">
        <v>1</v>
      </c>
      <c r="G40" s="504">
        <v>0.01</v>
      </c>
      <c r="H40" s="521">
        <v>29</v>
      </c>
      <c r="I40" s="171">
        <v>40.232035996361603</v>
      </c>
      <c r="J40" s="4">
        <v>0</v>
      </c>
      <c r="K40" s="173">
        <v>28.742721929999998</v>
      </c>
      <c r="L40" s="417">
        <v>42.122347945372901</v>
      </c>
      <c r="M40" s="172">
        <v>22.6</v>
      </c>
      <c r="N40" s="172">
        <v>32.962730389619999</v>
      </c>
      <c r="O40" s="172">
        <v>14.9485002168009</v>
      </c>
      <c r="P40" s="172">
        <v>4.6891170637411896</v>
      </c>
      <c r="Q40" s="172">
        <v>0.53</v>
      </c>
      <c r="R40" s="172">
        <v>29.327234836294995</v>
      </c>
      <c r="S40" s="173">
        <v>1.4663617418147494</v>
      </c>
      <c r="T40" s="173">
        <v>27.860873094480244</v>
      </c>
      <c r="U40" s="150"/>
    </row>
    <row r="41" spans="3:34">
      <c r="C41" s="500">
        <v>33.94</v>
      </c>
      <c r="D41" s="501">
        <v>18.43</v>
      </c>
      <c r="E41" s="584">
        <v>0</v>
      </c>
      <c r="F41" s="501">
        <v>1</v>
      </c>
      <c r="G41" s="504">
        <v>0.01</v>
      </c>
      <c r="H41" s="521">
        <v>29</v>
      </c>
      <c r="I41" s="171">
        <v>46.359692611863402</v>
      </c>
      <c r="J41" s="4">
        <v>0</v>
      </c>
      <c r="K41" s="173">
        <v>21.248619680000001</v>
      </c>
      <c r="L41" s="417">
        <v>42.122347945372901</v>
      </c>
      <c r="M41" s="172">
        <v>22.6</v>
      </c>
      <c r="N41" s="172">
        <v>29.997674347382901</v>
      </c>
      <c r="O41" s="172">
        <v>14.9485002168009</v>
      </c>
      <c r="P41" s="172">
        <v>6.4427932987872598</v>
      </c>
      <c r="Q41" s="172">
        <v>0.53</v>
      </c>
      <c r="R41" s="172">
        <v>34.045967113578158</v>
      </c>
      <c r="S41" s="173">
        <v>1.7022983556789075</v>
      </c>
      <c r="T41" s="173">
        <v>32.343668757899252</v>
      </c>
      <c r="U41" s="150"/>
    </row>
    <row r="42" spans="3:34">
      <c r="C42" s="500">
        <v>51.5</v>
      </c>
      <c r="D42" s="501">
        <v>-0.14000000000000001</v>
      </c>
      <c r="E42" s="584">
        <v>3.1382983999999003E-2</v>
      </c>
      <c r="F42" s="501">
        <v>1</v>
      </c>
      <c r="G42" s="504">
        <v>1E-3</v>
      </c>
      <c r="H42" s="521">
        <v>29</v>
      </c>
      <c r="I42" s="171">
        <v>31.076991235657001</v>
      </c>
      <c r="J42" s="4">
        <v>0</v>
      </c>
      <c r="K42" s="173">
        <v>45.198656380000003</v>
      </c>
      <c r="L42" s="417">
        <v>42.122347945372901</v>
      </c>
      <c r="M42" s="172">
        <v>22.6</v>
      </c>
      <c r="N42" s="172">
        <v>37.405836859024802</v>
      </c>
      <c r="O42" s="172">
        <v>14.9485002168009</v>
      </c>
      <c r="P42" s="172">
        <v>2.6914236430878602</v>
      </c>
      <c r="Q42" s="172">
        <v>1.1924999999999999</v>
      </c>
      <c r="R42" s="172">
        <v>23.548934946236859</v>
      </c>
      <c r="S42" s="173">
        <v>-6.5361424456780333E-16</v>
      </c>
      <c r="T42" s="173">
        <v>23.548934946236859</v>
      </c>
      <c r="U42" s="150"/>
      <c r="AH42" s="157"/>
    </row>
    <row r="43" spans="3:34">
      <c r="C43" s="500">
        <v>41.9</v>
      </c>
      <c r="D43" s="501">
        <v>12.49</v>
      </c>
      <c r="E43" s="584">
        <v>4.6122988010001503E-2</v>
      </c>
      <c r="F43" s="501">
        <v>1</v>
      </c>
      <c r="G43" s="504">
        <v>1E-3</v>
      </c>
      <c r="H43" s="521">
        <v>29</v>
      </c>
      <c r="I43" s="171">
        <v>40.232035996361603</v>
      </c>
      <c r="J43" s="4">
        <v>0</v>
      </c>
      <c r="K43" s="173">
        <v>54.255611520000002</v>
      </c>
      <c r="L43" s="417">
        <v>42.122347945372901</v>
      </c>
      <c r="M43" s="172">
        <v>22.6</v>
      </c>
      <c r="N43" s="172">
        <v>39.198449379687602</v>
      </c>
      <c r="O43" s="172">
        <v>14.9485002168009</v>
      </c>
      <c r="P43" s="172">
        <v>4.6891170637411896</v>
      </c>
      <c r="Q43" s="172">
        <v>1.1924999999999999</v>
      </c>
      <c r="R43" s="172">
        <v>23.754015846227389</v>
      </c>
      <c r="S43" s="173">
        <v>-6.5930638299481174E-16</v>
      </c>
      <c r="T43" s="173">
        <v>23.754015846227389</v>
      </c>
      <c r="U43" s="150"/>
      <c r="AH43" s="157"/>
    </row>
    <row r="44" spans="3:34">
      <c r="C44" s="500">
        <v>33.94</v>
      </c>
      <c r="D44" s="501">
        <v>18.43</v>
      </c>
      <c r="E44" s="584">
        <v>0</v>
      </c>
      <c r="F44" s="501">
        <v>1</v>
      </c>
      <c r="G44" s="504">
        <v>1E-3</v>
      </c>
      <c r="H44" s="521">
        <v>29</v>
      </c>
      <c r="I44" s="171">
        <v>46.359692611863402</v>
      </c>
      <c r="J44" s="4">
        <v>0</v>
      </c>
      <c r="K44" s="173">
        <v>40.681330160000002</v>
      </c>
      <c r="L44" s="417">
        <v>42.122347945372901</v>
      </c>
      <c r="M44" s="172">
        <v>22.6</v>
      </c>
      <c r="N44" s="172">
        <v>36.3723302687903</v>
      </c>
      <c r="O44" s="172">
        <v>14.9485002168009</v>
      </c>
      <c r="P44" s="172">
        <v>6.4427932987872598</v>
      </c>
      <c r="Q44" s="172">
        <v>1.1924999999999999</v>
      </c>
      <c r="R44" s="172">
        <v>28.33381119217076</v>
      </c>
      <c r="S44" s="173">
        <v>-7.8642123902324834E-16</v>
      </c>
      <c r="T44" s="173">
        <v>28.33381119217076</v>
      </c>
      <c r="U44" s="150"/>
      <c r="AH44" s="157"/>
    </row>
    <row r="45" spans="3:34">
      <c r="C45" s="500">
        <v>22.9</v>
      </c>
      <c r="D45" s="501">
        <v>-43.23</v>
      </c>
      <c r="E45" s="584">
        <v>0</v>
      </c>
      <c r="F45" s="501">
        <v>-100</v>
      </c>
      <c r="G45" s="504">
        <v>1</v>
      </c>
      <c r="H45" s="521">
        <v>14.25</v>
      </c>
      <c r="I45" s="171">
        <v>22.2783346840557</v>
      </c>
      <c r="J45" s="4">
        <v>0</v>
      </c>
      <c r="K45" s="173">
        <v>1.7069012800000001</v>
      </c>
      <c r="L45" s="417">
        <v>34.099186472957797</v>
      </c>
      <c r="M45" s="172">
        <v>21.204829942409098</v>
      </c>
      <c r="N45" s="172">
        <v>4.9239397195562002</v>
      </c>
      <c r="O45" s="172">
        <v>14.9485002168009</v>
      </c>
      <c r="P45" s="172">
        <v>1.3476999476388301</v>
      </c>
      <c r="Q45" s="172">
        <v>0</v>
      </c>
      <c r="R45" s="172">
        <v>45.471446917841327</v>
      </c>
      <c r="S45" s="173">
        <v>6.8207170376761992</v>
      </c>
      <c r="T45" s="173">
        <v>38.65072988016513</v>
      </c>
      <c r="U45" s="150"/>
    </row>
    <row r="46" spans="3:34">
      <c r="C46" s="500">
        <v>25.78</v>
      </c>
      <c r="D46" s="501">
        <v>-80.22</v>
      </c>
      <c r="E46" s="584">
        <v>8.6172799950875803E-3</v>
      </c>
      <c r="F46" s="501">
        <v>-100</v>
      </c>
      <c r="G46" s="504">
        <v>1</v>
      </c>
      <c r="H46" s="521">
        <v>14.25</v>
      </c>
      <c r="I46" s="171">
        <v>52.678984859030599</v>
      </c>
      <c r="J46" s="4">
        <v>0</v>
      </c>
      <c r="K46" s="173">
        <v>1.4373125200000001</v>
      </c>
      <c r="L46" s="417">
        <v>34.099186472957797</v>
      </c>
      <c r="M46" s="172">
        <v>21.204829942409098</v>
      </c>
      <c r="N46" s="172">
        <v>3.3408465856641998</v>
      </c>
      <c r="O46" s="172">
        <v>14.9485002168009</v>
      </c>
      <c r="P46" s="172">
        <v>8.6930667130659902</v>
      </c>
      <c r="Q46" s="172">
        <v>0</v>
      </c>
      <c r="R46" s="172">
        <v>54.399906817160485</v>
      </c>
      <c r="S46" s="173">
        <v>8.1599860225740724</v>
      </c>
      <c r="T46" s="173">
        <v>46.239920794586411</v>
      </c>
      <c r="U46" s="150"/>
    </row>
    <row r="47" spans="3:34">
      <c r="C47" s="500">
        <v>22.9</v>
      </c>
      <c r="D47" s="501">
        <v>-43.23</v>
      </c>
      <c r="E47" s="584">
        <v>0</v>
      </c>
      <c r="F47" s="501">
        <v>-100</v>
      </c>
      <c r="G47" s="504">
        <v>0.1</v>
      </c>
      <c r="H47" s="521">
        <v>14.25</v>
      </c>
      <c r="I47" s="171">
        <v>22.2783346840557</v>
      </c>
      <c r="J47" s="4">
        <v>0</v>
      </c>
      <c r="K47" s="173">
        <v>8.2716474400000006</v>
      </c>
      <c r="L47" s="417">
        <v>34.099186472957797</v>
      </c>
      <c r="M47" s="172">
        <v>21.204829942409098</v>
      </c>
      <c r="N47" s="172">
        <v>19.457382641758301</v>
      </c>
      <c r="O47" s="172">
        <v>14.9485002168009</v>
      </c>
      <c r="P47" s="172">
        <v>1.3476999476388301</v>
      </c>
      <c r="Q47" s="172">
        <v>0.13250000000000001</v>
      </c>
      <c r="R47" s="172">
        <v>31.070503995639228</v>
      </c>
      <c r="S47" s="173">
        <v>3.1070503995639225</v>
      </c>
      <c r="T47" s="173">
        <v>27.963453596075304</v>
      </c>
      <c r="U47" s="150"/>
    </row>
    <row r="48" spans="3:34">
      <c r="C48" s="500">
        <v>25.78</v>
      </c>
      <c r="D48" s="501">
        <v>-80.22</v>
      </c>
      <c r="E48" s="584">
        <v>8.6172799950875803E-3</v>
      </c>
      <c r="F48" s="501">
        <v>-100</v>
      </c>
      <c r="G48" s="505">
        <v>0.1</v>
      </c>
      <c r="H48" s="522">
        <v>14.25</v>
      </c>
      <c r="I48" s="174">
        <v>52.678984859030599</v>
      </c>
      <c r="J48" s="4">
        <v>0</v>
      </c>
      <c r="K48" s="176">
        <v>6.2972472399999999</v>
      </c>
      <c r="L48" s="418">
        <v>34.099186472957797</v>
      </c>
      <c r="M48" s="175">
        <v>21.204829942409098</v>
      </c>
      <c r="N48" s="175">
        <v>16.945855640410201</v>
      </c>
      <c r="O48" s="175">
        <v>14.9485002168009</v>
      </c>
      <c r="P48" s="175">
        <v>8.6930667130659902</v>
      </c>
      <c r="Q48" s="175">
        <v>0.13250000000000001</v>
      </c>
      <c r="R48" s="175">
        <v>40.927397762414486</v>
      </c>
      <c r="S48" s="176">
        <v>4.0927397762414479</v>
      </c>
      <c r="T48" s="176">
        <v>36.834657986173042</v>
      </c>
      <c r="U48" s="150"/>
    </row>
    <row r="49" spans="3:34">
      <c r="C49" s="500">
        <v>22.9</v>
      </c>
      <c r="D49" s="501">
        <v>-43.23</v>
      </c>
      <c r="E49" s="584">
        <v>0</v>
      </c>
      <c r="F49" s="501">
        <v>-100</v>
      </c>
      <c r="G49" s="505">
        <v>0.01</v>
      </c>
      <c r="H49" s="522">
        <v>14.25</v>
      </c>
      <c r="I49" s="174">
        <v>22.2783346840557</v>
      </c>
      <c r="J49" s="4">
        <v>0</v>
      </c>
      <c r="K49" s="176">
        <v>18.944103559999999</v>
      </c>
      <c r="L49" s="418">
        <v>34.099186472957797</v>
      </c>
      <c r="M49" s="175">
        <v>21.204829942409098</v>
      </c>
      <c r="N49" s="175">
        <v>27.0886201804812</v>
      </c>
      <c r="O49" s="175">
        <v>14.9485002168009</v>
      </c>
      <c r="P49" s="175">
        <v>1.3476999476388301</v>
      </c>
      <c r="Q49" s="175">
        <v>0.53</v>
      </c>
      <c r="R49" s="175">
        <v>23.83676645691633</v>
      </c>
      <c r="S49" s="176">
        <v>1.1918383228458163</v>
      </c>
      <c r="T49" s="176">
        <v>22.644928134070515</v>
      </c>
      <c r="U49" s="150"/>
    </row>
    <row r="50" spans="3:34">
      <c r="C50" s="500">
        <v>25.78</v>
      </c>
      <c r="D50" s="501">
        <v>-80.22</v>
      </c>
      <c r="E50" s="584">
        <v>8.6172799950875803E-3</v>
      </c>
      <c r="F50" s="501">
        <v>-100</v>
      </c>
      <c r="G50" s="505">
        <v>0.01</v>
      </c>
      <c r="H50" s="522">
        <v>14.25</v>
      </c>
      <c r="I50" s="174">
        <v>52.678984859030599</v>
      </c>
      <c r="J50" s="4">
        <v>0</v>
      </c>
      <c r="K50" s="176">
        <v>16.429807029999999</v>
      </c>
      <c r="L50" s="418">
        <v>34.099186472957797</v>
      </c>
      <c r="M50" s="175">
        <v>21.204829942409098</v>
      </c>
      <c r="N50" s="175">
        <v>25.777279642449301</v>
      </c>
      <c r="O50" s="175">
        <v>14.9485002168009</v>
      </c>
      <c r="P50" s="175">
        <v>8.6930667130659902</v>
      </c>
      <c r="Q50" s="175">
        <v>0.53</v>
      </c>
      <c r="R50" s="175">
        <v>32.493473760375387</v>
      </c>
      <c r="S50" s="176">
        <v>1.6246736880187691</v>
      </c>
      <c r="T50" s="176">
        <v>30.868800072356617</v>
      </c>
      <c r="U50" s="150"/>
    </row>
    <row r="51" spans="3:34">
      <c r="C51" s="500">
        <v>22.9</v>
      </c>
      <c r="D51" s="501">
        <v>-43.23</v>
      </c>
      <c r="E51" s="584">
        <v>0</v>
      </c>
      <c r="F51" s="501">
        <v>-100</v>
      </c>
      <c r="G51" s="505">
        <v>1E-3</v>
      </c>
      <c r="H51" s="522">
        <v>14.25</v>
      </c>
      <c r="I51" s="174">
        <v>22.2783346840557</v>
      </c>
      <c r="J51" s="4">
        <v>0</v>
      </c>
      <c r="K51" s="176">
        <v>29.911712959999999</v>
      </c>
      <c r="L51" s="418">
        <v>34.099186472957797</v>
      </c>
      <c r="M51" s="175">
        <v>21.204829942409098</v>
      </c>
      <c r="N51" s="175">
        <v>31.294963461330301</v>
      </c>
      <c r="O51" s="175">
        <v>14.9485002168009</v>
      </c>
      <c r="P51" s="175">
        <v>1.3476999476388301</v>
      </c>
      <c r="Q51" s="175">
        <v>1.1924999999999999</v>
      </c>
      <c r="R51" s="175">
        <v>20.292923176067223</v>
      </c>
      <c r="S51" s="176">
        <v>-5.6324176367548226E-16</v>
      </c>
      <c r="T51" s="176">
        <v>20.292923176067223</v>
      </c>
      <c r="U51" s="150"/>
      <c r="AH51" s="157"/>
    </row>
    <row r="52" spans="3:34">
      <c r="C52" s="500">
        <v>25.78</v>
      </c>
      <c r="D52" s="501">
        <v>-80.22</v>
      </c>
      <c r="E52" s="584">
        <v>8.6172799950875803E-3</v>
      </c>
      <c r="F52" s="501">
        <v>-100</v>
      </c>
      <c r="G52" s="505">
        <v>1E-3</v>
      </c>
      <c r="H52" s="522">
        <v>14.25</v>
      </c>
      <c r="I52" s="174">
        <v>52.678984859030599</v>
      </c>
      <c r="J52" s="4">
        <v>0</v>
      </c>
      <c r="K52" s="176">
        <v>29.930947700000001</v>
      </c>
      <c r="L52" s="418">
        <v>34.099186472957797</v>
      </c>
      <c r="M52" s="175">
        <v>21.204829942409098</v>
      </c>
      <c r="N52" s="175">
        <v>31.300883499973601</v>
      </c>
      <c r="O52" s="175">
        <v>14.9485002168009</v>
      </c>
      <c r="P52" s="175">
        <v>8.6930667130659902</v>
      </c>
      <c r="Q52" s="175">
        <v>1.1924999999999999</v>
      </c>
      <c r="R52" s="175">
        <v>27.632369902851085</v>
      </c>
      <c r="S52" s="176">
        <v>-7.6695233227761187E-16</v>
      </c>
      <c r="T52" s="176">
        <v>27.632369902851085</v>
      </c>
      <c r="U52" s="150"/>
      <c r="AH52" s="157"/>
    </row>
    <row r="53" spans="3:34">
      <c r="C53" s="500">
        <v>22.9</v>
      </c>
      <c r="D53" s="501">
        <v>-43.23</v>
      </c>
      <c r="E53" s="584">
        <v>0</v>
      </c>
      <c r="F53" s="501">
        <v>-100</v>
      </c>
      <c r="G53" s="505">
        <v>1</v>
      </c>
      <c r="H53" s="522">
        <v>29</v>
      </c>
      <c r="I53" s="174">
        <v>22.2783346840557</v>
      </c>
      <c r="J53" s="4">
        <v>0</v>
      </c>
      <c r="K53" s="176">
        <v>6.81336808</v>
      </c>
      <c r="L53" s="418">
        <v>42.122347945372901</v>
      </c>
      <c r="M53" s="175">
        <v>22.6</v>
      </c>
      <c r="N53" s="175">
        <v>18.833977845125698</v>
      </c>
      <c r="O53" s="175">
        <v>14.9485002168009</v>
      </c>
      <c r="P53" s="175">
        <v>1.3476999476388301</v>
      </c>
      <c r="Q53" s="175">
        <v>0</v>
      </c>
      <c r="R53" s="175">
        <v>39.584570264686931</v>
      </c>
      <c r="S53" s="176">
        <v>5.9376855397030397</v>
      </c>
      <c r="T53" s="176">
        <v>33.646884724983892</v>
      </c>
      <c r="U53" s="150"/>
    </row>
    <row r="54" spans="3:34">
      <c r="C54" s="500">
        <v>25.78</v>
      </c>
      <c r="D54" s="501">
        <v>-80.22</v>
      </c>
      <c r="E54" s="584">
        <v>8.6172799950875803E-3</v>
      </c>
      <c r="F54" s="501">
        <v>-100</v>
      </c>
      <c r="G54" s="505">
        <v>1</v>
      </c>
      <c r="H54" s="522">
        <v>29</v>
      </c>
      <c r="I54" s="174">
        <v>52.678984859030599</v>
      </c>
      <c r="J54" s="4">
        <v>0</v>
      </c>
      <c r="K54" s="176">
        <v>6.65485565</v>
      </c>
      <c r="L54" s="418">
        <v>42.122347945372901</v>
      </c>
      <c r="M54" s="175">
        <v>22.6</v>
      </c>
      <c r="N54" s="175">
        <v>18.602933256365301</v>
      </c>
      <c r="O54" s="175">
        <v>14.9485002168009</v>
      </c>
      <c r="P54" s="175">
        <v>8.6930667130659902</v>
      </c>
      <c r="Q54" s="175">
        <v>0</v>
      </c>
      <c r="R54" s="175">
        <v>47.160981618874487</v>
      </c>
      <c r="S54" s="176">
        <v>7.0741472428311729</v>
      </c>
      <c r="T54" s="176">
        <v>40.086834376043313</v>
      </c>
      <c r="U54" s="150"/>
    </row>
    <row r="55" spans="3:34">
      <c r="C55" s="500">
        <v>22.9</v>
      </c>
      <c r="D55" s="501">
        <v>-43.23</v>
      </c>
      <c r="E55" s="584">
        <v>0</v>
      </c>
      <c r="F55" s="501">
        <v>-100</v>
      </c>
      <c r="G55" s="505">
        <v>0.1</v>
      </c>
      <c r="H55" s="522">
        <v>29</v>
      </c>
      <c r="I55" s="174">
        <v>22.2783346840557</v>
      </c>
      <c r="J55" s="4">
        <v>0</v>
      </c>
      <c r="K55" s="176">
        <v>29.318968439999999</v>
      </c>
      <c r="L55" s="418">
        <v>42.122347945372901</v>
      </c>
      <c r="M55" s="175">
        <v>22.6</v>
      </c>
      <c r="N55" s="175">
        <v>33.157560303597599</v>
      </c>
      <c r="O55" s="175">
        <v>14.9485002168009</v>
      </c>
      <c r="P55" s="175">
        <v>1.3476999476388301</v>
      </c>
      <c r="Q55" s="175">
        <v>0.13250000000000001</v>
      </c>
      <c r="R55" s="175">
        <v>25.393487806215035</v>
      </c>
      <c r="S55" s="176">
        <v>2.5393487806215034</v>
      </c>
      <c r="T55" s="176">
        <v>22.854139025593533</v>
      </c>
      <c r="U55" s="150"/>
    </row>
    <row r="56" spans="3:34">
      <c r="C56" s="500">
        <v>25.78</v>
      </c>
      <c r="D56" s="501">
        <v>-80.22</v>
      </c>
      <c r="E56" s="584">
        <v>8.6172799950875803E-3</v>
      </c>
      <c r="F56" s="501">
        <v>-100</v>
      </c>
      <c r="G56" s="505">
        <v>0.1</v>
      </c>
      <c r="H56" s="522">
        <v>29</v>
      </c>
      <c r="I56" s="174">
        <v>52.678984859030599</v>
      </c>
      <c r="J56" s="4">
        <v>0</v>
      </c>
      <c r="K56" s="176">
        <v>25.562954919999999</v>
      </c>
      <c r="L56" s="418">
        <v>42.122347945372901</v>
      </c>
      <c r="M56" s="175">
        <v>22.6</v>
      </c>
      <c r="N56" s="175">
        <v>31.812009823855401</v>
      </c>
      <c r="O56" s="175">
        <v>14.9485002168009</v>
      </c>
      <c r="P56" s="175">
        <v>8.6930667130659902</v>
      </c>
      <c r="Q56" s="175">
        <v>0.13250000000000001</v>
      </c>
      <c r="R56" s="175">
        <v>34.084405051384387</v>
      </c>
      <c r="S56" s="176">
        <v>3.4084405051384383</v>
      </c>
      <c r="T56" s="176">
        <v>30.67596454624595</v>
      </c>
      <c r="U56" s="150"/>
    </row>
    <row r="57" spans="3:34">
      <c r="C57" s="500">
        <v>22.9</v>
      </c>
      <c r="D57" s="501">
        <v>-43.23</v>
      </c>
      <c r="E57" s="584">
        <v>0</v>
      </c>
      <c r="F57" s="501">
        <v>-100</v>
      </c>
      <c r="G57" s="505">
        <v>0.01</v>
      </c>
      <c r="H57" s="522">
        <v>29</v>
      </c>
      <c r="I57" s="174">
        <v>22.2783346840557</v>
      </c>
      <c r="J57" s="4">
        <v>0</v>
      </c>
      <c r="K57" s="176">
        <v>59.625763550000002</v>
      </c>
      <c r="L57" s="418">
        <v>42.122347945372901</v>
      </c>
      <c r="M57" s="175">
        <v>22.6</v>
      </c>
      <c r="N57" s="175">
        <v>40.124807349806197</v>
      </c>
      <c r="O57" s="175">
        <v>14.9485002168009</v>
      </c>
      <c r="P57" s="175">
        <v>1.3476999476388301</v>
      </c>
      <c r="Q57" s="175">
        <v>0.53</v>
      </c>
      <c r="R57" s="175">
        <v>18.823740760006437</v>
      </c>
      <c r="S57" s="176">
        <v>0.94118703800032166</v>
      </c>
      <c r="T57" s="176">
        <v>17.882553722006115</v>
      </c>
      <c r="U57" s="150"/>
    </row>
    <row r="58" spans="3:34">
      <c r="C58" s="500">
        <v>25.78</v>
      </c>
      <c r="D58" s="501">
        <v>-80.22</v>
      </c>
      <c r="E58" s="584">
        <v>8.6172799950875803E-3</v>
      </c>
      <c r="F58" s="501">
        <v>-100</v>
      </c>
      <c r="G58" s="505">
        <v>0.01</v>
      </c>
      <c r="H58" s="522">
        <v>29</v>
      </c>
      <c r="I58" s="174">
        <v>52.678984859030599</v>
      </c>
      <c r="J58" s="4">
        <v>0</v>
      </c>
      <c r="K58" s="176">
        <v>58.474383359999997</v>
      </c>
      <c r="L58" s="418">
        <v>42.122347945372901</v>
      </c>
      <c r="M58" s="175">
        <v>22.6</v>
      </c>
      <c r="N58" s="175">
        <v>39.933423705025298</v>
      </c>
      <c r="O58" s="175">
        <v>14.9485002168009</v>
      </c>
      <c r="P58" s="175">
        <v>8.6930667130659902</v>
      </c>
      <c r="Q58" s="175">
        <v>0.53</v>
      </c>
      <c r="R58" s="175">
        <v>26.360491170214495</v>
      </c>
      <c r="S58" s="176">
        <v>1.3180245585107244</v>
      </c>
      <c r="T58" s="176">
        <v>25.04246661170377</v>
      </c>
      <c r="U58" s="150"/>
    </row>
    <row r="59" spans="3:34">
      <c r="C59" s="500">
        <v>22.9</v>
      </c>
      <c r="D59" s="501">
        <v>-43.23</v>
      </c>
      <c r="E59" s="584">
        <v>0</v>
      </c>
      <c r="F59" s="501">
        <v>-100</v>
      </c>
      <c r="G59" s="505">
        <v>1E-3</v>
      </c>
      <c r="H59" s="522">
        <v>29</v>
      </c>
      <c r="I59" s="174">
        <v>22.2783346840557</v>
      </c>
      <c r="J59" s="4">
        <v>0</v>
      </c>
      <c r="K59" s="176">
        <v>83.599639100000005</v>
      </c>
      <c r="L59" s="418">
        <v>42.122347945372901</v>
      </c>
      <c r="M59" s="175">
        <v>22.6</v>
      </c>
      <c r="N59" s="175">
        <v>43.441819498577502</v>
      </c>
      <c r="O59" s="175">
        <v>14.9485002168009</v>
      </c>
      <c r="P59" s="175">
        <v>1.3476999476388301</v>
      </c>
      <c r="Q59" s="175">
        <v>1.1924999999999999</v>
      </c>
      <c r="R59" s="175">
        <v>16.16922861123513</v>
      </c>
      <c r="S59" s="176">
        <v>-4.4878624736552715E-16</v>
      </c>
      <c r="T59" s="176">
        <v>16.16922861123513</v>
      </c>
      <c r="U59" s="150"/>
      <c r="AH59" s="157"/>
    </row>
    <row r="60" spans="3:34">
      <c r="C60" s="500">
        <v>25.78</v>
      </c>
      <c r="D60" s="501">
        <v>-80.22</v>
      </c>
      <c r="E60" s="584">
        <v>8.6172799950875803E-3</v>
      </c>
      <c r="F60" s="501">
        <v>-100</v>
      </c>
      <c r="G60" s="505">
        <v>1E-3</v>
      </c>
      <c r="H60" s="522">
        <v>29</v>
      </c>
      <c r="I60" s="174">
        <v>52.678984859030599</v>
      </c>
      <c r="J60" s="4">
        <v>0</v>
      </c>
      <c r="K60" s="176">
        <v>93.395625480000007</v>
      </c>
      <c r="L60" s="418">
        <v>42.122347945372901</v>
      </c>
      <c r="M60" s="175">
        <v>22.6</v>
      </c>
      <c r="N60" s="175">
        <v>44.529379690153498</v>
      </c>
      <c r="O60" s="175">
        <v>14.9485002168009</v>
      </c>
      <c r="P60" s="175">
        <v>8.6930667130659902</v>
      </c>
      <c r="Q60" s="175">
        <v>1.1924999999999999</v>
      </c>
      <c r="R60" s="175">
        <v>22.427035185086293</v>
      </c>
      <c r="S60" s="176">
        <v>-6.2247527091403279E-16</v>
      </c>
      <c r="T60" s="176">
        <v>22.427035185086293</v>
      </c>
      <c r="U60" s="150"/>
      <c r="AH60" s="157"/>
    </row>
    <row r="61" spans="3:34">
      <c r="C61" s="500">
        <v>28.716999999999999</v>
      </c>
      <c r="D61" s="501">
        <v>77.3</v>
      </c>
      <c r="E61" s="584">
        <v>0.20938369895270401</v>
      </c>
      <c r="F61" s="501">
        <v>100</v>
      </c>
      <c r="G61" s="505">
        <v>1</v>
      </c>
      <c r="H61" s="522">
        <v>14.25</v>
      </c>
      <c r="I61" s="174">
        <v>48.241170540511497</v>
      </c>
      <c r="J61" s="4">
        <v>90</v>
      </c>
      <c r="K61" s="176">
        <v>1.27446361</v>
      </c>
      <c r="L61" s="418">
        <v>34.099186472957797</v>
      </c>
      <c r="M61" s="175">
        <v>21.204829942409098</v>
      </c>
      <c r="N61" s="175">
        <v>2.2334504426550201</v>
      </c>
      <c r="O61" s="175">
        <v>14.9485002168009</v>
      </c>
      <c r="P61" s="175">
        <v>7.0611187910243496</v>
      </c>
      <c r="Q61" s="175">
        <v>0</v>
      </c>
      <c r="R61" s="175">
        <v>53.875355038128028</v>
      </c>
      <c r="S61" s="176">
        <v>8.0813032557192042</v>
      </c>
      <c r="T61" s="176">
        <v>45.794051782408822</v>
      </c>
      <c r="U61" s="150"/>
    </row>
    <row r="62" spans="3:34">
      <c r="C62" s="500">
        <v>3.133</v>
      </c>
      <c r="D62" s="501">
        <v>101.7</v>
      </c>
      <c r="E62" s="584">
        <v>5.1251455952894501E-2</v>
      </c>
      <c r="F62" s="501">
        <v>100</v>
      </c>
      <c r="G62" s="505">
        <v>1</v>
      </c>
      <c r="H62" s="522">
        <v>14.25</v>
      </c>
      <c r="I62" s="174">
        <v>85.804595657500798</v>
      </c>
      <c r="J62" s="4">
        <v>90</v>
      </c>
      <c r="K62" s="176">
        <v>2.00102665</v>
      </c>
      <c r="L62" s="418">
        <v>34.099186472957797</v>
      </c>
      <c r="M62" s="175">
        <v>21.204829942409098</v>
      </c>
      <c r="N62" s="175">
        <v>6.3880159348336703</v>
      </c>
      <c r="O62" s="175">
        <v>14.9485002168009</v>
      </c>
      <c r="P62" s="175">
        <v>45.429478843067599</v>
      </c>
      <c r="Q62" s="175">
        <v>0</v>
      </c>
      <c r="R62" s="175">
        <v>88.089149597992616</v>
      </c>
      <c r="S62" s="176">
        <v>13.213372439698892</v>
      </c>
      <c r="T62" s="176">
        <v>74.875777158293729</v>
      </c>
      <c r="U62" s="150"/>
    </row>
    <row r="63" spans="3:34">
      <c r="C63" s="500">
        <v>9.0500000000000007</v>
      </c>
      <c r="D63" s="501">
        <v>38.700000000000003</v>
      </c>
      <c r="E63" s="584">
        <v>2.5398618774999999</v>
      </c>
      <c r="F63" s="501">
        <v>100</v>
      </c>
      <c r="G63" s="505">
        <v>1</v>
      </c>
      <c r="H63" s="522">
        <v>14.25</v>
      </c>
      <c r="I63" s="174">
        <v>20.143358086261198</v>
      </c>
      <c r="J63" s="4">
        <v>90</v>
      </c>
      <c r="K63" s="176">
        <v>1.0123539699999999</v>
      </c>
      <c r="L63" s="418">
        <v>34.099186472957797</v>
      </c>
      <c r="M63" s="175">
        <v>21.204829942409098</v>
      </c>
      <c r="N63" s="175">
        <v>0.113072429696234</v>
      </c>
      <c r="O63" s="175">
        <v>14.9485002168009</v>
      </c>
      <c r="P63" s="175">
        <v>1.0964490785947101</v>
      </c>
      <c r="Q63" s="175">
        <v>0</v>
      </c>
      <c r="R63" s="175">
        <v>50.031063338657177</v>
      </c>
      <c r="S63" s="176">
        <v>7.5046595007985761</v>
      </c>
      <c r="T63" s="176">
        <v>42.526403837858602</v>
      </c>
      <c r="U63" s="150"/>
    </row>
    <row r="64" spans="3:34">
      <c r="C64" s="500">
        <v>28.716999999999999</v>
      </c>
      <c r="D64" s="501">
        <v>77.3</v>
      </c>
      <c r="E64" s="584">
        <v>0.20938369895270401</v>
      </c>
      <c r="F64" s="501">
        <v>100</v>
      </c>
      <c r="G64" s="505">
        <v>0.1</v>
      </c>
      <c r="H64" s="522">
        <v>14.25</v>
      </c>
      <c r="I64" s="174">
        <v>48.241170540511497</v>
      </c>
      <c r="J64" s="4">
        <v>90</v>
      </c>
      <c r="K64" s="176">
        <v>5.4863469699999996</v>
      </c>
      <c r="L64" s="418">
        <v>34.099186472957797</v>
      </c>
      <c r="M64" s="175">
        <v>21.204829942409098</v>
      </c>
      <c r="N64" s="175">
        <v>15.676376019240999</v>
      </c>
      <c r="O64" s="175">
        <v>14.9485002168009</v>
      </c>
      <c r="P64" s="175">
        <v>7.0611187910243496</v>
      </c>
      <c r="Q64" s="175">
        <v>0.13250000000000001</v>
      </c>
      <c r="R64" s="175">
        <v>40.56492946154205</v>
      </c>
      <c r="S64" s="176">
        <v>4.0564929461542043</v>
      </c>
      <c r="T64" s="176">
        <v>36.508436515387842</v>
      </c>
      <c r="U64" s="150"/>
    </row>
    <row r="65" spans="3:34">
      <c r="C65" s="500">
        <v>3.133</v>
      </c>
      <c r="D65" s="501">
        <v>101.7</v>
      </c>
      <c r="E65" s="584">
        <v>5.1251455952894501E-2</v>
      </c>
      <c r="F65" s="501">
        <v>100</v>
      </c>
      <c r="G65" s="505">
        <v>0.1</v>
      </c>
      <c r="H65" s="522">
        <v>14.25</v>
      </c>
      <c r="I65" s="174">
        <v>85.804595657500798</v>
      </c>
      <c r="J65" s="4">
        <v>90</v>
      </c>
      <c r="K65" s="176">
        <v>11.00145492</v>
      </c>
      <c r="L65" s="418">
        <v>34.099186472957797</v>
      </c>
      <c r="M65" s="175">
        <v>21.204829942409098</v>
      </c>
      <c r="N65" s="175">
        <v>22.083772762674901</v>
      </c>
      <c r="O65" s="175">
        <v>14.9485002168009</v>
      </c>
      <c r="P65" s="175">
        <v>45.429478843067599</v>
      </c>
      <c r="Q65" s="175">
        <v>0.13250000000000001</v>
      </c>
      <c r="R65" s="175">
        <v>72.525892770151387</v>
      </c>
      <c r="S65" s="176">
        <v>7.2525892770151383</v>
      </c>
      <c r="T65" s="176">
        <v>65.273303493136254</v>
      </c>
      <c r="U65" s="150"/>
    </row>
    <row r="66" spans="3:34">
      <c r="C66" s="500">
        <v>9.0500000000000007</v>
      </c>
      <c r="D66" s="501">
        <v>38.700000000000003</v>
      </c>
      <c r="E66" s="584">
        <v>2.5398618774999999</v>
      </c>
      <c r="F66" s="501">
        <v>100</v>
      </c>
      <c r="G66" s="505">
        <v>0.1</v>
      </c>
      <c r="H66" s="522">
        <v>14.25</v>
      </c>
      <c r="I66" s="174">
        <v>20.143358086261198</v>
      </c>
      <c r="J66" s="4">
        <v>90</v>
      </c>
      <c r="K66" s="176">
        <v>5.8810713100000003</v>
      </c>
      <c r="L66" s="418">
        <v>34.099186472957797</v>
      </c>
      <c r="M66" s="175">
        <v>21.204829942409098</v>
      </c>
      <c r="N66" s="175">
        <v>16.316193072861498</v>
      </c>
      <c r="O66" s="175">
        <v>14.9485002168009</v>
      </c>
      <c r="P66" s="175">
        <v>1.0964490785947101</v>
      </c>
      <c r="Q66" s="175">
        <v>0.13250000000000001</v>
      </c>
      <c r="R66" s="175">
        <v>33.960442695491906</v>
      </c>
      <c r="S66" s="176">
        <v>3.3960442695491904</v>
      </c>
      <c r="T66" s="176">
        <v>30.564398425942716</v>
      </c>
      <c r="U66" s="150"/>
    </row>
    <row r="67" spans="3:34">
      <c r="C67" s="500">
        <v>28.716999999999999</v>
      </c>
      <c r="D67" s="501">
        <v>77.3</v>
      </c>
      <c r="E67" s="584">
        <v>0.20938369895270401</v>
      </c>
      <c r="F67" s="501">
        <v>100</v>
      </c>
      <c r="G67" s="505">
        <v>0.01</v>
      </c>
      <c r="H67" s="522">
        <v>14.25</v>
      </c>
      <c r="I67" s="174">
        <v>48.241170540511497</v>
      </c>
      <c r="J67" s="4">
        <v>90</v>
      </c>
      <c r="K67" s="176">
        <v>14.872137329999999</v>
      </c>
      <c r="L67" s="418">
        <v>34.099186472957797</v>
      </c>
      <c r="M67" s="175">
        <v>21.204829942409098</v>
      </c>
      <c r="N67" s="175">
        <v>24.8599783019861</v>
      </c>
      <c r="O67" s="175">
        <v>14.9485002168009</v>
      </c>
      <c r="P67" s="175">
        <v>7.0611187910243496</v>
      </c>
      <c r="Q67" s="175">
        <v>0.53</v>
      </c>
      <c r="R67" s="175">
        <v>31.778827178796945</v>
      </c>
      <c r="S67" s="176">
        <v>1.5889413589398469</v>
      </c>
      <c r="T67" s="176">
        <v>30.189885819857096</v>
      </c>
      <c r="U67" s="150"/>
    </row>
    <row r="68" spans="3:34">
      <c r="C68" s="500">
        <v>3.133</v>
      </c>
      <c r="D68" s="501">
        <v>101.7</v>
      </c>
      <c r="E68" s="584">
        <v>5.1251455952894501E-2</v>
      </c>
      <c r="F68" s="501">
        <v>100</v>
      </c>
      <c r="G68" s="505">
        <v>0.01</v>
      </c>
      <c r="H68" s="522">
        <v>14.25</v>
      </c>
      <c r="I68" s="174">
        <v>85.804595657500798</v>
      </c>
      <c r="J68" s="4">
        <v>90</v>
      </c>
      <c r="K68" s="176">
        <v>21.61057916</v>
      </c>
      <c r="L68" s="418">
        <v>34.099186472957797</v>
      </c>
      <c r="M68" s="175">
        <v>21.204829942409098</v>
      </c>
      <c r="N68" s="175">
        <v>28.301374170360301</v>
      </c>
      <c r="O68" s="175">
        <v>14.9485002168009</v>
      </c>
      <c r="P68" s="175">
        <v>45.429478843067599</v>
      </c>
      <c r="Q68" s="175">
        <v>0.53</v>
      </c>
      <c r="R68" s="175">
        <v>66.705791362465988</v>
      </c>
      <c r="S68" s="176">
        <v>3.3352895681232986</v>
      </c>
      <c r="T68" s="176">
        <v>63.370501794342687</v>
      </c>
      <c r="U68" s="150"/>
    </row>
    <row r="69" spans="3:34">
      <c r="C69" s="500">
        <v>9.0500000000000007</v>
      </c>
      <c r="D69" s="501">
        <v>38.700000000000003</v>
      </c>
      <c r="E69" s="584">
        <v>2.5398618774999999</v>
      </c>
      <c r="F69" s="501">
        <v>100</v>
      </c>
      <c r="G69" s="505">
        <v>0.01</v>
      </c>
      <c r="H69" s="522">
        <v>14.25</v>
      </c>
      <c r="I69" s="174">
        <v>20.143358086261198</v>
      </c>
      <c r="J69" s="4">
        <v>90</v>
      </c>
      <c r="K69" s="176">
        <v>12.28976033</v>
      </c>
      <c r="L69" s="418">
        <v>34.099186472957797</v>
      </c>
      <c r="M69" s="175">
        <v>21.204829942409098</v>
      </c>
      <c r="N69" s="175">
        <v>23.103582798805601</v>
      </c>
      <c r="O69" s="175">
        <v>14.9485002168009</v>
      </c>
      <c r="P69" s="175">
        <v>1.0964490785947101</v>
      </c>
      <c r="Q69" s="175">
        <v>0.53</v>
      </c>
      <c r="R69" s="175">
        <v>27.570552969547805</v>
      </c>
      <c r="S69" s="176">
        <v>1.3785276484773898</v>
      </c>
      <c r="T69" s="176">
        <v>26.192025321070414</v>
      </c>
      <c r="U69" s="150"/>
    </row>
    <row r="70" spans="3:34">
      <c r="C70" s="500">
        <v>28.716999999999999</v>
      </c>
      <c r="D70" s="501">
        <v>77.3</v>
      </c>
      <c r="E70" s="584">
        <v>0.20938369895270401</v>
      </c>
      <c r="F70" s="501">
        <v>100</v>
      </c>
      <c r="G70" s="505">
        <v>1E-3</v>
      </c>
      <c r="H70" s="522">
        <v>14.25</v>
      </c>
      <c r="I70" s="174">
        <v>48.241170540511497</v>
      </c>
      <c r="J70" s="4">
        <v>90</v>
      </c>
      <c r="K70" s="176">
        <v>28.236031489999998</v>
      </c>
      <c r="L70" s="418">
        <v>34.099186472957797</v>
      </c>
      <c r="M70" s="175">
        <v>21.204829942409098</v>
      </c>
      <c r="N70" s="175">
        <v>30.7640448385384</v>
      </c>
      <c r="O70" s="175">
        <v>14.9485002168009</v>
      </c>
      <c r="P70" s="175">
        <v>7.0611187910243496</v>
      </c>
      <c r="Q70" s="175">
        <v>1.1924999999999999</v>
      </c>
      <c r="R70" s="175">
        <v>26.537260642244643</v>
      </c>
      <c r="S70" s="176">
        <v>-7.365569443874743E-16</v>
      </c>
      <c r="T70" s="176">
        <v>26.537260642244643</v>
      </c>
      <c r="U70" s="150"/>
      <c r="AH70" s="157"/>
    </row>
    <row r="71" spans="3:34">
      <c r="C71" s="500">
        <v>3.133</v>
      </c>
      <c r="D71" s="501">
        <v>101.7</v>
      </c>
      <c r="E71" s="584">
        <v>5.1251455952894501E-2</v>
      </c>
      <c r="F71" s="501">
        <v>100</v>
      </c>
      <c r="G71" s="505">
        <v>1E-3</v>
      </c>
      <c r="H71" s="522">
        <v>14.25</v>
      </c>
      <c r="I71" s="174">
        <v>85.804595657500798</v>
      </c>
      <c r="J71" s="4">
        <v>90</v>
      </c>
      <c r="K71" s="176">
        <v>28.819504089999999</v>
      </c>
      <c r="L71" s="418">
        <v>34.099186472957797</v>
      </c>
      <c r="M71" s="175">
        <v>21.204829942409098</v>
      </c>
      <c r="N71" s="175">
        <v>30.9524040747668</v>
      </c>
      <c r="O71" s="175">
        <v>14.9485002168009</v>
      </c>
      <c r="P71" s="175">
        <v>45.429478843067599</v>
      </c>
      <c r="Q71" s="175">
        <v>1.1924999999999999</v>
      </c>
      <c r="R71" s="175">
        <v>64.717261458059497</v>
      </c>
      <c r="S71" s="176">
        <v>-1.7962648440355971E-15</v>
      </c>
      <c r="T71" s="176">
        <v>64.717261458059497</v>
      </c>
      <c r="U71" s="150"/>
      <c r="AH71" s="157"/>
    </row>
    <row r="72" spans="3:34">
      <c r="C72" s="500">
        <v>9.0500000000000007</v>
      </c>
      <c r="D72" s="501">
        <v>38.700000000000003</v>
      </c>
      <c r="E72" s="584">
        <v>2.5398618774999999</v>
      </c>
      <c r="F72" s="501">
        <v>100</v>
      </c>
      <c r="G72" s="505">
        <v>1E-3</v>
      </c>
      <c r="H72" s="522">
        <v>14.25</v>
      </c>
      <c r="I72" s="174">
        <v>20.143358086261198</v>
      </c>
      <c r="J72" s="4">
        <v>90</v>
      </c>
      <c r="K72" s="176">
        <v>17.441993060000001</v>
      </c>
      <c r="L72" s="418">
        <v>34.099186472957797</v>
      </c>
      <c r="M72" s="175">
        <v>21.204829942409098</v>
      </c>
      <c r="N72" s="175">
        <v>26.327834355977402</v>
      </c>
      <c r="O72" s="175">
        <v>14.9485002168009</v>
      </c>
      <c r="P72" s="175">
        <v>1.0964490785947101</v>
      </c>
      <c r="Q72" s="175">
        <v>1.1924999999999999</v>
      </c>
      <c r="R72" s="175">
        <v>25.008801412376005</v>
      </c>
      <c r="S72" s="176">
        <v>-6.9413367865744939E-16</v>
      </c>
      <c r="T72" s="176">
        <v>25.008801412376005</v>
      </c>
      <c r="U72" s="150"/>
      <c r="AH72" s="157"/>
    </row>
    <row r="73" spans="3:34">
      <c r="C73" s="500">
        <v>28.716999999999999</v>
      </c>
      <c r="D73" s="501">
        <v>77.3</v>
      </c>
      <c r="E73" s="584">
        <v>0.20938369895270401</v>
      </c>
      <c r="F73" s="501">
        <v>100</v>
      </c>
      <c r="G73" s="505">
        <v>1</v>
      </c>
      <c r="H73" s="522">
        <v>29</v>
      </c>
      <c r="I73" s="174">
        <v>48.241170540511497</v>
      </c>
      <c r="J73" s="4">
        <v>90</v>
      </c>
      <c r="K73" s="176">
        <v>5.8878218699999998</v>
      </c>
      <c r="L73" s="418">
        <v>42.122347945372901</v>
      </c>
      <c r="M73" s="175">
        <v>22.6</v>
      </c>
      <c r="N73" s="175">
        <v>17.400975370125899</v>
      </c>
      <c r="O73" s="175">
        <v>14.9485002168009</v>
      </c>
      <c r="P73" s="175">
        <v>7.0611187910243496</v>
      </c>
      <c r="Q73" s="175">
        <v>0</v>
      </c>
      <c r="R73" s="175">
        <v>46.730991583072253</v>
      </c>
      <c r="S73" s="176">
        <v>7.0096487374608376</v>
      </c>
      <c r="T73" s="176">
        <v>39.721342845611417</v>
      </c>
      <c r="U73" s="150"/>
    </row>
    <row r="74" spans="3:34">
      <c r="C74" s="500">
        <v>3.133</v>
      </c>
      <c r="D74" s="501">
        <v>101.7</v>
      </c>
      <c r="E74" s="584">
        <v>5.1251455952894501E-2</v>
      </c>
      <c r="F74" s="501">
        <v>100</v>
      </c>
      <c r="G74" s="505">
        <v>1</v>
      </c>
      <c r="H74" s="522">
        <v>29</v>
      </c>
      <c r="I74" s="174">
        <v>85.804595657500798</v>
      </c>
      <c r="J74" s="4">
        <v>90</v>
      </c>
      <c r="K74" s="176">
        <v>10.2131477</v>
      </c>
      <c r="L74" s="418">
        <v>42.122347945372901</v>
      </c>
      <c r="M74" s="175">
        <v>22.6</v>
      </c>
      <c r="N74" s="175">
        <v>22.8070072450273</v>
      </c>
      <c r="O74" s="175">
        <v>14.9485002168009</v>
      </c>
      <c r="P74" s="175">
        <v>45.429478843067599</v>
      </c>
      <c r="Q74" s="175">
        <v>0</v>
      </c>
      <c r="R74" s="175">
        <v>79.693319760214109</v>
      </c>
      <c r="S74" s="176">
        <v>11.953997964032116</v>
      </c>
      <c r="T74" s="176">
        <v>67.739321796181997</v>
      </c>
      <c r="U74" s="150"/>
    </row>
    <row r="75" spans="3:34">
      <c r="C75" s="500">
        <v>9.0500000000000007</v>
      </c>
      <c r="D75" s="501">
        <v>38.700000000000003</v>
      </c>
      <c r="E75" s="584">
        <v>2.5398618774999999</v>
      </c>
      <c r="F75" s="501">
        <v>100</v>
      </c>
      <c r="G75" s="505">
        <v>1</v>
      </c>
      <c r="H75" s="522">
        <v>29</v>
      </c>
      <c r="I75" s="174">
        <v>20.143358086261198</v>
      </c>
      <c r="J75" s="4">
        <v>90</v>
      </c>
      <c r="K75" s="176">
        <v>3.7015839399999999</v>
      </c>
      <c r="L75" s="418">
        <v>42.122347945372901</v>
      </c>
      <c r="M75" s="175">
        <v>22.6</v>
      </c>
      <c r="N75" s="175">
        <v>12.845559810392601</v>
      </c>
      <c r="O75" s="175">
        <v>14.9485002168009</v>
      </c>
      <c r="P75" s="175">
        <v>1.0964490785947101</v>
      </c>
      <c r="Q75" s="175">
        <v>0</v>
      </c>
      <c r="R75" s="175">
        <v>45.321737430375912</v>
      </c>
      <c r="S75" s="176">
        <v>6.7982606145563862</v>
      </c>
      <c r="T75" s="176">
        <v>38.523476815819528</v>
      </c>
      <c r="U75" s="150"/>
    </row>
    <row r="76" spans="3:34">
      <c r="C76" s="500">
        <v>28.716999999999999</v>
      </c>
      <c r="D76" s="501">
        <v>77.3</v>
      </c>
      <c r="E76" s="584">
        <v>0.20938369895270401</v>
      </c>
      <c r="F76" s="501">
        <v>100</v>
      </c>
      <c r="G76" s="505">
        <v>0.1</v>
      </c>
      <c r="H76" s="522">
        <v>29</v>
      </c>
      <c r="I76" s="174">
        <v>48.241170540511497</v>
      </c>
      <c r="J76" s="4">
        <v>90</v>
      </c>
      <c r="K76" s="176">
        <v>22.226229020000002</v>
      </c>
      <c r="L76" s="418">
        <v>42.122347945372901</v>
      </c>
      <c r="M76" s="175">
        <v>22.6</v>
      </c>
      <c r="N76" s="175">
        <v>30.439166741529402</v>
      </c>
      <c r="O76" s="175">
        <v>14.9485002168009</v>
      </c>
      <c r="P76" s="175">
        <v>7.0611187910243496</v>
      </c>
      <c r="Q76" s="175">
        <v>0.13250000000000001</v>
      </c>
      <c r="R76" s="175">
        <v>33.825300211668747</v>
      </c>
      <c r="S76" s="176">
        <v>3.3825300211668745</v>
      </c>
      <c r="T76" s="176">
        <v>30.442770190501871</v>
      </c>
      <c r="U76" s="150"/>
    </row>
    <row r="77" spans="3:34">
      <c r="C77" s="500">
        <v>3.133</v>
      </c>
      <c r="D77" s="501">
        <v>101.7</v>
      </c>
      <c r="E77" s="584">
        <v>5.1251455952894501E-2</v>
      </c>
      <c r="F77" s="501">
        <v>100</v>
      </c>
      <c r="G77" s="505">
        <v>0.1</v>
      </c>
      <c r="H77" s="522">
        <v>29</v>
      </c>
      <c r="I77" s="174">
        <v>85.804595657500798</v>
      </c>
      <c r="J77" s="4">
        <v>90</v>
      </c>
      <c r="K77" s="176">
        <v>48.819968070000002</v>
      </c>
      <c r="L77" s="418">
        <v>42.122347945372901</v>
      </c>
      <c r="M77" s="175">
        <v>22.6</v>
      </c>
      <c r="N77" s="175">
        <v>38.162303297440403</v>
      </c>
      <c r="O77" s="175">
        <v>14.9485002168009</v>
      </c>
      <c r="P77" s="175">
        <v>45.429478843067599</v>
      </c>
      <c r="Q77" s="175">
        <v>0.13250000000000001</v>
      </c>
      <c r="R77" s="175">
        <v>64.470523707800993</v>
      </c>
      <c r="S77" s="176">
        <v>6.4470523707800984</v>
      </c>
      <c r="T77" s="176">
        <v>58.023471337020894</v>
      </c>
      <c r="U77" s="150"/>
    </row>
    <row r="78" spans="3:34">
      <c r="C78" s="500">
        <v>9.0500000000000007</v>
      </c>
      <c r="D78" s="501">
        <v>38.700000000000003</v>
      </c>
      <c r="E78" s="584">
        <v>2.5398618774999999</v>
      </c>
      <c r="F78" s="501">
        <v>100</v>
      </c>
      <c r="G78" s="505">
        <v>0.1</v>
      </c>
      <c r="H78" s="522">
        <v>29</v>
      </c>
      <c r="I78" s="174">
        <v>20.143358086261198</v>
      </c>
      <c r="J78" s="4">
        <v>90</v>
      </c>
      <c r="K78" s="176">
        <v>19.239103780000001</v>
      </c>
      <c r="L78" s="418">
        <v>42.122347945372901</v>
      </c>
      <c r="M78" s="175">
        <v>22.6</v>
      </c>
      <c r="N78" s="175">
        <v>29.022577323525599</v>
      </c>
      <c r="O78" s="175">
        <v>14.9485002168009</v>
      </c>
      <c r="P78" s="175">
        <v>1.0964490785947101</v>
      </c>
      <c r="Q78" s="175">
        <v>0.13250000000000001</v>
      </c>
      <c r="R78" s="175">
        <v>29.27721991724291</v>
      </c>
      <c r="S78" s="176">
        <v>2.9277219917242907</v>
      </c>
      <c r="T78" s="176">
        <v>26.349497925518619</v>
      </c>
      <c r="U78" s="150"/>
    </row>
    <row r="79" spans="3:34">
      <c r="C79" s="500">
        <v>28.716999999999999</v>
      </c>
      <c r="D79" s="501">
        <v>77.3</v>
      </c>
      <c r="E79" s="584">
        <v>0.20938369895270401</v>
      </c>
      <c r="F79" s="501">
        <v>100</v>
      </c>
      <c r="G79" s="505">
        <v>0.01</v>
      </c>
      <c r="H79" s="522">
        <v>29</v>
      </c>
      <c r="I79" s="174">
        <v>48.241170540511497</v>
      </c>
      <c r="J79" s="4">
        <v>90</v>
      </c>
      <c r="K79" s="176">
        <v>52.833720620000001</v>
      </c>
      <c r="L79" s="418">
        <v>42.122347945372901</v>
      </c>
      <c r="M79" s="175">
        <v>22.6</v>
      </c>
      <c r="N79" s="175">
        <v>38.937793014948298</v>
      </c>
      <c r="O79" s="175">
        <v>14.9485002168009</v>
      </c>
      <c r="P79" s="175">
        <v>7.0611187910243496</v>
      </c>
      <c r="Q79" s="175">
        <v>0.53</v>
      </c>
      <c r="R79" s="175">
        <v>25.724173938249855</v>
      </c>
      <c r="S79" s="176">
        <v>1.2862086969124924</v>
      </c>
      <c r="T79" s="176">
        <v>24.437965241337363</v>
      </c>
      <c r="U79" s="150"/>
    </row>
    <row r="80" spans="3:34">
      <c r="C80" s="500">
        <v>3.133</v>
      </c>
      <c r="D80" s="501">
        <v>101.7</v>
      </c>
      <c r="E80" s="584">
        <v>5.1251455952894501E-2</v>
      </c>
      <c r="F80" s="501">
        <v>100</v>
      </c>
      <c r="G80" s="505">
        <v>0.01</v>
      </c>
      <c r="H80" s="522">
        <v>29</v>
      </c>
      <c r="I80" s="174">
        <v>85.804595657500798</v>
      </c>
      <c r="J80" s="4">
        <v>90</v>
      </c>
      <c r="K80" s="176">
        <v>83.378562270000003</v>
      </c>
      <c r="L80" s="418">
        <v>42.122347945372901</v>
      </c>
      <c r="M80" s="175">
        <v>22.6</v>
      </c>
      <c r="N80" s="175">
        <v>43.415829488383402</v>
      </c>
      <c r="O80" s="175">
        <v>14.9485002168009</v>
      </c>
      <c r="P80" s="175">
        <v>45.429478843067599</v>
      </c>
      <c r="Q80" s="175">
        <v>0.53</v>
      </c>
      <c r="R80" s="175">
        <v>59.614497516858002</v>
      </c>
      <c r="S80" s="176">
        <v>2.9807248758428995</v>
      </c>
      <c r="T80" s="176">
        <v>56.633772641015099</v>
      </c>
      <c r="U80" s="150"/>
    </row>
    <row r="81" spans="3:34">
      <c r="C81" s="500">
        <v>9.0500000000000007</v>
      </c>
      <c r="D81" s="501">
        <v>38.700000000000003</v>
      </c>
      <c r="E81" s="584">
        <v>2.5398618774999999</v>
      </c>
      <c r="F81" s="501">
        <v>100</v>
      </c>
      <c r="G81" s="505">
        <v>0.01</v>
      </c>
      <c r="H81" s="522">
        <v>29</v>
      </c>
      <c r="I81" s="174">
        <v>20.143358086261198</v>
      </c>
      <c r="J81" s="4">
        <v>90</v>
      </c>
      <c r="K81" s="176">
        <v>35.970376729999998</v>
      </c>
      <c r="L81" s="418">
        <v>42.122347945372901</v>
      </c>
      <c r="M81" s="175">
        <v>22.6</v>
      </c>
      <c r="N81" s="175">
        <v>35.164356691651797</v>
      </c>
      <c r="O81" s="175">
        <v>14.9485002168009</v>
      </c>
      <c r="P81" s="175">
        <v>1.0964490785947101</v>
      </c>
      <c r="Q81" s="175">
        <v>0.53</v>
      </c>
      <c r="R81" s="175">
        <v>23.532940549116717</v>
      </c>
      <c r="S81" s="176">
        <v>1.1766470274558356</v>
      </c>
      <c r="T81" s="176">
        <v>22.356293521660881</v>
      </c>
      <c r="U81" s="150"/>
    </row>
    <row r="82" spans="3:34">
      <c r="C82" s="500">
        <v>28.716999999999999</v>
      </c>
      <c r="D82" s="501">
        <v>77.3</v>
      </c>
      <c r="E82" s="584">
        <v>0.20938369895270401</v>
      </c>
      <c r="F82" s="501">
        <v>100</v>
      </c>
      <c r="G82" s="505">
        <v>1E-3</v>
      </c>
      <c r="H82" s="522">
        <v>29</v>
      </c>
      <c r="I82" s="174">
        <v>48.241170540511497</v>
      </c>
      <c r="J82" s="4">
        <v>90</v>
      </c>
      <c r="K82" s="176">
        <v>87.962336989999997</v>
      </c>
      <c r="L82" s="418">
        <v>42.122347945372901</v>
      </c>
      <c r="M82" s="175">
        <v>22.6</v>
      </c>
      <c r="N82" s="175">
        <v>43.941106758158803</v>
      </c>
      <c r="O82" s="175">
        <v>14.9485002168009</v>
      </c>
      <c r="P82" s="175">
        <v>7.0611187910243496</v>
      </c>
      <c r="Q82" s="175">
        <v>1.1924999999999999</v>
      </c>
      <c r="R82" s="175">
        <v>21.383360195039348</v>
      </c>
      <c r="S82" s="176">
        <v>-5.9350747080964405E-16</v>
      </c>
      <c r="T82" s="176">
        <v>21.383360195039348</v>
      </c>
      <c r="U82" s="150"/>
      <c r="AH82" s="157"/>
    </row>
    <row r="83" spans="3:34">
      <c r="C83" s="500">
        <v>3.133</v>
      </c>
      <c r="D83" s="501">
        <v>101.7</v>
      </c>
      <c r="E83" s="584">
        <v>5.1251455952894501E-2</v>
      </c>
      <c r="F83" s="501">
        <v>100</v>
      </c>
      <c r="G83" s="505">
        <v>1E-3</v>
      </c>
      <c r="H83" s="522">
        <v>29</v>
      </c>
      <c r="I83" s="174">
        <v>85.804595657500798</v>
      </c>
      <c r="J83" s="4">
        <v>90</v>
      </c>
      <c r="K83" s="176">
        <v>96.675210820000004</v>
      </c>
      <c r="L83" s="418">
        <v>42.122347945372901</v>
      </c>
      <c r="M83" s="175">
        <v>22.6</v>
      </c>
      <c r="N83" s="175">
        <v>44.868121888591098</v>
      </c>
      <c r="O83" s="175">
        <v>14.9485002168009</v>
      </c>
      <c r="P83" s="175">
        <v>45.429478843067599</v>
      </c>
      <c r="Q83" s="175">
        <v>1.1924999999999999</v>
      </c>
      <c r="R83" s="175">
        <v>58.824705116650307</v>
      </c>
      <c r="S83" s="176">
        <v>-1.6327135509322606E-15</v>
      </c>
      <c r="T83" s="176">
        <v>58.824705116650307</v>
      </c>
      <c r="U83" s="150"/>
      <c r="AH83" s="157"/>
    </row>
    <row r="84" spans="3:34" ht="13.8" thickBot="1">
      <c r="C84" s="502">
        <v>9.0500000000000007</v>
      </c>
      <c r="D84" s="503">
        <v>38.700000000000003</v>
      </c>
      <c r="E84" s="585">
        <v>2.5398618774999999</v>
      </c>
      <c r="F84" s="503">
        <v>100</v>
      </c>
      <c r="G84" s="506">
        <v>1E-3</v>
      </c>
      <c r="H84" s="523">
        <v>29</v>
      </c>
      <c r="I84" s="177">
        <v>20.143358086261198</v>
      </c>
      <c r="J84" s="88">
        <v>90</v>
      </c>
      <c r="K84" s="179">
        <v>45.674190979999999</v>
      </c>
      <c r="L84" s="419">
        <v>42.122347945372901</v>
      </c>
      <c r="M84" s="178">
        <v>22.6</v>
      </c>
      <c r="N84" s="178">
        <v>37.508561515113101</v>
      </c>
      <c r="O84" s="178">
        <v>14.9485002168009</v>
      </c>
      <c r="P84" s="178">
        <v>1.0964490785947101</v>
      </c>
      <c r="Q84" s="178">
        <v>1.1924999999999999</v>
      </c>
      <c r="R84" s="178">
        <v>21.85123572565541</v>
      </c>
      <c r="S84" s="179">
        <v>-6.0649362547836068E-16</v>
      </c>
      <c r="T84" s="179">
        <v>21.85123572565541</v>
      </c>
      <c r="U84" s="150"/>
      <c r="AH84" s="157"/>
    </row>
  </sheetData>
  <sheetProtection formatCells="0" formatColumns="0" formatRows="0"/>
  <mergeCells count="2">
    <mergeCell ref="C5:I5"/>
    <mergeCell ref="D11:L11"/>
  </mergeCells>
  <phoneticPr fontId="11" type="noConversion"/>
  <hyperlinks>
    <hyperlink ref="N2" location="NOTES!A1" display="BACK" xr:uid="{00000000-0004-0000-1400-000000000000}"/>
  </hyperlinks>
  <pageMargins left="0.75" right="0.75" top="1" bottom="1" header="0.5" footer="0.5"/>
  <pageSetup paperSize="9" orientation="portrait" r:id="rId1"/>
  <headerFooter alignWithMargins="0"/>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25"/>
  <dimension ref="C2:BU383"/>
  <sheetViews>
    <sheetView topLeftCell="A7" workbookViewId="0">
      <selection activeCell="E53" sqref="E53"/>
    </sheetView>
  </sheetViews>
  <sheetFormatPr defaultColWidth="9.33203125" defaultRowHeight="13.2"/>
  <cols>
    <col min="1" max="1" width="6.33203125" style="3" customWidth="1"/>
    <col min="2" max="2" width="6.6640625" style="3" customWidth="1"/>
    <col min="3" max="3" width="21.44140625" style="3" customWidth="1"/>
    <col min="4" max="4" width="15.33203125" style="3" customWidth="1"/>
    <col min="5" max="8" width="14" style="3" customWidth="1"/>
    <col min="9" max="9" width="13.5546875" style="3" customWidth="1"/>
    <col min="10" max="10" width="4.5546875" style="3" customWidth="1"/>
    <col min="11" max="11" width="2.5546875" style="3" customWidth="1"/>
    <col min="12" max="12" width="17.6640625" style="3" customWidth="1"/>
    <col min="13" max="13" width="14.44140625" style="3" bestFit="1" customWidth="1"/>
    <col min="14" max="14" width="13.6640625" style="3" customWidth="1"/>
    <col min="15" max="16" width="14.44140625" style="3" bestFit="1" customWidth="1"/>
    <col min="17" max="17" width="14.33203125" style="3" customWidth="1"/>
    <col min="18" max="18" width="15.33203125" style="3" customWidth="1"/>
    <col min="19" max="21" width="13.6640625" style="3" customWidth="1"/>
    <col min="22" max="22" width="14.44140625" style="3" bestFit="1" customWidth="1"/>
    <col min="23" max="23" width="15.5546875" style="3" bestFit="1" customWidth="1"/>
    <col min="24" max="24" width="13.44140625" style="3" bestFit="1" customWidth="1"/>
    <col min="25" max="25" width="12.5546875" style="3" bestFit="1" customWidth="1"/>
    <col min="26" max="28" width="11.5546875" style="3" bestFit="1" customWidth="1"/>
    <col min="29" max="29" width="9.33203125" style="3"/>
    <col min="30" max="30" width="12.5546875" style="3" bestFit="1" customWidth="1"/>
    <col min="31" max="31" width="13" style="3" bestFit="1" customWidth="1"/>
    <col min="32" max="34" width="12.5546875" style="3" bestFit="1" customWidth="1"/>
    <col min="35" max="35" width="13" style="3" bestFit="1" customWidth="1"/>
    <col min="36" max="36" width="14" style="3" bestFit="1" customWidth="1"/>
    <col min="37" max="38" width="14.44140625" style="3" bestFit="1" customWidth="1"/>
    <col min="39" max="39" width="14" style="3" bestFit="1" customWidth="1"/>
    <col min="40" max="41" width="14.44140625" style="3" bestFit="1" customWidth="1"/>
    <col min="42" max="42" width="14.6640625" style="3" bestFit="1" customWidth="1"/>
    <col min="43" max="43" width="15.44140625" style="3" bestFit="1" customWidth="1"/>
    <col min="44" max="44" width="14.6640625" style="3" bestFit="1" customWidth="1"/>
    <col min="45" max="45" width="15.5546875" style="3" bestFit="1" customWidth="1"/>
    <col min="46" max="46" width="14.6640625" style="3" bestFit="1" customWidth="1"/>
    <col min="47" max="48" width="15.5546875" style="3" bestFit="1" customWidth="1"/>
    <col min="49" max="49" width="15.44140625" style="3" bestFit="1" customWidth="1"/>
    <col min="50" max="52" width="15.5546875" style="3" bestFit="1" customWidth="1"/>
    <col min="53" max="53" width="14.6640625" style="3" bestFit="1" customWidth="1"/>
    <col min="54" max="56" width="15.44140625" style="3" bestFit="1" customWidth="1"/>
    <col min="57" max="57" width="14.44140625" style="3" bestFit="1" customWidth="1"/>
    <col min="58" max="58" width="14" style="3" bestFit="1" customWidth="1"/>
    <col min="59" max="59" width="14.44140625" style="3" bestFit="1" customWidth="1"/>
    <col min="60" max="60" width="14" style="3" bestFit="1" customWidth="1"/>
    <col min="61" max="62" width="13" style="3" bestFit="1" customWidth="1"/>
    <col min="63" max="63" width="12.5546875" style="3" bestFit="1" customWidth="1"/>
    <col min="64" max="64" width="13" style="3" bestFit="1" customWidth="1"/>
    <col min="65" max="66" width="12.5546875" style="3" bestFit="1" customWidth="1"/>
    <col min="67" max="70" width="14.44140625" style="3" bestFit="1" customWidth="1"/>
    <col min="71" max="71" width="14" style="3" bestFit="1" customWidth="1"/>
    <col min="72" max="72" width="14.44140625" style="3" bestFit="1" customWidth="1"/>
    <col min="73" max="73" width="14" style="3" bestFit="1" customWidth="1"/>
    <col min="74" max="16384" width="9.33203125" style="3"/>
  </cols>
  <sheetData>
    <row r="2" spans="3:73">
      <c r="R2" s="668" t="s">
        <v>48</v>
      </c>
    </row>
    <row r="5" spans="3:73" ht="69" customHeight="1">
      <c r="C5" s="1352" t="s">
        <v>0</v>
      </c>
      <c r="D5" s="1353"/>
      <c r="E5" s="1353"/>
      <c r="F5" s="1353"/>
      <c r="G5" s="1353"/>
      <c r="H5" s="1353"/>
      <c r="I5" s="1353"/>
      <c r="J5" s="23"/>
      <c r="K5" s="708"/>
      <c r="L5" s="708"/>
      <c r="M5" s="708"/>
      <c r="N5" s="708"/>
      <c r="O5" s="708"/>
      <c r="P5" s="23"/>
      <c r="Q5" s="23"/>
      <c r="R5" s="24"/>
    </row>
    <row r="6" spans="3:73" ht="15.75" customHeight="1">
      <c r="C6" s="25"/>
      <c r="D6" s="26"/>
      <c r="E6" s="23"/>
      <c r="F6" s="23"/>
      <c r="G6" s="23"/>
      <c r="H6" s="23"/>
      <c r="I6" s="23"/>
      <c r="J6" s="23"/>
      <c r="P6" s="23"/>
      <c r="Q6" s="23"/>
      <c r="R6" s="24"/>
    </row>
    <row r="7" spans="3:73" ht="18.75" customHeight="1">
      <c r="C7" s="1354"/>
      <c r="O7" s="1356"/>
      <c r="P7" s="1356"/>
      <c r="Q7" s="1356"/>
      <c r="R7" s="1394"/>
    </row>
    <row r="8" spans="3:73" ht="22.5" customHeight="1">
      <c r="C8" s="1354"/>
      <c r="O8" s="1359" t="s">
        <v>1</v>
      </c>
      <c r="P8" s="1359"/>
      <c r="Q8" s="1359"/>
      <c r="R8" s="1360"/>
      <c r="AD8" s="383"/>
      <c r="AE8" s="383"/>
      <c r="AF8" s="383"/>
      <c r="AG8" s="383"/>
      <c r="AH8" s="383"/>
      <c r="AI8" s="383"/>
      <c r="AJ8" s="383"/>
      <c r="AK8" s="383"/>
      <c r="AL8" s="383"/>
      <c r="AM8" s="383"/>
      <c r="AN8" s="383"/>
      <c r="AO8" s="383"/>
      <c r="AP8" s="383"/>
      <c r="AQ8" s="383"/>
      <c r="AR8" s="383"/>
      <c r="AS8" s="383"/>
      <c r="AT8" s="383"/>
      <c r="AU8" s="383"/>
      <c r="AV8" s="383"/>
      <c r="AW8" s="383"/>
      <c r="AX8" s="383"/>
      <c r="AY8" s="383"/>
      <c r="AZ8" s="383"/>
      <c r="BA8" s="383"/>
      <c r="BB8" s="383"/>
      <c r="BC8" s="383"/>
      <c r="BD8" s="383"/>
      <c r="BE8" s="383"/>
      <c r="BF8" s="383"/>
      <c r="BG8" s="383"/>
      <c r="BH8" s="383"/>
      <c r="BI8" s="383"/>
      <c r="BJ8" s="383"/>
      <c r="BK8" s="383"/>
      <c r="BL8" s="383"/>
      <c r="BM8" s="383"/>
      <c r="BN8" s="383"/>
      <c r="BO8" s="383"/>
      <c r="BP8" s="383"/>
      <c r="BQ8" s="383"/>
      <c r="BR8" s="383"/>
      <c r="BS8" s="383"/>
      <c r="BT8" s="383"/>
      <c r="BU8" s="383"/>
    </row>
    <row r="9" spans="3:73" ht="15" customHeight="1">
      <c r="C9" s="1355"/>
      <c r="D9" s="27"/>
      <c r="E9" s="27"/>
      <c r="F9" s="27"/>
      <c r="G9" s="27"/>
      <c r="H9" s="27"/>
      <c r="I9" s="27"/>
      <c r="J9" s="27"/>
      <c r="M9" s="27"/>
      <c r="N9" s="27"/>
      <c r="O9" s="33"/>
      <c r="P9" s="33"/>
      <c r="Q9" s="33"/>
      <c r="R9" s="34"/>
      <c r="AD9" s="383"/>
      <c r="AN9" s="383"/>
      <c r="AO9" s="383"/>
      <c r="AP9" s="383"/>
      <c r="AQ9" s="383"/>
      <c r="AR9" s="383"/>
      <c r="AS9" s="383"/>
      <c r="AT9" s="383"/>
      <c r="AU9" s="383"/>
      <c r="AV9" s="383"/>
      <c r="AW9" s="383"/>
      <c r="AX9" s="383"/>
      <c r="AY9" s="383"/>
      <c r="AZ9" s="383"/>
      <c r="BA9" s="383"/>
      <c r="BB9" s="383"/>
      <c r="BC9" s="383"/>
      <c r="BD9" s="383"/>
      <c r="BE9" s="383"/>
      <c r="BF9" s="383"/>
      <c r="BG9" s="383"/>
      <c r="BH9" s="383"/>
      <c r="BI9" s="383"/>
      <c r="BJ9" s="383"/>
      <c r="BK9" s="383"/>
      <c r="BL9" s="383"/>
      <c r="BM9" s="383"/>
      <c r="BN9" s="383"/>
      <c r="BO9" s="383"/>
      <c r="BP9" s="383"/>
      <c r="BQ9" s="383"/>
      <c r="BR9" s="383"/>
      <c r="BS9" s="383"/>
      <c r="BT9" s="383"/>
      <c r="BU9" s="383"/>
    </row>
    <row r="10" spans="3:73" ht="14.4">
      <c r="C10" s="29"/>
      <c r="D10" s="23"/>
      <c r="E10" s="23"/>
      <c r="F10" s="23"/>
      <c r="G10" s="23"/>
      <c r="H10" s="23"/>
      <c r="I10" s="23"/>
      <c r="J10" s="23"/>
      <c r="K10" s="23"/>
      <c r="L10" s="23"/>
      <c r="R10" s="24"/>
      <c r="AD10" s="383"/>
      <c r="AF10" s="387"/>
      <c r="AG10" s="387"/>
      <c r="AH10" s="387"/>
      <c r="AI10" s="387"/>
      <c r="AJ10" s="387"/>
      <c r="AK10" s="387"/>
      <c r="AL10" s="387"/>
      <c r="AN10" s="383"/>
      <c r="AO10" s="383"/>
      <c r="AP10" s="383"/>
      <c r="AQ10" s="383"/>
      <c r="AR10" s="383"/>
      <c r="AS10" s="383"/>
      <c r="AT10" s="383"/>
      <c r="AU10" s="383"/>
      <c r="AV10" s="383"/>
      <c r="AW10" s="383"/>
      <c r="AX10" s="383"/>
      <c r="AY10" s="383"/>
      <c r="AZ10" s="383"/>
      <c r="BA10" s="383"/>
      <c r="BB10" s="383"/>
      <c r="BC10" s="383"/>
      <c r="BD10" s="383"/>
      <c r="BE10" s="383"/>
      <c r="BF10" s="383"/>
      <c r="BG10" s="383"/>
      <c r="BH10" s="383"/>
      <c r="BI10" s="383"/>
      <c r="BJ10" s="383"/>
      <c r="BK10" s="383"/>
      <c r="BL10" s="383"/>
      <c r="BM10" s="383"/>
      <c r="BN10" s="383"/>
      <c r="BO10" s="383"/>
      <c r="BP10" s="383"/>
      <c r="BQ10" s="383"/>
      <c r="BR10" s="383"/>
      <c r="BS10" s="383"/>
      <c r="BT10" s="383"/>
      <c r="BU10" s="383"/>
    </row>
    <row r="11" spans="3:73" ht="45" customHeight="1">
      <c r="C11" s="30"/>
      <c r="D11" s="1361" t="s">
        <v>600</v>
      </c>
      <c r="E11" s="1361"/>
      <c r="F11" s="1361"/>
      <c r="G11" s="1361"/>
      <c r="H11" s="1361"/>
      <c r="I11" s="1361"/>
      <c r="J11" s="1361"/>
      <c r="K11" s="1361"/>
      <c r="L11" s="1361"/>
      <c r="R11" s="31"/>
      <c r="AD11" s="383"/>
      <c r="AF11" s="388"/>
      <c r="AG11" s="388"/>
      <c r="AH11" s="388"/>
      <c r="AI11" s="388"/>
      <c r="AJ11" s="389"/>
      <c r="AK11" s="388"/>
      <c r="AL11" s="388"/>
      <c r="AN11" s="383"/>
      <c r="AO11" s="383"/>
      <c r="AP11" s="383"/>
      <c r="AQ11" s="383"/>
      <c r="AR11" s="383"/>
      <c r="AS11" s="383"/>
      <c r="AT11" s="383"/>
      <c r="AU11" s="383"/>
      <c r="AV11" s="383"/>
      <c r="AW11" s="383"/>
      <c r="AX11" s="383"/>
      <c r="AY11" s="383"/>
      <c r="AZ11" s="383"/>
      <c r="BA11" s="383"/>
      <c r="BB11" s="383"/>
      <c r="BC11" s="383"/>
      <c r="BD11" s="383"/>
      <c r="BE11" s="383"/>
      <c r="BF11" s="383"/>
      <c r="BG11" s="383"/>
      <c r="BH11" s="383"/>
      <c r="BI11" s="383"/>
      <c r="BJ11" s="383"/>
      <c r="BK11" s="383"/>
      <c r="BL11" s="383"/>
      <c r="BM11" s="383"/>
      <c r="BN11" s="383"/>
      <c r="BO11" s="383"/>
      <c r="BP11" s="383"/>
      <c r="BQ11" s="383"/>
      <c r="BR11" s="383"/>
      <c r="BS11" s="383"/>
      <c r="BT11" s="383"/>
      <c r="BU11" s="383"/>
    </row>
    <row r="12" spans="3:73" ht="18" customHeight="1">
      <c r="C12" s="32"/>
      <c r="D12" s="27"/>
      <c r="E12" s="27"/>
      <c r="F12" s="27"/>
      <c r="G12" s="27"/>
      <c r="H12" s="27"/>
      <c r="I12" s="27"/>
      <c r="J12" s="27"/>
      <c r="K12" s="27"/>
      <c r="L12" s="27"/>
      <c r="M12" s="27"/>
      <c r="N12" s="27"/>
      <c r="O12" s="27"/>
      <c r="P12" s="27"/>
      <c r="Q12" s="27"/>
      <c r="R12" s="28"/>
      <c r="AD12" s="383"/>
      <c r="AF12" s="388"/>
      <c r="AG12" s="388"/>
      <c r="AH12" s="388"/>
      <c r="AI12" s="388"/>
      <c r="AJ12" s="389"/>
      <c r="AK12" s="388"/>
      <c r="AL12" s="388"/>
      <c r="AN12" s="383"/>
      <c r="AO12" s="383"/>
      <c r="AP12" s="383"/>
      <c r="AQ12" s="383"/>
      <c r="AR12" s="383"/>
      <c r="AS12" s="383"/>
      <c r="AT12" s="383"/>
      <c r="AU12" s="383"/>
      <c r="AV12" s="383"/>
      <c r="AW12" s="383"/>
      <c r="AX12" s="383"/>
      <c r="AY12" s="383"/>
      <c r="AZ12" s="383"/>
      <c r="BA12" s="383"/>
      <c r="BB12" s="383"/>
      <c r="BC12" s="383"/>
      <c r="BD12" s="383"/>
      <c r="BE12" s="383"/>
      <c r="BF12" s="383"/>
      <c r="BG12" s="383"/>
      <c r="BH12" s="383"/>
      <c r="BI12" s="383"/>
      <c r="BJ12" s="383"/>
      <c r="BK12" s="383"/>
      <c r="BL12" s="383"/>
      <c r="BM12" s="383"/>
      <c r="BN12" s="383"/>
      <c r="BO12" s="383"/>
      <c r="BP12" s="383"/>
      <c r="BQ12" s="383"/>
      <c r="BR12" s="383"/>
      <c r="BS12" s="383"/>
      <c r="BT12" s="383"/>
      <c r="BU12" s="383"/>
    </row>
    <row r="13" spans="3:73" ht="17.100000000000001" customHeight="1">
      <c r="AD13" s="383"/>
      <c r="AF13" s="388"/>
      <c r="AG13" s="388"/>
      <c r="AH13" s="388"/>
      <c r="AI13" s="388"/>
      <c r="AJ13" s="389"/>
      <c r="AK13" s="388"/>
      <c r="AL13" s="388"/>
      <c r="AN13" s="383"/>
      <c r="AO13" s="383"/>
      <c r="AP13" s="383"/>
      <c r="AQ13" s="383"/>
      <c r="AR13" s="383"/>
      <c r="AS13" s="383"/>
      <c r="AT13" s="383"/>
      <c r="AU13" s="383"/>
      <c r="AV13" s="383"/>
      <c r="AW13" s="383"/>
      <c r="AX13" s="383"/>
      <c r="AY13" s="383"/>
      <c r="AZ13" s="383"/>
      <c r="BA13" s="383"/>
      <c r="BB13" s="383"/>
      <c r="BC13" s="383"/>
      <c r="BD13" s="383"/>
      <c r="BE13" s="383"/>
      <c r="BF13" s="383"/>
      <c r="BG13" s="383"/>
      <c r="BH13" s="383"/>
      <c r="BI13" s="383"/>
      <c r="BJ13" s="383"/>
      <c r="BK13" s="383"/>
      <c r="BL13" s="383"/>
      <c r="BM13" s="383"/>
      <c r="BN13" s="383"/>
      <c r="BO13" s="383"/>
      <c r="BP13" s="383"/>
      <c r="BQ13" s="383"/>
      <c r="BR13" s="383"/>
      <c r="BS13" s="383"/>
      <c r="BT13" s="383"/>
      <c r="BU13" s="383"/>
    </row>
    <row r="14" spans="3:73" ht="18.75" customHeight="1">
      <c r="C14" s="43" t="s">
        <v>601</v>
      </c>
      <c r="K14" s="346"/>
      <c r="AD14" s="383"/>
      <c r="AF14" s="388"/>
      <c r="AG14" s="388"/>
      <c r="AH14" s="388"/>
      <c r="AI14" s="388"/>
      <c r="AJ14" s="389"/>
      <c r="AK14" s="388"/>
      <c r="AL14" s="388"/>
      <c r="AN14" s="383"/>
      <c r="AO14" s="383"/>
      <c r="AP14" s="383"/>
      <c r="AQ14" s="383"/>
      <c r="AR14" s="383"/>
      <c r="AS14" s="383"/>
      <c r="AT14" s="383"/>
      <c r="AU14" s="383"/>
      <c r="AV14" s="383"/>
      <c r="AW14" s="383"/>
      <c r="AX14" s="383"/>
      <c r="AY14" s="383"/>
      <c r="AZ14" s="383"/>
      <c r="BA14" s="383"/>
      <c r="BB14" s="383"/>
      <c r="BC14" s="383"/>
      <c r="BD14" s="383"/>
      <c r="BE14" s="383"/>
      <c r="BF14" s="383"/>
      <c r="BG14" s="383"/>
      <c r="BH14" s="383"/>
      <c r="BI14" s="383"/>
      <c r="BJ14" s="383"/>
      <c r="BK14" s="383"/>
      <c r="BL14" s="383"/>
      <c r="BM14" s="383"/>
      <c r="BN14" s="383"/>
      <c r="BO14" s="383"/>
      <c r="BP14" s="383"/>
      <c r="BQ14" s="383"/>
      <c r="BR14" s="383"/>
      <c r="BS14" s="383"/>
      <c r="BT14" s="383"/>
      <c r="BU14" s="383"/>
    </row>
    <row r="15" spans="3:73" ht="18.75" customHeight="1">
      <c r="C15" s="43"/>
      <c r="AF15" s="388"/>
      <c r="AG15" s="388"/>
      <c r="AH15" s="388"/>
      <c r="AI15" s="388"/>
      <c r="AJ15" s="389"/>
      <c r="AK15" s="388"/>
      <c r="AL15" s="388"/>
    </row>
    <row r="16" spans="3:73" ht="18.75" customHeight="1">
      <c r="C16" s="49" t="s">
        <v>382</v>
      </c>
      <c r="L16" s="49" t="s">
        <v>383</v>
      </c>
      <c r="M16" s="6"/>
      <c r="N16" s="6"/>
      <c r="O16" s="6"/>
      <c r="P16" s="6"/>
      <c r="Q16" s="6"/>
      <c r="R16" s="6"/>
      <c r="AF16" s="388"/>
      <c r="AG16" s="388"/>
      <c r="AH16" s="388"/>
      <c r="AI16" s="388"/>
      <c r="AJ16" s="389"/>
      <c r="AK16" s="388"/>
      <c r="AL16" s="388"/>
    </row>
    <row r="17" spans="3:39" ht="18.75" customHeight="1">
      <c r="C17" s="49" t="s">
        <v>602</v>
      </c>
      <c r="L17" s="49" t="s">
        <v>602</v>
      </c>
      <c r="M17" s="13"/>
      <c r="N17" s="6"/>
      <c r="O17" s="6"/>
      <c r="P17" s="6"/>
      <c r="Q17" s="6"/>
      <c r="R17" s="6"/>
      <c r="AF17" s="388"/>
      <c r="AG17" s="388"/>
      <c r="AH17" s="388"/>
      <c r="AI17" s="388"/>
      <c r="AJ17" s="389"/>
      <c r="AK17" s="388"/>
      <c r="AL17" s="388"/>
    </row>
    <row r="18" spans="3:39" ht="17.100000000000001" customHeight="1">
      <c r="J18" s="342"/>
      <c r="L18" s="6"/>
      <c r="M18" s="6"/>
      <c r="N18" s="6"/>
      <c r="O18" s="6"/>
      <c r="P18" s="6"/>
      <c r="Q18" s="6"/>
      <c r="R18" s="6"/>
      <c r="AD18" s="342"/>
      <c r="AF18" s="388"/>
      <c r="AG18" s="388"/>
      <c r="AH18" s="388"/>
      <c r="AI18" s="388"/>
      <c r="AJ18" s="389"/>
      <c r="AK18" s="388"/>
      <c r="AL18" s="388"/>
    </row>
    <row r="19" spans="3:39" ht="19.5" customHeight="1">
      <c r="C19" s="396"/>
      <c r="E19" s="42" t="s">
        <v>384</v>
      </c>
      <c r="F19" s="42" t="s">
        <v>385</v>
      </c>
      <c r="G19" s="42" t="s">
        <v>386</v>
      </c>
      <c r="H19" s="42" t="s">
        <v>387</v>
      </c>
      <c r="I19" s="42" t="s">
        <v>388</v>
      </c>
      <c r="J19" s="342"/>
      <c r="L19" s="396"/>
      <c r="N19" s="42" t="s">
        <v>384</v>
      </c>
      <c r="O19" s="42" t="s">
        <v>385</v>
      </c>
      <c r="P19" s="42" t="s">
        <v>386</v>
      </c>
      <c r="Q19" s="42" t="s">
        <v>387</v>
      </c>
      <c r="R19" s="42" t="s">
        <v>388</v>
      </c>
      <c r="AD19" s="342"/>
      <c r="AF19" s="388"/>
      <c r="AG19" s="388"/>
      <c r="AH19" s="388"/>
      <c r="AI19" s="388"/>
      <c r="AJ19" s="389"/>
      <c r="AK19" s="388"/>
      <c r="AL19" s="388"/>
    </row>
    <row r="20" spans="3:39" ht="19.5" customHeight="1">
      <c r="C20" s="40" t="s">
        <v>389</v>
      </c>
      <c r="D20" s="398" t="s">
        <v>390</v>
      </c>
      <c r="E20" s="393">
        <v>1013.25</v>
      </c>
      <c r="F20" s="393">
        <v>1013.25</v>
      </c>
      <c r="G20" s="393">
        <v>1013.25</v>
      </c>
      <c r="H20" s="393">
        <v>1013.25</v>
      </c>
      <c r="I20" s="393">
        <v>1013.25</v>
      </c>
      <c r="J20" s="342"/>
      <c r="L20" s="40" t="s">
        <v>389</v>
      </c>
      <c r="M20" s="398" t="s">
        <v>390</v>
      </c>
      <c r="N20" s="391">
        <v>1013.25</v>
      </c>
      <c r="O20" s="391">
        <v>1013.25</v>
      </c>
      <c r="P20" s="391">
        <v>1013.25</v>
      </c>
      <c r="Q20" s="391">
        <v>1013.25</v>
      </c>
      <c r="R20" s="391">
        <v>1013.25</v>
      </c>
      <c r="S20" s="150"/>
      <c r="AD20" s="342"/>
      <c r="AF20" s="388"/>
      <c r="AG20" s="388"/>
      <c r="AH20" s="388"/>
      <c r="AI20" s="388"/>
      <c r="AJ20" s="389"/>
      <c r="AK20" s="388"/>
      <c r="AL20" s="388"/>
    </row>
    <row r="21" spans="3:39" ht="19.5" customHeight="1">
      <c r="C21" s="40" t="s">
        <v>391</v>
      </c>
      <c r="D21" s="398" t="s">
        <v>390</v>
      </c>
      <c r="E21" s="393">
        <v>9.97288878634056</v>
      </c>
      <c r="F21" s="393">
        <v>9.97288878634056</v>
      </c>
      <c r="G21" s="393">
        <v>9.97288878634056</v>
      </c>
      <c r="H21" s="393">
        <v>9.97288878634056</v>
      </c>
      <c r="I21" s="393">
        <v>9.97288878634056</v>
      </c>
      <c r="J21" s="342"/>
      <c r="L21" s="40" t="s">
        <v>391</v>
      </c>
      <c r="M21" s="398" t="s">
        <v>390</v>
      </c>
      <c r="N21" s="391">
        <v>9.97288878634056</v>
      </c>
      <c r="O21" s="391">
        <v>9.97288878634056</v>
      </c>
      <c r="P21" s="391">
        <v>9.97288878634056</v>
      </c>
      <c r="Q21" s="391">
        <v>9.97288878634056</v>
      </c>
      <c r="R21" s="391">
        <v>9.97288878634056</v>
      </c>
      <c r="S21" s="150"/>
      <c r="AD21" s="342"/>
      <c r="AF21" s="388"/>
      <c r="AG21" s="388"/>
      <c r="AH21" s="388"/>
      <c r="AI21" s="388"/>
      <c r="AJ21" s="389"/>
      <c r="AK21" s="388"/>
      <c r="AL21" s="388"/>
    </row>
    <row r="22" spans="3:39" ht="19.5" customHeight="1">
      <c r="C22" s="40" t="s">
        <v>392</v>
      </c>
      <c r="D22" s="398" t="s">
        <v>393</v>
      </c>
      <c r="E22" s="393">
        <v>288.14999999999998</v>
      </c>
      <c r="F22" s="393">
        <v>288.14999999999998</v>
      </c>
      <c r="G22" s="393">
        <v>288.14999999999998</v>
      </c>
      <c r="H22" s="393">
        <v>288.14999999999998</v>
      </c>
      <c r="I22" s="393">
        <v>288.14999999999998</v>
      </c>
      <c r="J22" s="342"/>
      <c r="L22" s="40" t="s">
        <v>392</v>
      </c>
      <c r="M22" s="398" t="s">
        <v>393</v>
      </c>
      <c r="N22" s="391">
        <v>288.14999999999998</v>
      </c>
      <c r="O22" s="391">
        <v>288.14999999999998</v>
      </c>
      <c r="P22" s="391">
        <v>288.14999999999998</v>
      </c>
      <c r="Q22" s="391">
        <v>288.14999999999998</v>
      </c>
      <c r="R22" s="391">
        <v>288.14999999999998</v>
      </c>
      <c r="S22" s="150"/>
      <c r="AD22" s="342"/>
      <c r="AE22" s="342"/>
      <c r="AF22" s="388"/>
      <c r="AG22" s="388"/>
      <c r="AH22" s="388"/>
      <c r="AI22" s="388"/>
      <c r="AJ22" s="389"/>
      <c r="AK22" s="388"/>
      <c r="AL22" s="388"/>
      <c r="AM22" s="342"/>
    </row>
    <row r="23" spans="3:39" ht="19.5" customHeight="1">
      <c r="C23" s="41" t="s">
        <v>394</v>
      </c>
      <c r="D23" s="397" t="s">
        <v>395</v>
      </c>
      <c r="E23" s="393">
        <v>7.5</v>
      </c>
      <c r="F23" s="393">
        <v>7.5</v>
      </c>
      <c r="G23" s="393">
        <v>7.5</v>
      </c>
      <c r="H23" s="393">
        <v>7.5</v>
      </c>
      <c r="I23" s="393">
        <v>7.5</v>
      </c>
      <c r="J23" s="342"/>
      <c r="L23" s="41" t="s">
        <v>394</v>
      </c>
      <c r="M23" s="397" t="s">
        <v>395</v>
      </c>
      <c r="N23" s="391">
        <v>7.5</v>
      </c>
      <c r="O23" s="391">
        <v>7.5</v>
      </c>
      <c r="P23" s="391">
        <v>7.5</v>
      </c>
      <c r="Q23" s="391">
        <v>7.5</v>
      </c>
      <c r="R23" s="391">
        <v>7.5</v>
      </c>
      <c r="S23" s="150"/>
      <c r="T23" s="157"/>
      <c r="U23" s="157"/>
      <c r="V23" s="157"/>
      <c r="W23" s="157"/>
      <c r="X23" s="157"/>
      <c r="AD23" s="342"/>
      <c r="AE23" s="342"/>
      <c r="AF23" s="388"/>
      <c r="AG23" s="388"/>
      <c r="AH23" s="388"/>
      <c r="AI23" s="388"/>
      <c r="AJ23" s="389"/>
      <c r="AK23" s="388"/>
      <c r="AL23" s="388"/>
      <c r="AM23" s="342"/>
    </row>
    <row r="24" spans="3:39" ht="19.5" customHeight="1">
      <c r="C24" s="386" t="s">
        <v>396</v>
      </c>
      <c r="D24" s="397"/>
      <c r="E24" s="393">
        <v>7.496546432287E-5</v>
      </c>
      <c r="F24" s="393">
        <v>7.496546432287E-5</v>
      </c>
      <c r="G24" s="393">
        <v>7.496546432287E-5</v>
      </c>
      <c r="H24" s="393">
        <v>7.496546432287E-5</v>
      </c>
      <c r="I24" s="393">
        <v>7.496546432287E-5</v>
      </c>
      <c r="J24" s="342"/>
      <c r="L24" s="386" t="s">
        <v>396</v>
      </c>
      <c r="M24" s="397"/>
      <c r="N24" s="391">
        <v>0.113451321953218</v>
      </c>
      <c r="O24" s="391">
        <v>0.113451321953218</v>
      </c>
      <c r="P24" s="391">
        <v>0.113451321953218</v>
      </c>
      <c r="Q24" s="391">
        <v>0.113451321953218</v>
      </c>
      <c r="R24" s="391">
        <v>0.113451321953218</v>
      </c>
      <c r="S24" s="150"/>
      <c r="T24" s="157"/>
      <c r="U24" s="157"/>
      <c r="V24" s="157"/>
      <c r="W24" s="157"/>
      <c r="X24" s="157"/>
      <c r="AD24" s="342"/>
      <c r="AE24" s="342"/>
      <c r="AF24" s="388"/>
      <c r="AG24" s="388"/>
      <c r="AH24" s="388"/>
      <c r="AI24" s="388"/>
      <c r="AJ24" s="389"/>
      <c r="AK24" s="388"/>
      <c r="AL24" s="388"/>
      <c r="AM24" s="342"/>
    </row>
    <row r="25" spans="3:39" ht="19.5" customHeight="1">
      <c r="C25" s="386" t="s">
        <v>397</v>
      </c>
      <c r="D25" s="397"/>
      <c r="E25" s="393">
        <v>-1.0073128910133599E-2</v>
      </c>
      <c r="F25" s="393">
        <v>-1.8721011339866402E-2</v>
      </c>
      <c r="G25" s="393">
        <v>0.12544636328044201</v>
      </c>
      <c r="H25" s="393">
        <v>3.4079770024843199E-2</v>
      </c>
      <c r="I25" s="393">
        <v>1.89066009334216E-2</v>
      </c>
      <c r="J25" s="342"/>
      <c r="L25" s="386" t="s">
        <v>397</v>
      </c>
      <c r="M25" s="397"/>
      <c r="N25" s="391">
        <v>1.5146051634267001E-2</v>
      </c>
      <c r="O25" s="391">
        <v>0.19607375815365199</v>
      </c>
      <c r="P25" s="391">
        <v>6.60566112990896E-3</v>
      </c>
      <c r="Q25" s="391">
        <v>3.4801440783989602E-3</v>
      </c>
      <c r="R25" s="391">
        <v>2.1886276995244898E-3</v>
      </c>
      <c r="S25" s="150"/>
      <c r="AD25" s="342"/>
      <c r="AE25" s="342"/>
      <c r="AF25" s="388"/>
      <c r="AG25" s="388"/>
      <c r="AH25" s="388"/>
      <c r="AI25" s="388"/>
      <c r="AJ25" s="389"/>
      <c r="AK25" s="388"/>
      <c r="AL25" s="388"/>
      <c r="AM25" s="342"/>
    </row>
    <row r="26" spans="3:39" ht="21" customHeight="1">
      <c r="C26" s="386" t="s">
        <v>264</v>
      </c>
      <c r="D26" s="397"/>
      <c r="E26" s="393">
        <v>0.59178012888566001</v>
      </c>
      <c r="F26" s="393">
        <v>0.59178012888566001</v>
      </c>
      <c r="G26" s="393">
        <v>0.59178012888566001</v>
      </c>
      <c r="H26" s="393">
        <v>0.59178012888566001</v>
      </c>
      <c r="I26" s="393">
        <v>0.59178012888566001</v>
      </c>
      <c r="J26" s="343"/>
      <c r="L26" s="386"/>
      <c r="M26" s="397"/>
      <c r="N26" s="391"/>
      <c r="O26" s="391"/>
      <c r="P26" s="391"/>
      <c r="Q26" s="391"/>
      <c r="R26" s="391"/>
      <c r="S26" s="150"/>
      <c r="AD26" s="342"/>
      <c r="AE26" s="342"/>
      <c r="AF26" s="388"/>
      <c r="AG26" s="388"/>
      <c r="AH26" s="388"/>
      <c r="AI26" s="388"/>
      <c r="AJ26" s="389"/>
      <c r="AK26" s="388"/>
      <c r="AL26" s="388"/>
      <c r="AM26" s="342"/>
    </row>
    <row r="27" spans="3:39" ht="22.2">
      <c r="C27" s="40" t="s">
        <v>398</v>
      </c>
      <c r="D27" s="398"/>
      <c r="E27" s="393">
        <v>3.9827216432113399E-3</v>
      </c>
      <c r="F27" s="393">
        <v>3.2647116697273599E-3</v>
      </c>
      <c r="G27" s="393">
        <v>1.3391460436342499</v>
      </c>
      <c r="H27" s="393">
        <v>2.3729982339696898E-3</v>
      </c>
      <c r="I27" s="393">
        <v>1.7543991377651201E-3</v>
      </c>
      <c r="J27" s="343"/>
      <c r="L27" s="40" t="s">
        <v>399</v>
      </c>
      <c r="M27" s="398"/>
      <c r="N27" s="391">
        <v>4.3660202473653504E-3</v>
      </c>
      <c r="O27" s="391">
        <v>2.6661347476679E-2</v>
      </c>
      <c r="P27" s="391">
        <v>1.417965573592E-2</v>
      </c>
      <c r="Q27" s="391">
        <v>2.0877496606970799E-2</v>
      </c>
      <c r="R27" s="391">
        <v>3.1777037347680899E-2</v>
      </c>
      <c r="S27" s="150"/>
      <c r="AD27" s="342"/>
      <c r="AE27" s="342"/>
      <c r="AF27" s="388"/>
      <c r="AG27" s="388"/>
      <c r="AH27" s="388"/>
      <c r="AI27" s="388"/>
      <c r="AJ27" s="389"/>
      <c r="AK27" s="388"/>
      <c r="AL27" s="388"/>
      <c r="AM27" s="342"/>
    </row>
    <row r="28" spans="3:39" ht="20.399999999999999">
      <c r="C28" s="79" t="s">
        <v>400</v>
      </c>
      <c r="D28" s="399" t="s">
        <v>401</v>
      </c>
      <c r="E28" s="394">
        <v>8.6982640687735709E-3</v>
      </c>
      <c r="F28" s="394">
        <v>1.18835504778076E-2</v>
      </c>
      <c r="G28" s="394">
        <v>14.6234747964861</v>
      </c>
      <c r="H28" s="394">
        <v>3.8869711072423499E-2</v>
      </c>
      <c r="I28" s="394">
        <v>4.1509083599522802E-2</v>
      </c>
      <c r="J28" s="343"/>
      <c r="L28" s="79" t="s">
        <v>402</v>
      </c>
      <c r="M28" s="399" t="s">
        <v>401</v>
      </c>
      <c r="N28" s="392">
        <v>9.5353882202459297E-3</v>
      </c>
      <c r="O28" s="392">
        <v>9.7047304815111701E-2</v>
      </c>
      <c r="P28" s="392">
        <v>0.15484184063624701</v>
      </c>
      <c r="Q28" s="392">
        <v>0.341973394422181</v>
      </c>
      <c r="R28" s="392">
        <v>0.75184470364612899</v>
      </c>
      <c r="S28" s="150"/>
      <c r="AD28" s="342"/>
      <c r="AE28" s="342"/>
      <c r="AF28" s="388"/>
      <c r="AG28" s="388"/>
      <c r="AH28" s="388"/>
      <c r="AI28" s="388"/>
      <c r="AJ28" s="389"/>
      <c r="AK28" s="388"/>
      <c r="AL28" s="388"/>
      <c r="AM28" s="342"/>
    </row>
    <row r="29" spans="3:39" ht="18">
      <c r="C29" s="344"/>
      <c r="I29" s="38"/>
      <c r="J29" s="38"/>
      <c r="K29" s="384"/>
      <c r="L29" s="395"/>
      <c r="M29" s="343"/>
      <c r="N29" s="343"/>
      <c r="O29" s="343"/>
      <c r="P29" s="343"/>
      <c r="Q29" s="39"/>
      <c r="R29" s="343"/>
      <c r="S29" s="343"/>
      <c r="T29" s="343"/>
      <c r="AD29" s="342"/>
      <c r="AE29" s="343"/>
      <c r="AF29" s="388"/>
      <c r="AG29" s="388"/>
      <c r="AH29" s="388"/>
      <c r="AI29" s="388"/>
      <c r="AJ29" s="389"/>
      <c r="AK29" s="388"/>
      <c r="AL29" s="388"/>
      <c r="AM29" s="342"/>
    </row>
    <row r="30" spans="3:39" ht="18">
      <c r="D30" s="4"/>
      <c r="E30" s="4"/>
      <c r="F30" s="4"/>
      <c r="G30" s="4"/>
      <c r="H30" s="4"/>
      <c r="I30" s="39"/>
      <c r="J30" s="39"/>
      <c r="K30" s="384"/>
      <c r="L30" s="343"/>
      <c r="M30" s="343"/>
      <c r="N30" s="343"/>
      <c r="O30" s="343"/>
      <c r="P30" s="343"/>
      <c r="Q30" s="39"/>
      <c r="R30" s="343"/>
      <c r="S30" s="343"/>
      <c r="T30" s="343"/>
      <c r="AD30" s="342"/>
      <c r="AE30" s="343"/>
      <c r="AF30" s="388"/>
      <c r="AG30" s="388"/>
      <c r="AH30" s="388"/>
      <c r="AI30" s="388"/>
      <c r="AJ30" s="389"/>
      <c r="AK30" s="388"/>
      <c r="AL30" s="388"/>
      <c r="AM30" s="342"/>
    </row>
    <row r="31" spans="3:39" ht="18">
      <c r="C31" s="344"/>
      <c r="D31" s="343"/>
      <c r="E31" s="343"/>
      <c r="F31" s="343"/>
      <c r="G31" s="343"/>
      <c r="H31" s="343"/>
      <c r="I31" s="39"/>
      <c r="J31" s="39"/>
      <c r="K31" s="384"/>
      <c r="L31" s="343"/>
      <c r="M31" s="343"/>
      <c r="N31" s="343"/>
      <c r="O31" s="343"/>
      <c r="P31" s="343"/>
      <c r="Q31" s="39"/>
      <c r="R31" s="343"/>
      <c r="S31" s="343"/>
      <c r="T31" s="343"/>
      <c r="AD31" s="342"/>
      <c r="AE31" s="343"/>
      <c r="AF31" s="388"/>
      <c r="AG31" s="388"/>
      <c r="AH31" s="388"/>
      <c r="AI31" s="388"/>
      <c r="AJ31" s="389"/>
      <c r="AK31" s="388"/>
      <c r="AL31" s="388"/>
      <c r="AM31" s="342"/>
    </row>
    <row r="32" spans="3:39" ht="18">
      <c r="C32" s="344"/>
      <c r="D32" s="343"/>
      <c r="E32" s="343"/>
      <c r="F32" s="343"/>
      <c r="G32" s="343"/>
      <c r="H32" s="343"/>
      <c r="I32" s="39"/>
      <c r="J32" s="39"/>
      <c r="K32" s="384"/>
      <c r="L32" s="343"/>
      <c r="M32" s="343"/>
      <c r="N32" s="343"/>
      <c r="O32" s="343"/>
      <c r="P32" s="343"/>
      <c r="Q32" s="39"/>
      <c r="R32" s="343"/>
      <c r="S32" s="343"/>
      <c r="T32" s="343"/>
      <c r="AD32" s="342"/>
      <c r="AE32" s="343"/>
      <c r="AF32" s="388"/>
      <c r="AG32" s="388"/>
      <c r="AH32" s="388"/>
      <c r="AI32" s="388"/>
      <c r="AJ32" s="389"/>
      <c r="AK32" s="388"/>
      <c r="AL32" s="388"/>
      <c r="AM32" s="342"/>
    </row>
    <row r="33" spans="3:39" ht="19.5" customHeight="1">
      <c r="C33" s="209" t="s">
        <v>403</v>
      </c>
      <c r="D33" s="79" t="s">
        <v>400</v>
      </c>
      <c r="E33" s="79" t="s">
        <v>402</v>
      </c>
      <c r="F33" s="79" t="s">
        <v>404</v>
      </c>
      <c r="G33" s="343"/>
      <c r="H33" s="343"/>
      <c r="I33" s="39"/>
      <c r="J33" s="39"/>
      <c r="K33" s="385"/>
      <c r="L33" s="343"/>
      <c r="M33" s="343"/>
      <c r="N33" s="343"/>
      <c r="O33" s="343"/>
      <c r="P33" s="343"/>
      <c r="Q33" s="39"/>
      <c r="R33" s="343"/>
      <c r="S33" s="343"/>
      <c r="T33" s="343"/>
      <c r="AD33" s="342"/>
      <c r="AE33" s="343"/>
      <c r="AF33" s="388"/>
      <c r="AG33" s="388"/>
      <c r="AH33" s="388"/>
      <c r="AI33" s="388"/>
      <c r="AJ33" s="389"/>
      <c r="AK33" s="388"/>
      <c r="AL33" s="388"/>
      <c r="AM33" s="342"/>
    </row>
    <row r="34" spans="3:39" ht="14.25" customHeight="1">
      <c r="C34" s="90">
        <v>1</v>
      </c>
      <c r="D34" s="91">
        <v>5.3886581679065499E-3</v>
      </c>
      <c r="E34" s="92">
        <v>5.0904617324964401E-5</v>
      </c>
      <c r="F34" s="93">
        <v>5.4395627852315198E-3</v>
      </c>
      <c r="G34" s="343"/>
      <c r="H34" s="343"/>
      <c r="I34" s="39"/>
      <c r="J34" s="39"/>
      <c r="K34" s="385"/>
      <c r="L34" s="343"/>
      <c r="M34" s="343"/>
      <c r="N34" s="343"/>
      <c r="O34" s="343"/>
      <c r="P34" s="343"/>
      <c r="Q34" s="39"/>
      <c r="R34" s="343"/>
      <c r="S34" s="343"/>
      <c r="T34" s="343"/>
      <c r="W34" s="157"/>
      <c r="AD34" s="342"/>
      <c r="AE34" s="343"/>
      <c r="AF34" s="388"/>
      <c r="AG34" s="388"/>
      <c r="AH34" s="388"/>
      <c r="AI34" s="388"/>
      <c r="AJ34" s="389"/>
      <c r="AK34" s="388"/>
      <c r="AL34" s="388"/>
      <c r="AM34" s="342"/>
    </row>
    <row r="35" spans="3:39" ht="14.25" customHeight="1">
      <c r="C35" s="66">
        <v>2</v>
      </c>
      <c r="D35" s="4">
        <v>6.7160384744085E-3</v>
      </c>
      <c r="E35" s="4">
        <v>2.0438137865037601E-4</v>
      </c>
      <c r="F35" s="95">
        <v>6.9204198530588698E-3</v>
      </c>
      <c r="G35" s="343"/>
      <c r="H35" s="343"/>
      <c r="I35" s="39"/>
      <c r="J35" s="39"/>
      <c r="K35" s="385"/>
      <c r="L35" s="343"/>
      <c r="M35" s="343"/>
      <c r="N35" s="343"/>
      <c r="O35" s="343"/>
      <c r="P35" s="343"/>
      <c r="Q35" s="39"/>
      <c r="R35" s="343"/>
      <c r="S35" s="343"/>
      <c r="T35" s="343"/>
      <c r="V35" s="157"/>
      <c r="AD35" s="342"/>
      <c r="AE35" s="343"/>
      <c r="AF35" s="388"/>
      <c r="AG35" s="388"/>
      <c r="AH35" s="388"/>
      <c r="AI35" s="388"/>
      <c r="AJ35" s="389"/>
      <c r="AK35" s="388"/>
      <c r="AL35" s="388"/>
      <c r="AM35" s="342"/>
    </row>
    <row r="36" spans="3:39" ht="14.25" customHeight="1">
      <c r="C36" s="66">
        <v>3</v>
      </c>
      <c r="D36" s="4">
        <v>7.0759601327262398E-3</v>
      </c>
      <c r="E36" s="4">
        <v>4.62792856493146E-4</v>
      </c>
      <c r="F36" s="95">
        <v>7.5387529892193801E-3</v>
      </c>
      <c r="G36" s="343"/>
      <c r="H36" s="343"/>
      <c r="I36" s="39"/>
      <c r="J36" s="39"/>
      <c r="K36" s="385"/>
      <c r="L36" s="343"/>
      <c r="M36" s="343"/>
      <c r="N36" s="343"/>
      <c r="O36" s="343"/>
      <c r="P36" s="343"/>
      <c r="Q36" s="39"/>
      <c r="R36" s="343"/>
      <c r="S36" s="343"/>
      <c r="T36" s="343"/>
      <c r="AD36" s="342"/>
      <c r="AE36" s="343"/>
      <c r="AF36" s="388"/>
      <c r="AG36" s="388"/>
      <c r="AH36" s="388"/>
      <c r="AI36" s="388"/>
      <c r="AJ36" s="389"/>
      <c r="AK36" s="388"/>
      <c r="AL36" s="388"/>
      <c r="AM36" s="342"/>
    </row>
    <row r="37" spans="3:39" ht="14.25" customHeight="1">
      <c r="C37" s="66">
        <v>4</v>
      </c>
      <c r="D37" s="4">
        <v>7.2589692780149996E-3</v>
      </c>
      <c r="E37" s="4">
        <v>8.3033392276490002E-4</v>
      </c>
      <c r="F37" s="95">
        <v>8.0893032007799005E-3</v>
      </c>
      <c r="G37" s="343"/>
      <c r="H37" s="343"/>
      <c r="I37" s="39"/>
      <c r="J37" s="39"/>
      <c r="K37" s="385"/>
      <c r="L37" s="343"/>
      <c r="M37" s="343"/>
      <c r="N37" s="343"/>
      <c r="O37" s="343"/>
      <c r="P37" s="343"/>
      <c r="Q37" s="39"/>
      <c r="R37" s="343"/>
      <c r="S37" s="343"/>
      <c r="T37" s="343"/>
      <c r="AD37" s="342"/>
      <c r="AE37" s="343"/>
      <c r="AF37" s="388"/>
      <c r="AG37" s="388"/>
      <c r="AH37" s="388"/>
      <c r="AI37" s="388"/>
      <c r="AJ37" s="389"/>
      <c r="AK37" s="388"/>
      <c r="AL37" s="388"/>
      <c r="AM37" s="342"/>
    </row>
    <row r="38" spans="3:39" ht="14.25" customHeight="1">
      <c r="C38" s="66">
        <v>5</v>
      </c>
      <c r="D38" s="4">
        <v>7.4004262562906101E-3</v>
      </c>
      <c r="E38" s="4">
        <v>1.31345892117269E-3</v>
      </c>
      <c r="F38" s="95">
        <v>8.7138851774633003E-3</v>
      </c>
      <c r="G38" s="343"/>
      <c r="H38" s="343"/>
      <c r="I38" s="39"/>
      <c r="J38" s="39"/>
      <c r="K38" s="385"/>
      <c r="L38" s="343"/>
      <c r="M38" s="343"/>
      <c r="N38" s="343"/>
      <c r="O38" s="343"/>
      <c r="P38" s="343"/>
      <c r="Q38" s="39"/>
      <c r="R38" s="343"/>
      <c r="S38" s="343"/>
      <c r="T38" s="343"/>
      <c r="AD38" s="342"/>
      <c r="AE38" s="343"/>
      <c r="AF38" s="388"/>
      <c r="AG38" s="388"/>
      <c r="AH38" s="388"/>
      <c r="AI38" s="388"/>
      <c r="AJ38" s="389"/>
      <c r="AK38" s="388"/>
      <c r="AL38" s="388"/>
      <c r="AM38" s="342"/>
    </row>
    <row r="39" spans="3:39" ht="14.25" customHeight="1">
      <c r="C39" s="66">
        <v>6</v>
      </c>
      <c r="D39" s="4">
        <v>7.5372120829487396E-3</v>
      </c>
      <c r="E39" s="4">
        <v>1.92157180441783E-3</v>
      </c>
      <c r="F39" s="95">
        <v>9.4587838873665606E-3</v>
      </c>
      <c r="G39" s="343"/>
      <c r="H39" s="343"/>
      <c r="I39" s="39"/>
      <c r="J39" s="39"/>
      <c r="K39" s="384"/>
      <c r="L39" s="343"/>
      <c r="M39" s="343"/>
      <c r="N39" s="343"/>
      <c r="O39" s="343"/>
      <c r="P39" s="343"/>
      <c r="Q39" s="39"/>
      <c r="R39" s="343"/>
      <c r="S39" s="343"/>
      <c r="T39" s="343"/>
      <c r="AD39" s="342"/>
      <c r="AE39" s="343"/>
      <c r="AF39" s="388"/>
      <c r="AG39" s="388"/>
      <c r="AH39" s="388"/>
      <c r="AI39" s="388"/>
      <c r="AJ39" s="389"/>
      <c r="AK39" s="388"/>
      <c r="AL39" s="388"/>
      <c r="AM39" s="342"/>
    </row>
    <row r="40" spans="3:39" ht="14.25" customHeight="1">
      <c r="C40" s="66">
        <v>7</v>
      </c>
      <c r="D40" s="4">
        <v>7.6829051649028304E-3</v>
      </c>
      <c r="E40" s="4">
        <v>2.6680964927208299E-3</v>
      </c>
      <c r="F40" s="95">
        <v>1.0351001657623701E-2</v>
      </c>
      <c r="G40" s="343"/>
      <c r="H40" s="343"/>
      <c r="I40" s="39"/>
      <c r="J40" s="39"/>
      <c r="K40" s="342"/>
      <c r="L40" s="342"/>
      <c r="M40" s="342"/>
      <c r="N40" s="342"/>
      <c r="O40" s="342"/>
      <c r="P40" s="342"/>
      <c r="Q40" s="39"/>
      <c r="R40" s="343"/>
      <c r="S40" s="343"/>
      <c r="T40" s="343"/>
      <c r="AD40" s="342"/>
      <c r="AE40" s="343"/>
      <c r="AF40" s="388"/>
      <c r="AG40" s="388"/>
      <c r="AH40" s="388"/>
      <c r="AI40" s="388"/>
      <c r="AJ40" s="389"/>
      <c r="AK40" s="388"/>
      <c r="AL40" s="388"/>
      <c r="AM40" s="342"/>
    </row>
    <row r="41" spans="3:39" ht="14.25" customHeight="1">
      <c r="C41" s="66">
        <v>8</v>
      </c>
      <c r="D41" s="4">
        <v>7.8437942517741895E-3</v>
      </c>
      <c r="E41" s="4">
        <v>3.5721230472307301E-3</v>
      </c>
      <c r="F41" s="95">
        <v>1.14159172990049E-2</v>
      </c>
      <c r="I41" s="39"/>
      <c r="J41" s="39"/>
      <c r="K41" s="344"/>
      <c r="L41" s="343"/>
      <c r="M41" s="343"/>
      <c r="N41" s="343"/>
      <c r="O41" s="343"/>
      <c r="P41" s="343"/>
      <c r="Q41" s="39"/>
      <c r="R41" s="343"/>
      <c r="S41" s="343"/>
      <c r="T41" s="343"/>
      <c r="AD41" s="342"/>
      <c r="AE41" s="343"/>
      <c r="AF41" s="388"/>
      <c r="AG41" s="388"/>
      <c r="AH41" s="388"/>
      <c r="AI41" s="388"/>
      <c r="AJ41" s="389"/>
      <c r="AK41" s="388"/>
      <c r="AL41" s="388"/>
      <c r="AM41" s="342"/>
    </row>
    <row r="42" spans="3:39" ht="14.25" customHeight="1">
      <c r="C42" s="66">
        <v>9</v>
      </c>
      <c r="D42" s="4">
        <v>8.0234664464640497E-3</v>
      </c>
      <c r="E42" s="4">
        <v>4.6609567359426904E-3</v>
      </c>
      <c r="F42" s="95">
        <v>1.2684423182406699E-2</v>
      </c>
      <c r="I42" s="39"/>
      <c r="J42" s="39"/>
      <c r="Q42" s="39"/>
      <c r="R42" s="343"/>
      <c r="S42" s="343"/>
      <c r="T42" s="343"/>
      <c r="AD42" s="342"/>
      <c r="AE42" s="343"/>
      <c r="AF42" s="388"/>
      <c r="AG42" s="388"/>
      <c r="AH42" s="388"/>
      <c r="AI42" s="388"/>
      <c r="AJ42" s="389"/>
      <c r="AK42" s="388"/>
      <c r="AL42" s="388"/>
      <c r="AM42" s="342"/>
    </row>
    <row r="43" spans="3:39" ht="14.25" customHeight="1">
      <c r="C43" s="66">
        <v>10</v>
      </c>
      <c r="D43" s="4">
        <v>8.2244167027098799E-3</v>
      </c>
      <c r="E43" s="4">
        <v>5.9741252454767199E-3</v>
      </c>
      <c r="F43" s="95">
        <v>1.4198541948186601E-2</v>
      </c>
      <c r="G43" s="39"/>
      <c r="H43" s="39"/>
      <c r="I43" s="39"/>
      <c r="J43" s="39"/>
      <c r="K43" s="39"/>
      <c r="L43" s="39"/>
      <c r="M43" s="39"/>
      <c r="N43" s="39"/>
      <c r="O43" s="39"/>
      <c r="P43" s="39"/>
      <c r="Q43" s="39"/>
      <c r="R43" s="171"/>
      <c r="S43" s="342"/>
      <c r="T43" s="342"/>
      <c r="AD43" s="342"/>
      <c r="AE43" s="343"/>
      <c r="AF43" s="388"/>
      <c r="AG43" s="388"/>
      <c r="AH43" s="388"/>
      <c r="AI43" s="388"/>
      <c r="AJ43" s="389"/>
      <c r="AK43" s="388"/>
      <c r="AL43" s="388"/>
      <c r="AM43" s="342"/>
    </row>
    <row r="44" spans="3:39" ht="14.25" customHeight="1">
      <c r="C44" s="66">
        <v>11</v>
      </c>
      <c r="D44" s="4">
        <v>8.4487053937840999E-3</v>
      </c>
      <c r="E44" s="4">
        <v>7.5698067304614501E-3</v>
      </c>
      <c r="F44" s="95">
        <v>1.6018512124245501E-2</v>
      </c>
      <c r="G44" s="39"/>
      <c r="H44" s="39"/>
      <c r="I44" s="39"/>
      <c r="J44" s="39"/>
      <c r="K44" s="39"/>
      <c r="L44" s="39"/>
      <c r="M44" s="39"/>
      <c r="N44" s="39"/>
      <c r="O44" s="39"/>
      <c r="P44" s="39"/>
      <c r="Q44" s="39"/>
      <c r="R44" s="39"/>
      <c r="AE44" s="343"/>
      <c r="AF44" s="388"/>
      <c r="AG44" s="388"/>
      <c r="AH44" s="388"/>
      <c r="AI44" s="388"/>
      <c r="AJ44" s="389"/>
      <c r="AK44" s="388"/>
      <c r="AL44" s="388"/>
      <c r="AM44" s="342"/>
    </row>
    <row r="45" spans="3:39" ht="14.25" customHeight="1">
      <c r="C45" s="66">
        <v>12</v>
      </c>
      <c r="D45" s="4">
        <v>8.6982640687735709E-3</v>
      </c>
      <c r="E45" s="4">
        <v>9.5353882202459297E-3</v>
      </c>
      <c r="F45" s="95">
        <v>1.8233652289019499E-2</v>
      </c>
      <c r="G45" s="39"/>
      <c r="H45" s="39"/>
      <c r="I45" s="39"/>
      <c r="J45" s="39"/>
      <c r="K45" s="39"/>
      <c r="L45" s="39"/>
      <c r="M45" s="39"/>
      <c r="N45" s="39"/>
      <c r="O45" s="39"/>
      <c r="P45" s="39"/>
      <c r="Q45" s="39"/>
      <c r="R45" s="39"/>
      <c r="AE45" s="343"/>
      <c r="AF45" s="388"/>
      <c r="AG45" s="388"/>
      <c r="AH45" s="388"/>
      <c r="AI45" s="388"/>
      <c r="AJ45" s="389"/>
      <c r="AK45" s="388"/>
      <c r="AL45" s="388"/>
      <c r="AM45" s="342"/>
    </row>
    <row r="46" spans="3:39" ht="14.25" customHeight="1">
      <c r="C46" s="66">
        <v>13</v>
      </c>
      <c r="D46" s="4">
        <v>8.9750568755279907E-3</v>
      </c>
      <c r="E46" s="4">
        <v>1.2005265226173401E-2</v>
      </c>
      <c r="F46" s="95">
        <v>2.09803221017014E-2</v>
      </c>
      <c r="G46" s="39"/>
      <c r="H46" s="39"/>
      <c r="I46" s="39"/>
      <c r="J46" s="39"/>
      <c r="K46" s="39"/>
      <c r="L46" s="39"/>
      <c r="M46" s="39"/>
      <c r="N46" s="39"/>
      <c r="O46" s="39"/>
      <c r="P46" s="39"/>
      <c r="Q46" s="39"/>
      <c r="R46" s="39"/>
      <c r="AE46" s="342"/>
      <c r="AF46" s="388"/>
      <c r="AG46" s="388"/>
      <c r="AH46" s="388"/>
      <c r="AI46" s="388"/>
      <c r="AJ46" s="389"/>
      <c r="AK46" s="388"/>
      <c r="AL46" s="388"/>
      <c r="AM46" s="342"/>
    </row>
    <row r="47" spans="3:39" ht="14.25" customHeight="1">
      <c r="C47" s="66">
        <v>14</v>
      </c>
      <c r="D47" s="4">
        <v>9.2811786036544799E-3</v>
      </c>
      <c r="E47" s="4">
        <v>1.5191668527409699E-2</v>
      </c>
      <c r="F47" s="95">
        <v>2.44728471310642E-2</v>
      </c>
      <c r="G47" s="39"/>
      <c r="H47" s="39"/>
      <c r="I47" s="39"/>
      <c r="J47" s="39"/>
      <c r="K47" s="39"/>
      <c r="L47" s="39"/>
      <c r="M47" s="39"/>
      <c r="N47" s="39"/>
      <c r="O47" s="39"/>
      <c r="P47" s="39"/>
      <c r="Q47" s="39"/>
      <c r="R47" s="39"/>
      <c r="AF47" s="388"/>
      <c r="AG47" s="388"/>
      <c r="AH47" s="388"/>
      <c r="AI47" s="388"/>
      <c r="AJ47" s="389"/>
      <c r="AK47" s="388"/>
      <c r="AL47" s="388"/>
    </row>
    <row r="48" spans="3:39" ht="14.25" customHeight="1">
      <c r="C48" s="66">
        <v>15</v>
      </c>
      <c r="D48" s="4">
        <v>9.6189243011487197E-3</v>
      </c>
      <c r="E48" s="4">
        <v>1.9439421758445E-2</v>
      </c>
      <c r="F48" s="95">
        <v>2.90583460595937E-2</v>
      </c>
      <c r="G48" s="39"/>
      <c r="H48" s="39"/>
      <c r="I48" s="39"/>
      <c r="J48" s="39"/>
      <c r="K48" s="39"/>
      <c r="L48" s="39"/>
      <c r="M48" s="39"/>
      <c r="N48" s="39"/>
      <c r="O48" s="39"/>
      <c r="P48" s="39"/>
      <c r="Q48" s="39"/>
      <c r="R48" s="39"/>
      <c r="AF48" s="388"/>
      <c r="AG48" s="388"/>
      <c r="AH48" s="388"/>
      <c r="AI48" s="388"/>
      <c r="AJ48" s="389"/>
      <c r="AK48" s="388"/>
      <c r="AL48" s="388"/>
    </row>
    <row r="49" spans="3:39" ht="14.25" customHeight="1">
      <c r="C49" s="66">
        <v>16</v>
      </c>
      <c r="D49" s="4">
        <v>9.9908470530482903E-3</v>
      </c>
      <c r="E49" s="4">
        <v>2.5324961040949698E-2</v>
      </c>
      <c r="F49" s="95">
        <v>3.5315808093998001E-2</v>
      </c>
      <c r="G49" s="39"/>
      <c r="H49" s="39"/>
      <c r="I49" s="39"/>
      <c r="J49" s="39"/>
      <c r="K49" s="39"/>
      <c r="L49" s="39"/>
      <c r="M49" s="39"/>
      <c r="N49" s="39"/>
      <c r="O49" s="39"/>
      <c r="P49" s="39"/>
      <c r="Q49" s="39"/>
      <c r="R49" s="39"/>
      <c r="T49" s="157"/>
      <c r="AF49" s="388"/>
      <c r="AG49" s="388"/>
      <c r="AH49" s="388"/>
      <c r="AI49" s="388"/>
      <c r="AJ49" s="389"/>
      <c r="AK49" s="388"/>
      <c r="AL49" s="388"/>
    </row>
    <row r="50" spans="3:39" ht="14.25" customHeight="1">
      <c r="C50" s="66">
        <v>17</v>
      </c>
      <c r="D50" s="4">
        <v>1.0399812647028901E-2</v>
      </c>
      <c r="E50" s="4">
        <v>3.3834629435293001E-2</v>
      </c>
      <c r="F50" s="95">
        <v>4.4234442082321898E-2</v>
      </c>
      <c r="AF50" s="388"/>
      <c r="AG50" s="388"/>
      <c r="AH50" s="388"/>
      <c r="AI50" s="388"/>
      <c r="AJ50" s="389"/>
      <c r="AK50" s="388"/>
      <c r="AL50" s="388"/>
      <c r="AM50" s="390"/>
    </row>
    <row r="51" spans="3:39" ht="14.25" customHeight="1">
      <c r="C51" s="66">
        <v>18</v>
      </c>
      <c r="D51" s="4">
        <v>1.0849056341479301E-2</v>
      </c>
      <c r="E51" s="4">
        <v>4.6663868538759201E-2</v>
      </c>
      <c r="F51" s="95">
        <v>5.75129248802385E-2</v>
      </c>
      <c r="AF51" s="388"/>
      <c r="AG51" s="388"/>
      <c r="AH51" s="388"/>
      <c r="AI51" s="388"/>
      <c r="AJ51" s="389"/>
      <c r="AK51" s="388"/>
      <c r="AL51" s="388"/>
      <c r="AM51" s="390"/>
    </row>
    <row r="52" spans="3:39" ht="14.25" customHeight="1">
      <c r="C52" s="66">
        <v>19</v>
      </c>
      <c r="D52" s="4">
        <v>1.13422454009836E-2</v>
      </c>
      <c r="E52" s="4">
        <v>6.6575452785755301E-2</v>
      </c>
      <c r="F52" s="95">
        <v>7.7917698186738896E-2</v>
      </c>
      <c r="AF52" s="388"/>
      <c r="AG52" s="388"/>
      <c r="AH52" s="388"/>
      <c r="AI52" s="388"/>
      <c r="AJ52" s="389"/>
      <c r="AK52" s="388"/>
      <c r="AL52" s="388"/>
      <c r="AM52" s="390"/>
    </row>
    <row r="53" spans="3:39" ht="14.25" customHeight="1">
      <c r="C53" s="66">
        <v>20</v>
      </c>
      <c r="D53" s="4">
        <v>1.18835504778076E-2</v>
      </c>
      <c r="E53" s="4">
        <v>9.7047304815111701E-2</v>
      </c>
      <c r="F53" s="95">
        <v>0.108930855292919</v>
      </c>
      <c r="AF53" s="388"/>
      <c r="AG53" s="388"/>
      <c r="AH53" s="388"/>
      <c r="AI53" s="388"/>
      <c r="AJ53" s="389"/>
      <c r="AK53" s="388"/>
      <c r="AL53" s="388"/>
    </row>
    <row r="54" spans="3:39" ht="14.25" customHeight="1">
      <c r="C54" s="66">
        <v>21</v>
      </c>
      <c r="D54" s="4">
        <v>1.2477728867042801E-2</v>
      </c>
      <c r="E54" s="4">
        <v>0.13795449893866099</v>
      </c>
      <c r="F54" s="95">
        <v>0.15043222780570401</v>
      </c>
      <c r="AF54" s="388"/>
      <c r="AG54" s="388"/>
      <c r="AH54" s="388"/>
      <c r="AI54" s="388"/>
      <c r="AJ54" s="389"/>
      <c r="AK54" s="388"/>
      <c r="AL54" s="388"/>
    </row>
    <row r="55" spans="3:39" ht="14.25" customHeight="1">
      <c r="C55" s="66">
        <v>22</v>
      </c>
      <c r="D55" s="4">
        <v>1.3130222965391699E-2</v>
      </c>
      <c r="E55" s="4">
        <v>0.17420703333692</v>
      </c>
      <c r="F55" s="95">
        <v>0.18733725630231199</v>
      </c>
      <c r="AF55" s="388"/>
      <c r="AG55" s="388"/>
      <c r="AH55" s="388"/>
      <c r="AI55" s="388"/>
      <c r="AJ55" s="389"/>
      <c r="AK55" s="388"/>
      <c r="AL55" s="388"/>
    </row>
    <row r="56" spans="3:39" ht="14.25" customHeight="1">
      <c r="C56" s="66">
        <v>23</v>
      </c>
      <c r="D56" s="4">
        <v>1.38472778555002E-2</v>
      </c>
      <c r="E56" s="4">
        <v>0.18044169809962701</v>
      </c>
      <c r="F56" s="95">
        <v>0.19428897595512701</v>
      </c>
    </row>
    <row r="57" spans="3:39" ht="14.25" customHeight="1">
      <c r="C57" s="66">
        <v>24</v>
      </c>
      <c r="D57" s="4">
        <v>1.4636082821312801E-2</v>
      </c>
      <c r="E57" s="4">
        <v>0.158525061324674</v>
      </c>
      <c r="F57" s="95">
        <v>0.17316114414598599</v>
      </c>
    </row>
    <row r="58" spans="3:39" ht="14.25" customHeight="1">
      <c r="C58" s="66">
        <v>25</v>
      </c>
      <c r="D58" s="4">
        <v>1.55049428231047E-2</v>
      </c>
      <c r="E58" s="4">
        <v>0.13072979597041401</v>
      </c>
      <c r="F58" s="95">
        <v>0.146234738793519</v>
      </c>
    </row>
    <row r="59" spans="3:39" ht="14.25" customHeight="1">
      <c r="C59" s="66">
        <v>26</v>
      </c>
      <c r="D59" s="4">
        <v>1.6463487613885198E-2</v>
      </c>
      <c r="E59" s="4">
        <v>0.108564633254083</v>
      </c>
      <c r="F59" s="95">
        <v>0.12502812086796899</v>
      </c>
    </row>
    <row r="60" spans="3:39" ht="14.25" customHeight="1">
      <c r="C60" s="66">
        <v>27</v>
      </c>
      <c r="D60" s="4">
        <v>1.7522928401036499E-2</v>
      </c>
      <c r="E60" s="4">
        <v>9.3212341857461495E-2</v>
      </c>
      <c r="F60" s="95">
        <v>0.110735270258498</v>
      </c>
    </row>
    <row r="61" spans="3:39" ht="14.25" customHeight="1">
      <c r="C61" s="66">
        <v>28</v>
      </c>
      <c r="D61" s="4">
        <v>1.86963749523936E-2</v>
      </c>
      <c r="E61" s="4">
        <v>8.3059585254343593E-2</v>
      </c>
      <c r="F61" s="95">
        <v>0.101755960206737</v>
      </c>
    </row>
    <row r="62" spans="3:39" ht="14.25" customHeight="1">
      <c r="C62" s="66">
        <v>29</v>
      </c>
      <c r="D62" s="4">
        <v>1.9999230110218799E-2</v>
      </c>
      <c r="E62" s="4">
        <v>7.6494488565217594E-2</v>
      </c>
      <c r="F62" s="95">
        <v>9.6493718675436393E-2</v>
      </c>
    </row>
    <row r="63" spans="3:39" ht="14.25" customHeight="1">
      <c r="C63" s="66">
        <v>30</v>
      </c>
      <c r="D63" s="4">
        <v>2.1449684239516601E-2</v>
      </c>
      <c r="E63" s="4">
        <v>7.2374863025188502E-2</v>
      </c>
      <c r="F63" s="95">
        <v>9.3824547264705099E-2</v>
      </c>
    </row>
    <row r="64" spans="3:39" ht="14.25" customHeight="1">
      <c r="C64" s="66">
        <v>31</v>
      </c>
      <c r="D64" s="4">
        <v>2.3069339829439602E-2</v>
      </c>
      <c r="E64" s="4">
        <v>6.9951006356421097E-2</v>
      </c>
      <c r="F64" s="95">
        <v>9.3020346185860803E-2</v>
      </c>
    </row>
    <row r="65" spans="3:6" ht="14.25" customHeight="1">
      <c r="C65" s="66">
        <v>32</v>
      </c>
      <c r="D65" s="4">
        <v>2.48840072244828E-2</v>
      </c>
      <c r="E65" s="4">
        <v>6.8735420018553303E-2</v>
      </c>
      <c r="F65" s="95">
        <v>9.3619427243036096E-2</v>
      </c>
    </row>
    <row r="66" spans="3:6" ht="14.25" customHeight="1">
      <c r="C66" s="66">
        <v>33</v>
      </c>
      <c r="D66" s="4">
        <v>2.6924727695804101E-2</v>
      </c>
      <c r="E66" s="4">
        <v>6.8406913766320104E-2</v>
      </c>
      <c r="F66" s="95">
        <v>9.5331641462124195E-2</v>
      </c>
    </row>
    <row r="67" spans="3:6" ht="14.25" customHeight="1">
      <c r="C67" s="66">
        <v>34</v>
      </c>
      <c r="D67" s="4">
        <v>2.92291019294115E-2</v>
      </c>
      <c r="E67" s="4">
        <v>6.8749429263676998E-2</v>
      </c>
      <c r="F67" s="95">
        <v>9.7978531193088497E-2</v>
      </c>
    </row>
    <row r="68" spans="3:6" ht="14.25" customHeight="1">
      <c r="C68" s="66">
        <v>35</v>
      </c>
      <c r="D68" s="4">
        <v>3.18430338643549E-2</v>
      </c>
      <c r="E68" s="4">
        <v>6.9614295624566197E-2</v>
      </c>
      <c r="F68" s="95">
        <v>0.101457329488921</v>
      </c>
    </row>
    <row r="69" spans="3:6" ht="14.25" customHeight="1">
      <c r="C69" s="66">
        <v>36</v>
      </c>
      <c r="D69" s="4">
        <v>3.4823046985734699E-2</v>
      </c>
      <c r="E69" s="4">
        <v>7.0896910560470497E-2</v>
      </c>
      <c r="F69" s="95">
        <v>0.105719957546205</v>
      </c>
    </row>
    <row r="70" spans="3:6" ht="14.25" customHeight="1">
      <c r="C70" s="66">
        <v>37</v>
      </c>
      <c r="D70" s="4">
        <v>3.8239401289814803E-2</v>
      </c>
      <c r="E70" s="4">
        <v>7.2522124426296103E-2</v>
      </c>
      <c r="F70" s="95">
        <v>0.110761525716111</v>
      </c>
    </row>
    <row r="71" spans="3:6" ht="14.25" customHeight="1">
      <c r="C71" s="66">
        <v>38</v>
      </c>
      <c r="D71" s="4">
        <v>4.21803484906016E-2</v>
      </c>
      <c r="E71" s="4">
        <v>7.4434900343954905E-2</v>
      </c>
      <c r="F71" s="95">
        <v>0.116615248834556</v>
      </c>
    </row>
    <row r="72" spans="3:6" ht="14.25" customHeight="1">
      <c r="C72" s="66">
        <v>39</v>
      </c>
      <c r="D72" s="4">
        <v>4.67580349542056E-2</v>
      </c>
      <c r="E72" s="4">
        <v>7.6594220812464697E-2</v>
      </c>
      <c r="F72" s="95">
        <v>0.12335225576667</v>
      </c>
    </row>
    <row r="73" spans="3:6" ht="14.25" customHeight="1">
      <c r="C73" s="66">
        <v>40</v>
      </c>
      <c r="D73" s="4">
        <v>5.2116838935940699E-2</v>
      </c>
      <c r="E73" s="4">
        <v>7.8969029784338798E-2</v>
      </c>
      <c r="F73" s="95">
        <v>0.131085868720279</v>
      </c>
    </row>
    <row r="74" spans="3:6" ht="14.25" customHeight="1">
      <c r="C74" s="66">
        <v>41</v>
      </c>
      <c r="D74" s="4">
        <v>5.8445388101641203E-2</v>
      </c>
      <c r="E74" s="4">
        <v>8.1535476630558795E-2</v>
      </c>
      <c r="F74" s="95">
        <v>0.13998086473220001</v>
      </c>
    </row>
    <row r="75" spans="3:6" ht="14.25" customHeight="1">
      <c r="C75" s="66">
        <v>42</v>
      </c>
      <c r="D75" s="4">
        <v>6.5994290175299494E-2</v>
      </c>
      <c r="E75" s="4">
        <v>8.4275009493518904E-2</v>
      </c>
      <c r="F75" s="95">
        <v>0.150269299668818</v>
      </c>
    </row>
    <row r="76" spans="3:6" ht="14.25" customHeight="1">
      <c r="C76" s="66">
        <v>43</v>
      </c>
      <c r="D76" s="4">
        <v>7.5103009457116801E-2</v>
      </c>
      <c r="E76" s="4">
        <v>8.7173033547780096E-2</v>
      </c>
      <c r="F76" s="95">
        <v>0.16227604300489701</v>
      </c>
    </row>
    <row r="77" spans="3:6" ht="14.25" customHeight="1">
      <c r="C77" s="66">
        <v>44</v>
      </c>
      <c r="D77" s="4">
        <v>8.6241927946584099E-2</v>
      </c>
      <c r="E77" s="4">
        <v>9.0217951927772905E-2</v>
      </c>
      <c r="F77" s="95">
        <v>0.17645987987435699</v>
      </c>
    </row>
    <row r="78" spans="3:6" ht="14.25" customHeight="1">
      <c r="C78" s="66">
        <v>45</v>
      </c>
      <c r="D78" s="4">
        <v>0.100080758154049</v>
      </c>
      <c r="E78" s="4">
        <v>9.3400470464453905E-2</v>
      </c>
      <c r="F78" s="95">
        <v>0.193481228618503</v>
      </c>
    </row>
    <row r="79" spans="3:6" ht="14.25" customHeight="1">
      <c r="C79" s="66">
        <v>46</v>
      </c>
      <c r="D79" s="4">
        <v>0.11760530877256201</v>
      </c>
      <c r="E79" s="4">
        <v>9.6713087413895907E-2</v>
      </c>
      <c r="F79" s="95">
        <v>0.21431839618645801</v>
      </c>
    </row>
    <row r="80" spans="3:6" ht="14.25" customHeight="1">
      <c r="C80" s="66">
        <v>47</v>
      </c>
      <c r="D80" s="4">
        <v>0.14032980737581899</v>
      </c>
      <c r="E80" s="4">
        <v>0.100149715140489</v>
      </c>
      <c r="F80" s="95">
        <v>0.240479522516308</v>
      </c>
    </row>
    <row r="81" spans="3:6" ht="14.25" customHeight="1">
      <c r="C81" s="66">
        <v>48</v>
      </c>
      <c r="D81" s="4">
        <v>0.17071973784428299</v>
      </c>
      <c r="E81" s="4">
        <v>0.103705397646901</v>
      </c>
      <c r="F81" s="95">
        <v>0.27442513549118402</v>
      </c>
    </row>
    <row r="82" spans="3:6" ht="14.25" customHeight="1">
      <c r="C82" s="66">
        <v>49</v>
      </c>
      <c r="D82" s="4">
        <v>0.21317531298636699</v>
      </c>
      <c r="E82" s="4">
        <v>0.107376099213051</v>
      </c>
      <c r="F82" s="95">
        <v>0.32055141219941802</v>
      </c>
    </row>
    <row r="83" spans="3:6" ht="14.25" customHeight="1">
      <c r="C83" s="66">
        <v>50</v>
      </c>
      <c r="D83" s="4">
        <v>0.277268638530969</v>
      </c>
      <c r="E83" s="4">
        <v>0.111158547270094</v>
      </c>
      <c r="F83" s="95">
        <v>0.388427185801063</v>
      </c>
    </row>
    <row r="84" spans="3:6" ht="14.25" customHeight="1">
      <c r="C84" s="66">
        <v>51</v>
      </c>
      <c r="D84" s="4">
        <v>0.38967071607007903</v>
      </c>
      <c r="E84" s="4">
        <v>0.115050118323353</v>
      </c>
      <c r="F84" s="95">
        <v>0.50472083439343196</v>
      </c>
    </row>
    <row r="85" spans="3:6" ht="14.25" customHeight="1">
      <c r="C85" s="66">
        <v>52</v>
      </c>
      <c r="D85" s="4">
        <v>0.61842999865493198</v>
      </c>
      <c r="E85" s="4">
        <v>0.119048760173604</v>
      </c>
      <c r="F85" s="95">
        <v>0.73747875882853597</v>
      </c>
    </row>
    <row r="86" spans="3:6" ht="14.25" customHeight="1">
      <c r="C86" s="66">
        <v>53</v>
      </c>
      <c r="D86" s="4">
        <v>1.1266123149854399</v>
      </c>
      <c r="E86" s="4">
        <v>0.123152947598009</v>
      </c>
      <c r="F86" s="95">
        <v>1.2497652625834501</v>
      </c>
    </row>
    <row r="87" spans="3:6" ht="14.25" customHeight="1">
      <c r="C87" s="66">
        <v>54</v>
      </c>
      <c r="D87" s="4">
        <v>2.2115420263719798</v>
      </c>
      <c r="E87" s="4">
        <v>0.127361672749424</v>
      </c>
      <c r="F87" s="95">
        <v>2.3389036991214001</v>
      </c>
    </row>
    <row r="88" spans="3:6" ht="14.25" customHeight="1">
      <c r="C88" s="66">
        <v>55</v>
      </c>
      <c r="D88" s="4">
        <v>4.1932816079938098</v>
      </c>
      <c r="E88" s="4">
        <v>0.13167447669816101</v>
      </c>
      <c r="F88" s="95">
        <v>4.3249560846919701</v>
      </c>
    </row>
    <row r="89" spans="3:6" ht="14.25" customHeight="1">
      <c r="C89" s="66">
        <v>56</v>
      </c>
      <c r="D89" s="4">
        <v>7.05504400085053</v>
      </c>
      <c r="E89" s="4">
        <v>0.13609153610754199</v>
      </c>
      <c r="F89" s="95">
        <v>7.1911355369580798</v>
      </c>
    </row>
    <row r="90" spans="3:6" ht="14.25" customHeight="1">
      <c r="C90" s="66">
        <v>57</v>
      </c>
      <c r="D90" s="4">
        <v>10.065237672138601</v>
      </c>
      <c r="E90" s="4">
        <v>0.14061383125358101</v>
      </c>
      <c r="F90" s="95">
        <v>10.2058515033922</v>
      </c>
    </row>
    <row r="91" spans="3:6" ht="14.25" customHeight="1">
      <c r="C91" s="66">
        <v>58</v>
      </c>
      <c r="D91" s="4">
        <v>12.353147461289</v>
      </c>
      <c r="E91" s="4">
        <v>0.14524344242694001</v>
      </c>
      <c r="F91" s="95">
        <v>12.498390903715899</v>
      </c>
    </row>
    <row r="92" spans="3:6" ht="14.25" customHeight="1">
      <c r="C92" s="66">
        <v>59</v>
      </c>
      <c r="D92" s="4">
        <v>13.6352956340441</v>
      </c>
      <c r="E92" s="4">
        <v>0.14998405806927401</v>
      </c>
      <c r="F92" s="95">
        <v>13.7852796921134</v>
      </c>
    </row>
    <row r="93" spans="3:6" ht="14.25" customHeight="1">
      <c r="C93" s="66">
        <v>60</v>
      </c>
      <c r="D93" s="4">
        <v>14.6234747964861</v>
      </c>
      <c r="E93" s="4">
        <v>0.15484184063624701</v>
      </c>
      <c r="F93" s="95">
        <v>14.7783166371223</v>
      </c>
    </row>
    <row r="94" spans="3:6" ht="14.25" customHeight="1">
      <c r="C94" s="66">
        <v>61</v>
      </c>
      <c r="D94" s="4">
        <v>15.007159085996699</v>
      </c>
      <c r="E94" s="4">
        <v>0.15982689631211799</v>
      </c>
      <c r="F94" s="95">
        <v>15.166985982308899</v>
      </c>
    </row>
    <row r="95" spans="3:6" ht="14.25" customHeight="1">
      <c r="C95" s="66">
        <v>62</v>
      </c>
      <c r="D95" s="4">
        <v>13.996210982267399</v>
      </c>
      <c r="E95" s="4">
        <v>0.16495571216897101</v>
      </c>
      <c r="F95" s="95">
        <v>14.1611666944363</v>
      </c>
    </row>
    <row r="96" spans="3:6" ht="14.25" customHeight="1">
      <c r="C96" s="66">
        <v>63</v>
      </c>
      <c r="D96" s="4">
        <v>10.8310875114297</v>
      </c>
      <c r="E96" s="4">
        <v>0.17025484154484599</v>
      </c>
      <c r="F96" s="95">
        <v>11.0013423529745</v>
      </c>
    </row>
    <row r="97" spans="3:6" ht="14.25" customHeight="1">
      <c r="C97" s="66">
        <v>64</v>
      </c>
      <c r="D97" s="4">
        <v>6.8445885944908298</v>
      </c>
      <c r="E97" s="4">
        <v>0.175764688578397</v>
      </c>
      <c r="F97" s="95">
        <v>7.0203532830692303</v>
      </c>
    </row>
    <row r="98" spans="3:6" ht="14.25" customHeight="1">
      <c r="C98" s="66">
        <v>65</v>
      </c>
      <c r="D98" s="4">
        <v>3.8088035183442099</v>
      </c>
      <c r="E98" s="4">
        <v>0.181534840776511</v>
      </c>
      <c r="F98" s="95">
        <v>3.9903383591207202</v>
      </c>
    </row>
    <row r="99" spans="3:6" ht="14.25" customHeight="1">
      <c r="C99" s="66">
        <v>66</v>
      </c>
      <c r="D99" s="4">
        <v>1.9666179447707199</v>
      </c>
      <c r="E99" s="4">
        <v>0.18757777415508101</v>
      </c>
      <c r="F99" s="95">
        <v>2.1541957189257999</v>
      </c>
    </row>
    <row r="100" spans="3:6" ht="14.25" customHeight="1">
      <c r="C100" s="66">
        <v>67</v>
      </c>
      <c r="D100" s="4">
        <v>1.03338872306651</v>
      </c>
      <c r="E100" s="4">
        <v>0.19372675046696999</v>
      </c>
      <c r="F100" s="95">
        <v>1.2271154735334799</v>
      </c>
    </row>
    <row r="101" spans="3:6" ht="14.25" customHeight="1">
      <c r="C101" s="66">
        <v>68</v>
      </c>
      <c r="D101" s="4">
        <v>0.60546642557447605</v>
      </c>
      <c r="E101" s="4">
        <v>0.1995545802424</v>
      </c>
      <c r="F101" s="95">
        <v>0.80502100581687597</v>
      </c>
    </row>
    <row r="102" spans="3:6" ht="14.25" customHeight="1">
      <c r="C102" s="66">
        <v>69</v>
      </c>
      <c r="D102" s="4">
        <v>0.40698562419767698</v>
      </c>
      <c r="E102" s="4">
        <v>0.20483322825643499</v>
      </c>
      <c r="F102" s="95">
        <v>0.61181885245411305</v>
      </c>
    </row>
    <row r="103" spans="3:6" ht="14.25" customHeight="1">
      <c r="C103" s="66">
        <v>70</v>
      </c>
      <c r="D103" s="4">
        <v>0.30410509714717299</v>
      </c>
      <c r="E103" s="4">
        <v>0.20988793036438799</v>
      </c>
      <c r="F103" s="95">
        <v>0.51399302751156095</v>
      </c>
    </row>
    <row r="104" spans="3:6" ht="14.25" customHeight="1">
      <c r="C104" s="66">
        <v>71</v>
      </c>
      <c r="D104" s="4">
        <v>0.241600706016359</v>
      </c>
      <c r="E104" s="4">
        <v>0.215079056347903</v>
      </c>
      <c r="F104" s="95">
        <v>0.456679762364262</v>
      </c>
    </row>
    <row r="105" spans="3:6" ht="14.25" customHeight="1">
      <c r="C105" s="66">
        <v>72</v>
      </c>
      <c r="D105" s="4">
        <v>0.198531846615672</v>
      </c>
      <c r="E105" s="4">
        <v>0.22051717107244601</v>
      </c>
      <c r="F105" s="95">
        <v>0.41904901768811798</v>
      </c>
    </row>
    <row r="106" spans="3:6" ht="14.25" customHeight="1">
      <c r="C106" s="66">
        <v>73</v>
      </c>
      <c r="D106" s="4">
        <v>0.167045796679409</v>
      </c>
      <c r="E106" s="4">
        <v>0.22618618449021999</v>
      </c>
      <c r="F106" s="95">
        <v>0.39323198116962899</v>
      </c>
    </row>
    <row r="107" spans="3:6" ht="14.25" customHeight="1">
      <c r="C107" s="66">
        <v>74</v>
      </c>
      <c r="D107" s="4">
        <v>0.14314226648612</v>
      </c>
      <c r="E107" s="4">
        <v>0.23204734792547099</v>
      </c>
      <c r="F107" s="95">
        <v>0.37518961441159099</v>
      </c>
    </row>
    <row r="108" spans="3:6" ht="14.25" customHeight="1">
      <c r="C108" s="66">
        <v>75</v>
      </c>
      <c r="D108" s="4">
        <v>0.124485176995924</v>
      </c>
      <c r="E108" s="4">
        <v>0.238069234922378</v>
      </c>
      <c r="F108" s="95">
        <v>0.36255441191830201</v>
      </c>
    </row>
    <row r="109" spans="3:6" ht="14.25" customHeight="1">
      <c r="C109" s="66">
        <v>76</v>
      </c>
      <c r="D109" s="4">
        <v>0.10960431551137</v>
      </c>
      <c r="E109" s="4">
        <v>0.24423058407083001</v>
      </c>
      <c r="F109" s="95">
        <v>0.35383489958219999</v>
      </c>
    </row>
    <row r="110" spans="3:6" ht="14.25" customHeight="1">
      <c r="C110" s="66">
        <v>77</v>
      </c>
      <c r="D110" s="4">
        <v>9.7525835625242793E-2</v>
      </c>
      <c r="E110" s="4">
        <v>0.25051767864174002</v>
      </c>
      <c r="F110" s="95">
        <v>0.34804351426698299</v>
      </c>
    </row>
    <row r="111" spans="3:6" ht="14.25" customHeight="1">
      <c r="C111" s="66">
        <v>78</v>
      </c>
      <c r="D111" s="4">
        <v>8.7579282472212694E-2</v>
      </c>
      <c r="E111" s="4">
        <v>0.25692173400613799</v>
      </c>
      <c r="F111" s="95">
        <v>0.34450101647835002</v>
      </c>
    </row>
    <row r="112" spans="3:6" ht="14.25" customHeight="1">
      <c r="C112" s="66">
        <v>79</v>
      </c>
      <c r="D112" s="4">
        <v>7.9288680323886196E-2</v>
      </c>
      <c r="E112" s="4">
        <v>0.26343709879507399</v>
      </c>
      <c r="F112" s="95">
        <v>0.34272577911896002</v>
      </c>
    </row>
    <row r="113" spans="3:6" ht="14.25" customHeight="1">
      <c r="C113" s="66">
        <v>80</v>
      </c>
      <c r="D113" s="4">
        <v>7.2307495326985494E-2</v>
      </c>
      <c r="E113" s="4">
        <v>0.27006012157565601</v>
      </c>
      <c r="F113" s="95">
        <v>0.342367616902642</v>
      </c>
    </row>
    <row r="114" spans="3:6" ht="14.25" customHeight="1">
      <c r="C114" s="66">
        <v>81</v>
      </c>
      <c r="D114" s="4">
        <v>6.6378053324612302E-2</v>
      </c>
      <c r="E114" s="4">
        <v>0.276788450815178</v>
      </c>
      <c r="F114" s="95">
        <v>0.343166504139791</v>
      </c>
    </row>
    <row r="115" spans="3:6" ht="14.25" customHeight="1">
      <c r="C115" s="66">
        <v>82</v>
      </c>
      <c r="D115" s="4">
        <v>6.1305297691365203E-2</v>
      </c>
      <c r="E115" s="4">
        <v>0.28362060042121001</v>
      </c>
      <c r="F115" s="95">
        <v>0.34492589811257501</v>
      </c>
    </row>
    <row r="116" spans="3:6" ht="14.25" customHeight="1">
      <c r="C116" s="66">
        <v>83</v>
      </c>
      <c r="D116" s="4">
        <v>5.6939308183848202E-2</v>
      </c>
      <c r="E116" s="4">
        <v>0.29055567622571499</v>
      </c>
      <c r="F116" s="95">
        <v>0.347494984409563</v>
      </c>
    </row>
    <row r="117" spans="3:6" ht="14.25" customHeight="1">
      <c r="C117" s="66">
        <v>84</v>
      </c>
      <c r="D117" s="4">
        <v>5.3163359139933697E-2</v>
      </c>
      <c r="E117" s="4">
        <v>0.297593200742507</v>
      </c>
      <c r="F117" s="95">
        <v>0.35075655988244098</v>
      </c>
    </row>
    <row r="118" spans="3:6" ht="14.25" customHeight="1">
      <c r="C118" s="66">
        <v>85</v>
      </c>
      <c r="D118" s="4">
        <v>4.9885584621981303E-2</v>
      </c>
      <c r="E118" s="4">
        <v>0.30473299887153898</v>
      </c>
      <c r="F118" s="95">
        <v>0.35461858349352099</v>
      </c>
    </row>
    <row r="119" spans="3:6" ht="14.25" customHeight="1">
      <c r="C119" s="66">
        <v>86</v>
      </c>
      <c r="D119" s="4">
        <v>4.7033053658985302E-2</v>
      </c>
      <c r="E119" s="4">
        <v>0.31197512212619699</v>
      </c>
      <c r="F119" s="95">
        <v>0.35900817578518202</v>
      </c>
    </row>
    <row r="120" spans="3:6" ht="14.25" customHeight="1">
      <c r="C120" s="66">
        <v>87</v>
      </c>
      <c r="D120" s="4">
        <v>4.4547493766515102E-2</v>
      </c>
      <c r="E120" s="4">
        <v>0.319319797713915</v>
      </c>
      <c r="F120" s="95">
        <v>0.36386729148043001</v>
      </c>
    </row>
    <row r="121" spans="3:6" ht="14.25" customHeight="1">
      <c r="C121" s="66">
        <v>88</v>
      </c>
      <c r="D121" s="4">
        <v>4.2382166405804E-2</v>
      </c>
      <c r="E121" s="4">
        <v>0.326767393995398</v>
      </c>
      <c r="F121" s="95">
        <v>0.369149560401202</v>
      </c>
    </row>
    <row r="122" spans="3:6" ht="14.25" customHeight="1">
      <c r="C122" s="66">
        <v>89</v>
      </c>
      <c r="D122" s="4">
        <v>4.0499564692036701E-2</v>
      </c>
      <c r="E122" s="4">
        <v>0.33431839697832</v>
      </c>
      <c r="F122" s="95">
        <v>0.37481796167035603</v>
      </c>
    </row>
    <row r="123" spans="3:6" ht="14.25" customHeight="1">
      <c r="C123" s="66">
        <v>90</v>
      </c>
      <c r="D123" s="4">
        <v>3.8869711072423499E-2</v>
      </c>
      <c r="E123" s="4">
        <v>0.341973394422181</v>
      </c>
      <c r="F123" s="95">
        <v>0.38084310549460498</v>
      </c>
    </row>
    <row r="124" spans="3:6" ht="14.25" customHeight="1">
      <c r="C124" s="66">
        <v>91</v>
      </c>
      <c r="D124" s="4">
        <v>3.7468903787018899E-2</v>
      </c>
      <c r="E124" s="4">
        <v>0.34973306533290199</v>
      </c>
      <c r="F124" s="95">
        <v>0.38720196911992</v>
      </c>
    </row>
    <row r="125" spans="3:6" ht="14.25" customHeight="1">
      <c r="C125" s="66">
        <v>92</v>
      </c>
      <c r="D125" s="4">
        <v>3.6278809393939702E-2</v>
      </c>
      <c r="E125" s="4">
        <v>0.35759817339420802</v>
      </c>
      <c r="F125" s="95">
        <v>0.39387698278814798</v>
      </c>
    </row>
    <row r="126" spans="3:6" ht="14.25" customHeight="1">
      <c r="C126" s="66">
        <v>93</v>
      </c>
      <c r="D126" s="4">
        <v>3.52858329500845E-2</v>
      </c>
      <c r="E126" s="4">
        <v>0.36556956338694002</v>
      </c>
      <c r="F126" s="95">
        <v>0.40085539633702499</v>
      </c>
    </row>
    <row r="127" spans="3:6" ht="14.25" customHeight="1">
      <c r="C127" s="66">
        <v>94</v>
      </c>
      <c r="D127" s="4">
        <v>3.4480723050006899E-2</v>
      </c>
      <c r="E127" s="4">
        <v>0.373648159988968</v>
      </c>
      <c r="F127" s="95">
        <v>0.40812888303897499</v>
      </c>
    </row>
    <row r="128" spans="3:6" ht="14.25" customHeight="1">
      <c r="C128" s="66">
        <v>95</v>
      </c>
      <c r="D128" s="4">
        <v>3.3858389598599402E-2</v>
      </c>
      <c r="E128" s="4">
        <v>0.38183496859103899</v>
      </c>
      <c r="F128" s="95">
        <v>0.41569335818963898</v>
      </c>
    </row>
    <row r="129" spans="3:6" ht="14.25" customHeight="1">
      <c r="C129" s="66">
        <v>96</v>
      </c>
      <c r="D129" s="4">
        <v>3.3417930803569598E-2</v>
      </c>
      <c r="E129" s="4">
        <v>0.39013107794879698</v>
      </c>
      <c r="F129" s="95">
        <v>0.42354900875236701</v>
      </c>
    </row>
    <row r="130" spans="3:6" ht="14.25" customHeight="1">
      <c r="C130" s="66">
        <v>97</v>
      </c>
      <c r="D130" s="4">
        <v>3.3162885001084198E-2</v>
      </c>
      <c r="E130" s="4">
        <v>0.39853766464726398</v>
      </c>
      <c r="F130" s="95">
        <v>0.43170054964834798</v>
      </c>
    </row>
    <row r="131" spans="3:6" ht="14.25" customHeight="1">
      <c r="C131" s="66">
        <v>98</v>
      </c>
      <c r="D131" s="4">
        <v>3.3101745381030098E-2</v>
      </c>
      <c r="E131" s="4">
        <v>0.40705599950434401</v>
      </c>
      <c r="F131" s="95">
        <v>0.44015774488537401</v>
      </c>
    </row>
    <row r="132" spans="3:6" ht="14.25" customHeight="1">
      <c r="C132" s="66">
        <v>99</v>
      </c>
      <c r="D132" s="4">
        <v>3.3248805104911697E-2</v>
      </c>
      <c r="E132" s="4">
        <v>0.41568745620596198</v>
      </c>
      <c r="F132" s="95">
        <v>0.448936261310874</v>
      </c>
    </row>
    <row r="133" spans="3:6" ht="14.25" customHeight="1">
      <c r="C133" s="66">
        <v>100</v>
      </c>
      <c r="D133" s="4">
        <v>3.3625442078134997E-2</v>
      </c>
      <c r="E133" s="4">
        <v>0.424433522672505</v>
      </c>
      <c r="F133" s="95">
        <v>0.45805896475064001</v>
      </c>
    </row>
    <row r="134" spans="3:6" ht="14.25" customHeight="1">
      <c r="C134" s="66">
        <v>101</v>
      </c>
      <c r="D134" s="4">
        <v>3.4262015289271697E-2</v>
      </c>
      <c r="E134" s="4">
        <v>0.43329581593777899</v>
      </c>
      <c r="F134" s="95">
        <v>0.46755783122705102</v>
      </c>
    </row>
    <row r="135" spans="3:6" ht="14.25" customHeight="1">
      <c r="C135" s="66">
        <v>102</v>
      </c>
      <c r="D135" s="4">
        <v>3.5200642436673799E-2</v>
      </c>
      <c r="E135" s="4">
        <v>0.44227610172795501</v>
      </c>
      <c r="F135" s="95">
        <v>0.47747674416462899</v>
      </c>
    </row>
    <row r="136" spans="3:6" ht="14.25" customHeight="1">
      <c r="C136" s="66">
        <v>103</v>
      </c>
      <c r="D136" s="4">
        <v>3.6499286276499503E-2</v>
      </c>
      <c r="E136" s="4">
        <v>0.45137632053771698</v>
      </c>
      <c r="F136" s="95">
        <v>0.48787560681421699</v>
      </c>
    </row>
    <row r="137" spans="3:6" ht="14.25" customHeight="1">
      <c r="C137" s="66">
        <v>104</v>
      </c>
      <c r="D137" s="4">
        <v>3.8237839047583003E-2</v>
      </c>
      <c r="E137" s="4">
        <v>0.46059862294325199</v>
      </c>
      <c r="F137" s="95">
        <v>0.49883646199083498</v>
      </c>
    </row>
    <row r="138" spans="3:6" ht="14.25" customHeight="1">
      <c r="C138" s="66">
        <v>105</v>
      </c>
      <c r="D138" s="4">
        <v>4.0527342300703199E-2</v>
      </c>
      <c r="E138" s="4">
        <v>0.469945418383234</v>
      </c>
      <c r="F138" s="95">
        <v>0.51047276068393799</v>
      </c>
    </row>
    <row r="139" spans="3:6" ht="14.25" customHeight="1">
      <c r="C139" s="66">
        <v>106</v>
      </c>
      <c r="D139" s="4">
        <v>4.3524269780916301E-2</v>
      </c>
      <c r="E139" s="4">
        <v>0.47941944405010301</v>
      </c>
      <c r="F139" s="95">
        <v>0.52294371383101901</v>
      </c>
    </row>
    <row r="140" spans="3:6" ht="14.25" customHeight="1">
      <c r="C140" s="66">
        <v>107</v>
      </c>
      <c r="D140" s="4">
        <v>4.74532430953244E-2</v>
      </c>
      <c r="E140" s="4">
        <v>0.48902386450917101</v>
      </c>
      <c r="F140" s="95">
        <v>0.53647710760449496</v>
      </c>
    </row>
    <row r="141" spans="3:6" ht="14.25" customHeight="1">
      <c r="C141" s="66">
        <v>108</v>
      </c>
      <c r="D141" s="4">
        <v>5.2644280903279203E-2</v>
      </c>
      <c r="E141" s="4">
        <v>0.49876241933826398</v>
      </c>
      <c r="F141" s="95">
        <v>0.55140670024154304</v>
      </c>
    </row>
    <row r="142" spans="3:6" ht="14.25" customHeight="1">
      <c r="C142" s="66">
        <v>109</v>
      </c>
      <c r="D142" s="4">
        <v>5.95960725594415E-2</v>
      </c>
      <c r="E142" s="4">
        <v>0.50863964746698798</v>
      </c>
      <c r="F142" s="95">
        <v>0.56823572002642897</v>
      </c>
    </row>
    <row r="143" spans="3:6" ht="14.25" customHeight="1">
      <c r="C143" s="66">
        <v>110</v>
      </c>
      <c r="D143" s="4">
        <v>6.9087907225347897E-2</v>
      </c>
      <c r="E143" s="4">
        <v>0.51866123652200202</v>
      </c>
      <c r="F143" s="95">
        <v>0.58774914374734999</v>
      </c>
    </row>
    <row r="144" spans="3:6" ht="14.25" customHeight="1">
      <c r="C144" s="66">
        <v>111</v>
      </c>
      <c r="D144" s="4">
        <v>8.2387120233597996E-2</v>
      </c>
      <c r="E144" s="4">
        <v>0.52883457928173505</v>
      </c>
      <c r="F144" s="95">
        <v>0.61122169951533301</v>
      </c>
    </row>
    <row r="145" spans="3:6" ht="14.25" customHeight="1">
      <c r="C145" s="66">
        <v>112</v>
      </c>
      <c r="D145" s="4">
        <v>0.10165464424315999</v>
      </c>
      <c r="E145" s="4">
        <v>0.53916967595473797</v>
      </c>
      <c r="F145" s="95">
        <v>0.64082432019789803</v>
      </c>
    </row>
    <row r="146" spans="3:6" ht="14.25" customHeight="1">
      <c r="C146" s="66">
        <v>113</v>
      </c>
      <c r="D146" s="4">
        <v>0.13078703800918501</v>
      </c>
      <c r="E146" s="4">
        <v>0.549680606819684</v>
      </c>
      <c r="F146" s="95">
        <v>0.68046764482887001</v>
      </c>
    </row>
    <row r="147" spans="3:6" ht="14.25" customHeight="1">
      <c r="C147" s="66">
        <v>114</v>
      </c>
      <c r="D147" s="4">
        <v>0.177281358215714</v>
      </c>
      <c r="E147" s="4">
        <v>0.56038788677106899</v>
      </c>
      <c r="F147" s="95">
        <v>0.73766924498678299</v>
      </c>
    </row>
    <row r="148" spans="3:6" ht="14.25" customHeight="1">
      <c r="C148" s="66">
        <v>115</v>
      </c>
      <c r="D148" s="4">
        <v>0.25660843387246701</v>
      </c>
      <c r="E148" s="4">
        <v>0.57132188658958405</v>
      </c>
      <c r="F148" s="95">
        <v>0.82793032046205095</v>
      </c>
    </row>
    <row r="149" spans="3:6" ht="14.25" customHeight="1">
      <c r="C149" s="66">
        <v>116</v>
      </c>
      <c r="D149" s="4">
        <v>0.40245368615793398</v>
      </c>
      <c r="E149" s="4">
        <v>0.58252613835678502</v>
      </c>
      <c r="F149" s="95">
        <v>0.98497982451471899</v>
      </c>
    </row>
    <row r="150" spans="3:6" ht="14.25" customHeight="1">
      <c r="C150" s="66">
        <v>117</v>
      </c>
      <c r="D150" s="4">
        <v>0.68301646469852595</v>
      </c>
      <c r="E150" s="4">
        <v>0.59405284002831604</v>
      </c>
      <c r="F150" s="95">
        <v>1.27706930472684</v>
      </c>
    </row>
    <row r="151" spans="3:6" ht="14.25" customHeight="1">
      <c r="C151" s="66">
        <v>118</v>
      </c>
      <c r="D151" s="4">
        <v>1.13486620187051</v>
      </c>
      <c r="E151" s="4">
        <v>0.605921952594212</v>
      </c>
      <c r="F151" s="95">
        <v>1.7407881544647299</v>
      </c>
    </row>
    <row r="152" spans="3:6" ht="14.25" customHeight="1">
      <c r="C152" s="66">
        <v>119</v>
      </c>
      <c r="D152" s="4">
        <v>1.3063790407846201</v>
      </c>
      <c r="E152" s="4">
        <v>0.61799347994665599</v>
      </c>
      <c r="F152" s="95">
        <v>1.9243725207312801</v>
      </c>
    </row>
    <row r="153" spans="3:6" ht="14.25" customHeight="1">
      <c r="C153" s="66">
        <v>120</v>
      </c>
      <c r="D153" s="4">
        <v>0.88610888999440496</v>
      </c>
      <c r="E153" s="4">
        <v>0.62986056492018705</v>
      </c>
      <c r="F153" s="95">
        <v>1.5159694549145899</v>
      </c>
    </row>
    <row r="154" spans="3:6" ht="14.25" customHeight="1">
      <c r="C154" s="66">
        <v>121</v>
      </c>
      <c r="D154" s="4">
        <v>0.50917190963089398</v>
      </c>
      <c r="E154" s="4">
        <v>0.64122204030739505</v>
      </c>
      <c r="F154" s="95">
        <v>1.15039394993829</v>
      </c>
    </row>
    <row r="155" spans="3:6" ht="14.25" customHeight="1">
      <c r="C155" s="66">
        <v>122</v>
      </c>
      <c r="D155" s="4">
        <v>0.30776859438253401</v>
      </c>
      <c r="E155" s="4">
        <v>0.65234487293454602</v>
      </c>
      <c r="F155" s="95">
        <v>0.96011346731707903</v>
      </c>
    </row>
    <row r="156" spans="3:6" ht="14.25" customHeight="1">
      <c r="C156" s="66">
        <v>123</v>
      </c>
      <c r="D156" s="4">
        <v>0.20210109020148301</v>
      </c>
      <c r="E156" s="4">
        <v>0.66364732080080502</v>
      </c>
      <c r="F156" s="95">
        <v>0.86574841100228805</v>
      </c>
    </row>
    <row r="157" spans="3:6" ht="14.25" customHeight="1">
      <c r="C157" s="66">
        <v>124</v>
      </c>
      <c r="D157" s="4">
        <v>0.14257022105334899</v>
      </c>
      <c r="E157" s="4">
        <v>0.67530097836478298</v>
      </c>
      <c r="F157" s="95">
        <v>0.81787119941813202</v>
      </c>
    </row>
    <row r="158" spans="3:6" ht="14.25" customHeight="1">
      <c r="C158" s="66">
        <v>125</v>
      </c>
      <c r="D158" s="4">
        <v>0.10644562039621</v>
      </c>
      <c r="E158" s="4">
        <v>0.68731254542160702</v>
      </c>
      <c r="F158" s="95">
        <v>0.793758165817817</v>
      </c>
    </row>
    <row r="159" spans="3:6" ht="14.25" customHeight="1">
      <c r="C159" s="66">
        <v>126</v>
      </c>
      <c r="D159" s="4">
        <v>8.3104039733402205E-2</v>
      </c>
      <c r="E159" s="4">
        <v>0.69964909039535605</v>
      </c>
      <c r="F159" s="95">
        <v>0.78275313012875802</v>
      </c>
    </row>
    <row r="160" spans="3:6" ht="14.25" customHeight="1">
      <c r="C160" s="66">
        <v>127</v>
      </c>
      <c r="D160" s="4">
        <v>6.7232098437929697E-2</v>
      </c>
      <c r="E160" s="4">
        <v>0.71228242457331103</v>
      </c>
      <c r="F160" s="95">
        <v>0.77951452301124102</v>
      </c>
    </row>
    <row r="161" spans="3:6" ht="14.25" customHeight="1">
      <c r="C161" s="66">
        <v>128</v>
      </c>
      <c r="D161" s="4">
        <v>5.5982240228853203E-2</v>
      </c>
      <c r="E161" s="4">
        <v>0.72519612064222405</v>
      </c>
      <c r="F161" s="95">
        <v>0.78117836087107695</v>
      </c>
    </row>
    <row r="162" spans="3:6" ht="14.25" customHeight="1">
      <c r="C162" s="66">
        <v>129</v>
      </c>
      <c r="D162" s="4">
        <v>4.7732384414703503E-2</v>
      </c>
      <c r="E162" s="4">
        <v>0.73838347582823205</v>
      </c>
      <c r="F162" s="95">
        <v>0.78611586024293501</v>
      </c>
    </row>
    <row r="163" spans="3:6" ht="14.25" customHeight="1">
      <c r="C163" s="66">
        <v>130</v>
      </c>
      <c r="D163" s="4">
        <v>4.1509083599522802E-2</v>
      </c>
      <c r="E163" s="4">
        <v>0.75184470364612899</v>
      </c>
      <c r="F163" s="95">
        <v>0.79335378724565198</v>
      </c>
    </row>
    <row r="164" spans="3:6" ht="14.25" customHeight="1">
      <c r="C164" s="66">
        <v>131</v>
      </c>
      <c r="D164" s="4">
        <v>3.6701690021656998E-2</v>
      </c>
      <c r="E164" s="4">
        <v>0.76558491173467402</v>
      </c>
      <c r="F164" s="95">
        <v>0.80228660175633104</v>
      </c>
    </row>
    <row r="165" spans="3:6" ht="14.25" customHeight="1">
      <c r="C165" s="66">
        <v>132</v>
      </c>
      <c r="D165" s="4">
        <v>3.2912389064334198E-2</v>
      </c>
      <c r="E165" s="4">
        <v>0.77961285387566803</v>
      </c>
      <c r="F165" s="95">
        <v>0.81252524294000195</v>
      </c>
    </row>
    <row r="166" spans="3:6" ht="14.25" customHeight="1">
      <c r="C166" s="66">
        <v>133</v>
      </c>
      <c r="D166" s="4">
        <v>2.9873466733396799E-2</v>
      </c>
      <c r="E166" s="4">
        <v>0.79394021941520898</v>
      </c>
      <c r="F166" s="95">
        <v>0.82381368614860495</v>
      </c>
    </row>
    <row r="167" spans="3:6" ht="14.25" customHeight="1">
      <c r="C167" s="66">
        <v>134</v>
      </c>
      <c r="D167" s="4">
        <v>2.7399623817007501E-2</v>
      </c>
      <c r="E167" s="4">
        <v>0.80858126860565904</v>
      </c>
      <c r="F167" s="95">
        <v>0.83598089242266604</v>
      </c>
    </row>
    <row r="168" spans="3:6" ht="14.25" customHeight="1">
      <c r="C168" s="66">
        <v>135</v>
      </c>
      <c r="D168" s="4">
        <v>2.5359417171769101E-2</v>
      </c>
      <c r="E168" s="4">
        <v>0.82355269126751796</v>
      </c>
      <c r="F168" s="95">
        <v>0.84891210843928699</v>
      </c>
    </row>
    <row r="169" spans="3:6" ht="14.25" customHeight="1">
      <c r="C169" s="66">
        <v>136</v>
      </c>
      <c r="D169" s="4">
        <v>2.36575711462274E-2</v>
      </c>
      <c r="E169" s="4">
        <v>0.83887361619302003</v>
      </c>
      <c r="F169" s="95">
        <v>0.86253118733924705</v>
      </c>
    </row>
    <row r="170" spans="3:6" ht="14.25" customHeight="1">
      <c r="C170" s="66">
        <v>137</v>
      </c>
      <c r="D170" s="4">
        <v>2.2223691624573001E-2</v>
      </c>
      <c r="E170" s="4">
        <v>0.85456573029605498</v>
      </c>
      <c r="F170" s="95">
        <v>0.87678942192062803</v>
      </c>
    </row>
    <row r="171" spans="3:6" ht="14.25" customHeight="1">
      <c r="C171" s="66">
        <v>138</v>
      </c>
      <c r="D171" s="4">
        <v>2.1004872918764E-2</v>
      </c>
      <c r="E171" s="4">
        <v>0.87065348587418301</v>
      </c>
      <c r="F171" s="95">
        <v>0.89165835879294697</v>
      </c>
    </row>
    <row r="172" spans="3:6" ht="14.25" customHeight="1">
      <c r="C172" s="66">
        <v>139</v>
      </c>
      <c r="D172" s="4">
        <v>1.99607394964019E-2</v>
      </c>
      <c r="E172" s="4">
        <v>0.88716438644635398</v>
      </c>
      <c r="F172" s="95">
        <v>0.90712512594275596</v>
      </c>
    </row>
    <row r="173" spans="3:6" ht="14.25" customHeight="1">
      <c r="C173" s="66">
        <v>140</v>
      </c>
      <c r="D173" s="4">
        <v>1.9060049725151199E-2</v>
      </c>
      <c r="E173" s="4">
        <v>0.904129349625579</v>
      </c>
      <c r="F173" s="95">
        <v>0.92318939935072997</v>
      </c>
    </row>
    <row r="174" spans="3:6" ht="14.25" customHeight="1">
      <c r="C174" s="66">
        <v>141</v>
      </c>
      <c r="D174" s="4">
        <v>1.82783248376539E-2</v>
      </c>
      <c r="E174" s="4">
        <v>0.92158315128361701</v>
      </c>
      <c r="F174" s="95">
        <v>0.93986147612127102</v>
      </c>
    </row>
    <row r="175" spans="3:6" ht="14.25" customHeight="1">
      <c r="C175" s="66">
        <v>142</v>
      </c>
      <c r="D175" s="4">
        <v>1.7596164833772101E-2</v>
      </c>
      <c r="E175" s="4">
        <v>0.93956496001825496</v>
      </c>
      <c r="F175" s="95">
        <v>0.95716112485202698</v>
      </c>
    </row>
    <row r="176" spans="3:6" ht="14.25" customHeight="1">
      <c r="C176" s="66">
        <v>143</v>
      </c>
      <c r="D176" s="4">
        <v>1.69980333726229E-2</v>
      </c>
      <c r="E176" s="4">
        <v>0.95811897537831803</v>
      </c>
      <c r="F176" s="95">
        <v>0.97511700875094098</v>
      </c>
    </row>
    <row r="177" spans="3:6" ht="14.25" customHeight="1">
      <c r="C177" s="66">
        <v>144</v>
      </c>
      <c r="D177" s="4">
        <v>1.6471368381130998E-2</v>
      </c>
      <c r="E177" s="4">
        <v>0.977295187956011</v>
      </c>
      <c r="F177" s="95">
        <v>0.99376655633714195</v>
      </c>
    </row>
    <row r="178" spans="3:6" ht="14.25" customHeight="1">
      <c r="C178" s="66">
        <v>145</v>
      </c>
      <c r="D178" s="4">
        <v>1.60059224460142E-2</v>
      </c>
      <c r="E178" s="4">
        <v>0.99715028474402201</v>
      </c>
      <c r="F178" s="95">
        <v>1.01315620719004</v>
      </c>
    </row>
    <row r="179" spans="3:6" ht="14.25" customHeight="1">
      <c r="C179" s="66">
        <v>146</v>
      </c>
      <c r="D179" s="4">
        <v>1.55932676610107E-2</v>
      </c>
      <c r="E179" s="4">
        <v>1.0177487294843399</v>
      </c>
      <c r="F179" s="95">
        <v>1.0333419971453499</v>
      </c>
    </row>
    <row r="180" spans="3:6" ht="14.25" customHeight="1">
      <c r="C180" s="66">
        <v>147</v>
      </c>
      <c r="D180" s="4">
        <v>1.5226419746026201E-2</v>
      </c>
      <c r="E180" s="4">
        <v>1.0391640555577299</v>
      </c>
      <c r="F180" s="95">
        <v>1.0543904753037501</v>
      </c>
    </row>
    <row r="181" spans="3:6" ht="14.25" customHeight="1">
      <c r="C181" s="66">
        <v>148</v>
      </c>
      <c r="D181" s="4">
        <v>1.48995497364449E-2</v>
      </c>
      <c r="E181" s="4">
        <v>1.0614804188254801</v>
      </c>
      <c r="F181" s="95">
        <v>1.07637996856192</v>
      </c>
    </row>
    <row r="182" spans="3:6" ht="14.25" customHeight="1">
      <c r="C182" s="66">
        <v>149</v>
      </c>
      <c r="D182" s="4">
        <v>1.46077607025638E-2</v>
      </c>
      <c r="E182" s="4">
        <v>1.08479447044046</v>
      </c>
      <c r="F182" s="95">
        <v>1.09940223114302</v>
      </c>
    </row>
    <row r="183" spans="3:6" ht="14.25" customHeight="1">
      <c r="C183" s="66">
        <v>150</v>
      </c>
      <c r="D183" s="4">
        <v>1.43469132743067E-2</v>
      </c>
      <c r="E183" s="4">
        <v>1.1092176259239499</v>
      </c>
      <c r="F183" s="95">
        <v>1.1235645391982501</v>
      </c>
    </row>
    <row r="184" spans="3:6" ht="14.25" customHeight="1">
      <c r="C184" s="66">
        <v>151</v>
      </c>
      <c r="D184" s="4">
        <v>1.4113488157392801E-2</v>
      </c>
      <c r="E184" s="4">
        <v>1.1348788280131299</v>
      </c>
      <c r="F184" s="95">
        <v>1.14899231617052</v>
      </c>
    </row>
    <row r="185" spans="3:6" ht="14.25" customHeight="1">
      <c r="C185" s="66">
        <v>152</v>
      </c>
      <c r="D185" s="4">
        <v>1.3904476946330501E-2</v>
      </c>
      <c r="E185" s="4">
        <v>1.1619279286408799</v>
      </c>
      <c r="F185" s="95">
        <v>1.17583240558721</v>
      </c>
    </row>
    <row r="186" spans="3:6" ht="14.25" customHeight="1">
      <c r="C186" s="66">
        <v>153</v>
      </c>
      <c r="D186" s="4">
        <v>1.37172947708094E-2</v>
      </c>
      <c r="E186" s="4">
        <v>1.1905398522913699</v>
      </c>
      <c r="F186" s="95">
        <v>1.2042571470621799</v>
      </c>
    </row>
    <row r="187" spans="3:6" ht="14.25" customHeight="1">
      <c r="C187" s="66">
        <v>154</v>
      </c>
      <c r="D187" s="4">
        <v>1.35497099253946E-2</v>
      </c>
      <c r="E187" s="4">
        <v>1.22091975220411</v>
      </c>
      <c r="F187" s="95">
        <v>1.23446946212951</v>
      </c>
    </row>
    <row r="188" spans="3:6" ht="14.25" customHeight="1">
      <c r="C188" s="66">
        <v>155</v>
      </c>
      <c r="D188" s="4">
        <v>1.3399786810812501E-2</v>
      </c>
      <c r="E188" s="4">
        <v>1.25330943716275</v>
      </c>
      <c r="F188" s="95">
        <v>1.26670922397357</v>
      </c>
    </row>
    <row r="189" spans="3:6" ht="14.25" customHeight="1">
      <c r="C189" s="66">
        <v>156</v>
      </c>
      <c r="D189" s="4">
        <v>1.32658393840449E-2</v>
      </c>
      <c r="E189" s="4">
        <v>1.2879954365831801</v>
      </c>
      <c r="F189" s="95">
        <v>1.30126127596722</v>
      </c>
    </row>
    <row r="190" spans="3:6" ht="14.25" customHeight="1">
      <c r="C190" s="66">
        <v>157</v>
      </c>
      <c r="D190" s="4">
        <v>1.3146392960948701E-2</v>
      </c>
      <c r="E190" s="4">
        <v>1.3253191949277401</v>
      </c>
      <c r="F190" s="95">
        <v>1.33846558788869</v>
      </c>
    </row>
    <row r="191" spans="3:6" ht="14.25" customHeight="1">
      <c r="C191" s="66">
        <v>158</v>
      </c>
      <c r="D191" s="4">
        <v>1.3040152700184601E-2</v>
      </c>
      <c r="E191" s="4">
        <v>1.3656900571203801</v>
      </c>
      <c r="F191" s="95">
        <v>1.37873020982056</v>
      </c>
    </row>
    <row r="192" spans="3:6" ht="14.25" customHeight="1">
      <c r="C192" s="66">
        <v>159</v>
      </c>
      <c r="D192" s="4">
        <v>1.2945977464118999E-2</v>
      </c>
      <c r="E192" s="4">
        <v>1.4096019452343</v>
      </c>
      <c r="F192" s="95">
        <v>1.4225479226984199</v>
      </c>
    </row>
    <row r="193" spans="3:6" ht="14.25" customHeight="1">
      <c r="C193" s="66">
        <v>160</v>
      </c>
      <c r="D193" s="4">
        <v>1.28628580319407E-2</v>
      </c>
      <c r="E193" s="4">
        <v>1.45765496398371</v>
      </c>
      <c r="F193" s="95">
        <v>1.4705178220156501</v>
      </c>
    </row>
    <row r="194" spans="3:6" ht="14.25" customHeight="1">
      <c r="C194" s="66">
        <v>161</v>
      </c>
      <c r="D194" s="4">
        <v>1.27898988548104E-2</v>
      </c>
      <c r="E194" s="4">
        <v>1.51058365481249</v>
      </c>
      <c r="F194" s="95">
        <v>1.5233735536673001</v>
      </c>
    </row>
    <row r="195" spans="3:6" ht="14.25" customHeight="1">
      <c r="C195" s="66">
        <v>162</v>
      </c>
      <c r="D195" s="4">
        <v>1.2726302708689701E-2</v>
      </c>
      <c r="E195" s="4">
        <v>1.5692943164929301</v>
      </c>
      <c r="F195" s="95">
        <v>1.58202061920162</v>
      </c>
    </row>
    <row r="196" spans="3:6" ht="14.25" customHeight="1">
      <c r="C196" s="66">
        <v>163</v>
      </c>
      <c r="D196" s="4">
        <v>1.26713577294517E-2</v>
      </c>
      <c r="E196" s="4">
        <v>1.6349148339879001</v>
      </c>
      <c r="F196" s="95">
        <v>1.64758619171735</v>
      </c>
    </row>
    <row r="197" spans="3:6" ht="14.25" customHeight="1">
      <c r="C197" s="66">
        <v>164</v>
      </c>
      <c r="D197" s="4">
        <v>1.26244264158026E-2</v>
      </c>
      <c r="E197" s="4">
        <v>1.7088619797676301</v>
      </c>
      <c r="F197" s="95">
        <v>1.7214864061834301</v>
      </c>
    </row>
    <row r="198" spans="3:6" ht="14.25" customHeight="1">
      <c r="C198" s="66">
        <v>165</v>
      </c>
      <c r="D198" s="4">
        <v>1.2584936264980501E-2</v>
      </c>
      <c r="E198" s="4">
        <v>1.7929334490535001</v>
      </c>
      <c r="F198" s="95">
        <v>1.80551838531848</v>
      </c>
    </row>
    <row r="199" spans="3:6" ht="14.25" customHeight="1">
      <c r="C199" s="66">
        <v>166</v>
      </c>
      <c r="D199" s="4">
        <v>1.2552371769072999E-2</v>
      </c>
      <c r="E199" s="4">
        <v>1.8894354111804801</v>
      </c>
      <c r="F199" s="95">
        <v>1.9019877829495599</v>
      </c>
    </row>
    <row r="200" spans="3:6" ht="14.25" customHeight="1">
      <c r="C200" s="66">
        <v>167</v>
      </c>
      <c r="D200" s="4">
        <v>1.25262675498325E-2</v>
      </c>
      <c r="E200" s="4">
        <v>2.00136184407308</v>
      </c>
      <c r="F200" s="95">
        <v>2.0138881116229101</v>
      </c>
    </row>
    <row r="201" spans="3:6" ht="14.25" customHeight="1">
      <c r="C201" s="66">
        <v>168</v>
      </c>
      <c r="D201" s="4">
        <v>1.25062024498895E-2</v>
      </c>
      <c r="E201" s="4">
        <v>2.1326506114200501</v>
      </c>
      <c r="F201" s="95">
        <v>2.1451568138699302</v>
      </c>
    </row>
    <row r="202" spans="3:6" ht="14.25" customHeight="1">
      <c r="C202" s="66">
        <v>169</v>
      </c>
      <c r="D202" s="4">
        <v>1.24917944304256E-2</v>
      </c>
      <c r="E202" s="4">
        <v>2.2885552662678799</v>
      </c>
      <c r="F202" s="95">
        <v>2.3010470606982998</v>
      </c>
    </row>
    <row r="203" spans="3:6" ht="14.25" customHeight="1">
      <c r="C203" s="66">
        <v>170</v>
      </c>
      <c r="D203" s="4">
        <v>1.2482696151343699E-2</v>
      </c>
      <c r="E203" s="4">
        <v>2.4761946049386201</v>
      </c>
      <c r="F203" s="95">
        <v>2.4886773010899699</v>
      </c>
    </row>
    <row r="204" spans="3:6" ht="14.25" customHeight="1">
      <c r="C204" s="66">
        <v>171</v>
      </c>
      <c r="D204" s="4">
        <v>1.2478591131039199E-2</v>
      </c>
      <c r="E204" s="4">
        <v>2.7053805303196401</v>
      </c>
      <c r="F204" s="95">
        <v>2.71785912145068</v>
      </c>
    </row>
    <row r="205" spans="3:6" ht="14.25" customHeight="1">
      <c r="C205" s="66">
        <v>172</v>
      </c>
      <c r="D205" s="4">
        <v>1.24791904000377E-2</v>
      </c>
      <c r="E205" s="4">
        <v>2.9898903005881801</v>
      </c>
      <c r="F205" s="95">
        <v>3.0023694909882201</v>
      </c>
    </row>
    <row r="206" spans="3:6" ht="14.25" customHeight="1">
      <c r="C206" s="66">
        <v>173</v>
      </c>
      <c r="D206" s="4">
        <v>1.24842295768017E-2</v>
      </c>
      <c r="E206" s="4">
        <v>3.3494620457750299</v>
      </c>
      <c r="F206" s="95">
        <v>3.3619462753518299</v>
      </c>
    </row>
    <row r="207" spans="3:6" ht="14.25" customHeight="1">
      <c r="C207" s="66">
        <v>174</v>
      </c>
      <c r="D207" s="4">
        <v>1.24934663055364E-2</v>
      </c>
      <c r="E207" s="4">
        <v>3.8129874445786802</v>
      </c>
      <c r="F207" s="95">
        <v>3.8254809108842101</v>
      </c>
    </row>
    <row r="208" spans="3:6" ht="14.25" customHeight="1">
      <c r="C208" s="66">
        <v>175</v>
      </c>
      <c r="D208" s="4">
        <v>1.2506678005328399E-2</v>
      </c>
      <c r="E208" s="4">
        <v>4.4237073369108799</v>
      </c>
      <c r="F208" s="95">
        <v>4.4362140149162101</v>
      </c>
    </row>
    <row r="209" spans="3:6" ht="14.25" customHeight="1">
      <c r="C209" s="66">
        <v>176</v>
      </c>
      <c r="D209" s="4">
        <v>1.25236598878151E-2</v>
      </c>
      <c r="E209" s="4">
        <v>5.2477449905162299</v>
      </c>
      <c r="F209" s="95">
        <v>5.2602686504040497</v>
      </c>
    </row>
    <row r="210" spans="3:6" ht="14.25" customHeight="1">
      <c r="C210" s="66">
        <v>177</v>
      </c>
      <c r="D210" s="4">
        <v>1.25442232071076E-2</v>
      </c>
      <c r="E210" s="4">
        <v>6.3879771472370397</v>
      </c>
      <c r="F210" s="95">
        <v>6.4005213704441504</v>
      </c>
    </row>
    <row r="211" spans="3:6" ht="14.25" customHeight="1">
      <c r="C211" s="66">
        <v>178</v>
      </c>
      <c r="D211" s="4">
        <v>1.2568193711133499E-2</v>
      </c>
      <c r="E211" s="4">
        <v>8.0052175901660103</v>
      </c>
      <c r="F211" s="95">
        <v>8.0177857838771391</v>
      </c>
    </row>
    <row r="212" spans="3:6" ht="14.25" customHeight="1">
      <c r="C212" s="66">
        <v>179</v>
      </c>
      <c r="D212" s="4">
        <v>1.25954102681107E-2</v>
      </c>
      <c r="E212" s="4">
        <v>10.343578309943</v>
      </c>
      <c r="F212" s="95">
        <v>10.3561737202111</v>
      </c>
    </row>
    <row r="213" spans="3:6" ht="14.25" customHeight="1">
      <c r="C213" s="66">
        <v>180</v>
      </c>
      <c r="D213" s="4">
        <v>1.26257236456759E-2</v>
      </c>
      <c r="E213" s="4">
        <v>13.728457534432801</v>
      </c>
      <c r="F213" s="95">
        <v>13.741083258078501</v>
      </c>
    </row>
    <row r="214" spans="3:6" ht="14.25" customHeight="1">
      <c r="C214" s="66">
        <v>181</v>
      </c>
      <c r="D214" s="4">
        <v>1.26589954234002E-2</v>
      </c>
      <c r="E214" s="4">
        <v>18.399102360524701</v>
      </c>
      <c r="F214" s="95">
        <v>18.411761355948101</v>
      </c>
    </row>
    <row r="215" spans="3:6" ht="14.25" customHeight="1">
      <c r="C215" s="66">
        <v>182</v>
      </c>
      <c r="D215" s="4">
        <v>1.26950970221286E-2</v>
      </c>
      <c r="E215" s="4">
        <v>23.830459187222299</v>
      </c>
      <c r="F215" s="95">
        <v>23.843154284244399</v>
      </c>
    </row>
    <row r="216" spans="3:6" ht="14.25" customHeight="1">
      <c r="C216" s="66">
        <v>183</v>
      </c>
      <c r="D216" s="4">
        <v>1.2733908835870901E-2</v>
      </c>
      <c r="E216" s="4">
        <v>27.665008314166499</v>
      </c>
      <c r="F216" s="95">
        <v>27.677742223002401</v>
      </c>
    </row>
    <row r="217" spans="3:6" ht="14.25" customHeight="1">
      <c r="C217" s="66">
        <v>184</v>
      </c>
      <c r="D217" s="4">
        <v>1.2775319453910999E-2</v>
      </c>
      <c r="E217" s="4">
        <v>27.024837934470298</v>
      </c>
      <c r="F217" s="95">
        <v>27.037613253924199</v>
      </c>
    </row>
    <row r="218" spans="3:6" ht="14.25" customHeight="1">
      <c r="C218" s="66">
        <v>185</v>
      </c>
      <c r="D218" s="4">
        <v>1.28192249624587E-2</v>
      </c>
      <c r="E218" s="4">
        <v>22.6037130077484</v>
      </c>
      <c r="F218" s="95">
        <v>22.616532232710799</v>
      </c>
    </row>
    <row r="219" spans="3:6" ht="14.25" customHeight="1">
      <c r="C219" s="66">
        <v>186</v>
      </c>
      <c r="D219" s="4">
        <v>1.28655283165719E-2</v>
      </c>
      <c r="E219" s="4">
        <v>17.480865727682701</v>
      </c>
      <c r="F219" s="95">
        <v>17.4937312559993</v>
      </c>
    </row>
    <row r="220" spans="3:6" ht="14.25" customHeight="1">
      <c r="C220" s="66">
        <v>187</v>
      </c>
      <c r="D220" s="4">
        <v>1.29141387742876E-2</v>
      </c>
      <c r="E220" s="4">
        <v>13.340007546012901</v>
      </c>
      <c r="F220" s="95">
        <v>13.3529216847872</v>
      </c>
    </row>
    <row r="221" spans="3:6" ht="14.25" customHeight="1">
      <c r="C221" s="66">
        <v>188</v>
      </c>
      <c r="D221" s="4">
        <v>1.29649713859271E-2</v>
      </c>
      <c r="E221" s="4">
        <v>10.372561160054801</v>
      </c>
      <c r="F221" s="95">
        <v>10.385526131440701</v>
      </c>
    </row>
    <row r="222" spans="3:6" ht="14.25" customHeight="1">
      <c r="C222" s="66">
        <v>189</v>
      </c>
      <c r="D222" s="4">
        <v>1.30179465324365E-2</v>
      </c>
      <c r="E222" s="4">
        <v>8.3063143617846702</v>
      </c>
      <c r="F222" s="95">
        <v>8.3193323083171098</v>
      </c>
    </row>
    <row r="223" spans="3:6" ht="14.25" customHeight="1">
      <c r="C223" s="66">
        <v>190</v>
      </c>
      <c r="D223" s="4">
        <v>1.3072989507378801E-2</v>
      </c>
      <c r="E223" s="4">
        <v>6.8581419863789002</v>
      </c>
      <c r="F223" s="95">
        <v>6.8712149758862804</v>
      </c>
    </row>
    <row r="224" spans="3:6" ht="14.25" customHeight="1">
      <c r="C224" s="66">
        <v>191</v>
      </c>
      <c r="D224" s="4">
        <v>1.3130030137861501E-2</v>
      </c>
      <c r="E224" s="4">
        <v>5.8238700982312297</v>
      </c>
      <c r="F224" s="95">
        <v>5.8370001283690902</v>
      </c>
    </row>
    <row r="225" spans="3:6" ht="14.25" customHeight="1">
      <c r="C225" s="66">
        <v>192</v>
      </c>
      <c r="D225" s="4">
        <v>1.3189002440250799E-2</v>
      </c>
      <c r="E225" s="4">
        <v>5.0688995080302401</v>
      </c>
      <c r="F225" s="95">
        <v>5.0820885104704896</v>
      </c>
    </row>
    <row r="226" spans="3:6" ht="14.25" customHeight="1">
      <c r="C226" s="66">
        <v>193</v>
      </c>
      <c r="D226" s="4">
        <v>1.3249844307016499E-2</v>
      </c>
      <c r="E226" s="4">
        <v>4.50600663815126</v>
      </c>
      <c r="F226" s="95">
        <v>4.5192564824582799</v>
      </c>
    </row>
    <row r="227" spans="3:6" ht="14.25" customHeight="1">
      <c r="C227" s="66">
        <v>194</v>
      </c>
      <c r="D227" s="4">
        <v>1.33124972214879E-2</v>
      </c>
      <c r="E227" s="4">
        <v>4.07818436308232</v>
      </c>
      <c r="F227" s="95">
        <v>4.0914968603038</v>
      </c>
    </row>
    <row r="228" spans="3:6" ht="14.25" customHeight="1">
      <c r="C228" s="66">
        <v>195</v>
      </c>
      <c r="D228" s="4">
        <v>1.3376905997667899E-2</v>
      </c>
      <c r="E228" s="4">
        <v>3.7474954024537301</v>
      </c>
      <c r="F228" s="95">
        <v>3.7608723084514</v>
      </c>
    </row>
    <row r="229" spans="3:6" ht="14.25" customHeight="1">
      <c r="C229" s="66">
        <v>196</v>
      </c>
      <c r="D229" s="4">
        <v>1.3443018542583099E-2</v>
      </c>
      <c r="E229" s="4">
        <v>3.4881544714791199</v>
      </c>
      <c r="F229" s="95">
        <v>3.5015974900217102</v>
      </c>
    </row>
    <row r="230" spans="3:6" ht="14.25" customHeight="1">
      <c r="C230" s="66">
        <v>197</v>
      </c>
      <c r="D230" s="4">
        <v>1.35107856389326E-2</v>
      </c>
      <c r="E230" s="4">
        <v>3.2822565475259</v>
      </c>
      <c r="F230" s="95">
        <v>3.2957673331648301</v>
      </c>
    </row>
    <row r="231" spans="3:6" ht="14.25" customHeight="1">
      <c r="C231" s="66">
        <v>198</v>
      </c>
      <c r="D231" s="4">
        <v>1.35801607460451E-2</v>
      </c>
      <c r="E231" s="4">
        <v>3.1171107562595002</v>
      </c>
      <c r="F231" s="95">
        <v>3.1306909170055501</v>
      </c>
    </row>
    <row r="232" spans="3:6" ht="14.25" customHeight="1">
      <c r="C232" s="66">
        <v>199</v>
      </c>
      <c r="D232" s="4">
        <v>1.3651099817376999E-2</v>
      </c>
      <c r="E232" s="4">
        <v>2.9835477952226102</v>
      </c>
      <c r="F232" s="95">
        <v>2.9971988950399902</v>
      </c>
    </row>
    <row r="233" spans="3:6" ht="14.25" customHeight="1">
      <c r="C233" s="66">
        <v>200</v>
      </c>
      <c r="D233" s="4">
        <v>1.37235611329728E-2</v>
      </c>
      <c r="E233" s="4">
        <v>2.8748244779187599</v>
      </c>
      <c r="F233" s="95">
        <v>2.88854803905173</v>
      </c>
    </row>
    <row r="234" spans="3:6" ht="14.25" customHeight="1">
      <c r="C234" s="66">
        <v>201</v>
      </c>
      <c r="D234" s="4">
        <v>1.37975051454795E-2</v>
      </c>
      <c r="E234" s="4">
        <v>2.78590066561866</v>
      </c>
      <c r="F234" s="95">
        <v>2.79969817076414</v>
      </c>
    </row>
    <row r="235" spans="3:6" ht="14.25" customHeight="1">
      <c r="C235" s="66">
        <v>202</v>
      </c>
      <c r="D235" s="4">
        <v>1.3872894338457601E-2</v>
      </c>
      <c r="E235" s="4">
        <v>2.71295277712075</v>
      </c>
      <c r="F235" s="95">
        <v>2.7268256714592098</v>
      </c>
    </row>
    <row r="236" spans="3:6" ht="14.25" customHeight="1">
      <c r="C236" s="66">
        <v>203</v>
      </c>
      <c r="D236" s="4">
        <v>1.3949693095860201E-2</v>
      </c>
      <c r="E236" s="4">
        <v>2.6530404581878901</v>
      </c>
      <c r="F236" s="95">
        <v>2.6669901512837502</v>
      </c>
    </row>
    <row r="237" spans="3:6" ht="14.25" customHeight="1">
      <c r="C237" s="66">
        <v>204</v>
      </c>
      <c r="D237" s="4">
        <v>1.40278675816703E-2</v>
      </c>
      <c r="E237" s="4">
        <v>2.60387425054431</v>
      </c>
      <c r="F237" s="95">
        <v>2.6179021181259801</v>
      </c>
    </row>
    <row r="238" spans="3:6" ht="14.25" customHeight="1">
      <c r="C238" s="66">
        <v>205</v>
      </c>
      <c r="D238" s="4">
        <v>1.41073856287898E-2</v>
      </c>
      <c r="E238" s="4">
        <v>2.5636510490170799</v>
      </c>
      <c r="F238" s="95">
        <v>2.5777584346458702</v>
      </c>
    </row>
    <row r="239" spans="3:6" ht="14.25" customHeight="1">
      <c r="C239" s="66">
        <v>206</v>
      </c>
      <c r="D239" s="4">
        <v>1.4188216636361699E-2</v>
      </c>
      <c r="E239" s="4">
        <v>2.5309358215447602</v>
      </c>
      <c r="F239" s="95">
        <v>2.54512403818112</v>
      </c>
    </row>
    <row r="240" spans="3:6" ht="14.25" customHeight="1">
      <c r="C240" s="66">
        <v>207</v>
      </c>
      <c r="D240" s="4">
        <v>1.42703314747951E-2</v>
      </c>
      <c r="E240" s="4">
        <v>2.5045754007566399</v>
      </c>
      <c r="F240" s="95">
        <v>2.5188457322314299</v>
      </c>
    </row>
    <row r="241" spans="3:6" ht="14.25" customHeight="1">
      <c r="C241" s="66">
        <v>208</v>
      </c>
      <c r="D241" s="4">
        <v>1.4353702397827E-2</v>
      </c>
      <c r="E241" s="4">
        <v>2.4836348379741899</v>
      </c>
      <c r="F241" s="95">
        <v>2.4979885403720101</v>
      </c>
    </row>
    <row r="242" spans="3:6" ht="14.25" customHeight="1">
      <c r="C242" s="66">
        <v>209</v>
      </c>
      <c r="D242" s="4">
        <v>1.44383029610262E-2</v>
      </c>
      <c r="E242" s="4">
        <v>2.46734984942628</v>
      </c>
      <c r="F242" s="95">
        <v>2.4817881523873102</v>
      </c>
    </row>
    <row r="243" spans="3:6" ht="14.25" customHeight="1">
      <c r="C243" s="66">
        <v>210</v>
      </c>
      <c r="D243" s="4">
        <v>1.45241079461977E-2</v>
      </c>
      <c r="E243" s="4">
        <v>2.4550908882247402</v>
      </c>
      <c r="F243" s="95">
        <v>2.4696149961709302</v>
      </c>
    </row>
    <row r="244" spans="3:6" ht="14.25" customHeight="1">
      <c r="C244" s="66">
        <v>211</v>
      </c>
      <c r="D244" s="4">
        <v>1.46110932912003E-2</v>
      </c>
      <c r="E244" s="4">
        <v>2.4463357167528099</v>
      </c>
      <c r="F244" s="95">
        <v>2.4609468100440099</v>
      </c>
    </row>
    <row r="245" spans="3:6" ht="14.25" customHeight="1">
      <c r="C245" s="66">
        <v>212</v>
      </c>
      <c r="D245" s="4">
        <v>1.46992360247328E-2</v>
      </c>
      <c r="E245" s="4">
        <v>2.4406482645032801</v>
      </c>
      <c r="F245" s="95">
        <v>2.4553475005280099</v>
      </c>
    </row>
    <row r="246" spans="3:6" ht="14.25" customHeight="1">
      <c r="C246" s="66">
        <v>213</v>
      </c>
      <c r="D246" s="4">
        <v>1.47885142056905E-2</v>
      </c>
      <c r="E246" s="4">
        <v>2.43766218270502</v>
      </c>
      <c r="F246" s="95">
        <v>2.4524506969107098</v>
      </c>
    </row>
    <row r="247" spans="3:6" ht="14.25" customHeight="1">
      <c r="C247" s="66">
        <v>214</v>
      </c>
      <c r="D247" s="4">
        <v>1.4878906866724899E-2</v>
      </c>
      <c r="E247" s="4">
        <v>2.43706794340391</v>
      </c>
      <c r="F247" s="95">
        <v>2.4519468502706299</v>
      </c>
    </row>
    <row r="248" spans="3:6" ht="14.25" customHeight="1">
      <c r="C248" s="66">
        <v>215</v>
      </c>
      <c r="D248" s="4">
        <v>1.49703939616764E-2</v>
      </c>
      <c r="E248" s="4">
        <v>2.4386026382701602</v>
      </c>
      <c r="F248" s="95">
        <v>2.4535730322318301</v>
      </c>
    </row>
    <row r="249" spans="3:6" ht="14.25" customHeight="1">
      <c r="C249" s="66">
        <v>216</v>
      </c>
      <c r="D249" s="4">
        <v>1.5062956316580301E-2</v>
      </c>
      <c r="E249" s="4">
        <v>2.44204185170579</v>
      </c>
      <c r="F249" s="95">
        <v>2.4571048080223701</v>
      </c>
    </row>
    <row r="250" spans="3:6" ht="14.25" customHeight="1">
      <c r="C250" s="66">
        <v>217</v>
      </c>
      <c r="D250" s="4">
        <v>1.5156575583968599E-2</v>
      </c>
      <c r="E250" s="4">
        <v>2.4471931408329199</v>
      </c>
      <c r="F250" s="95">
        <v>2.4623497164168899</v>
      </c>
    </row>
    <row r="251" spans="3:6" ht="14.25" customHeight="1">
      <c r="C251" s="66">
        <v>218</v>
      </c>
      <c r="D251" s="4">
        <v>1.5251234200220801E-2</v>
      </c>
      <c r="E251" s="4">
        <v>2.45389076992962</v>
      </c>
      <c r="F251" s="95">
        <v>2.4691420041298402</v>
      </c>
    </row>
    <row r="252" spans="3:6" ht="14.25" customHeight="1">
      <c r="C252" s="66">
        <v>219</v>
      </c>
      <c r="D252" s="4">
        <v>1.5346915345733E-2</v>
      </c>
      <c r="E252" s="4">
        <v>2.4619914313511</v>
      </c>
      <c r="F252" s="95">
        <v>2.4773383466968402</v>
      </c>
    </row>
    <row r="253" spans="3:6" ht="14.25" customHeight="1">
      <c r="C253" s="66">
        <v>220</v>
      </c>
      <c r="D253" s="4">
        <v>1.54436029076987E-2</v>
      </c>
      <c r="E253" s="4">
        <v>2.4713707475850399</v>
      </c>
      <c r="F253" s="95">
        <v>2.48681435049274</v>
      </c>
    </row>
    <row r="254" spans="3:6" ht="14.25" customHeight="1">
      <c r="C254" s="66">
        <v>221</v>
      </c>
      <c r="D254" s="4">
        <v>1.55412814453092E-2</v>
      </c>
      <c r="E254" s="4">
        <v>2.48192039589056</v>
      </c>
      <c r="F254" s="95">
        <v>2.49746167733587</v>
      </c>
    </row>
    <row r="255" spans="3:6" ht="14.25" customHeight="1">
      <c r="C255" s="66">
        <v>222</v>
      </c>
      <c r="D255" s="4">
        <v>1.5639936157201301E-2</v>
      </c>
      <c r="E255" s="4">
        <v>2.4935457322363002</v>
      </c>
      <c r="F255" s="95">
        <v>2.5091856683935001</v>
      </c>
    </row>
    <row r="256" spans="3:6" ht="14.25" customHeight="1">
      <c r="C256" s="66">
        <v>223</v>
      </c>
      <c r="D256" s="4">
        <v>1.5739552850990799E-2</v>
      </c>
      <c r="E256" s="4">
        <v>2.50616381802796</v>
      </c>
      <c r="F256" s="95">
        <v>2.5219033708789498</v>
      </c>
    </row>
    <row r="257" spans="3:6" ht="14.25" customHeight="1">
      <c r="C257" s="66">
        <v>224</v>
      </c>
      <c r="D257" s="4">
        <v>1.58401179147462E-2</v>
      </c>
      <c r="E257" s="4">
        <v>2.5197017735931602</v>
      </c>
      <c r="F257" s="95">
        <v>2.53554189150791</v>
      </c>
    </row>
    <row r="258" spans="3:6" ht="14.25" customHeight="1">
      <c r="C258" s="66">
        <v>225</v>
      </c>
      <c r="D258" s="4">
        <v>1.5941618290269501E-2</v>
      </c>
      <c r="E258" s="4">
        <v>2.5340953981597099</v>
      </c>
      <c r="F258" s="95">
        <v>2.5500370164499802</v>
      </c>
    </row>
    <row r="259" spans="3:6" ht="14.25" customHeight="1">
      <c r="C259" s="66">
        <v>226</v>
      </c>
      <c r="D259" s="4">
        <v>1.6044041448060799E-2</v>
      </c>
      <c r="E259" s="4">
        <v>2.5492880082849099</v>
      </c>
      <c r="F259" s="95">
        <v>2.5653320497329801</v>
      </c>
    </row>
    <row r="260" spans="3:6" ht="14.25" customHeight="1">
      <c r="C260" s="66">
        <v>227</v>
      </c>
      <c r="D260" s="4">
        <v>1.6147375363851101E-2</v>
      </c>
      <c r="E260" s="4">
        <v>2.5652294562265698</v>
      </c>
      <c r="F260" s="95">
        <v>2.58137683159043</v>
      </c>
    </row>
    <row r="261" spans="3:6" ht="14.25" customHeight="1">
      <c r="C261" s="66">
        <v>228</v>
      </c>
      <c r="D261" s="4">
        <v>1.6251608496605102E-2</v>
      </c>
      <c r="E261" s="4">
        <v>2.5818752972252001</v>
      </c>
      <c r="F261" s="95">
        <v>2.5981269057217999</v>
      </c>
    </row>
    <row r="262" spans="3:6" ht="14.25" customHeight="1">
      <c r="C262" s="66">
        <v>229</v>
      </c>
      <c r="D262" s="4">
        <v>1.6356729767892601E-2</v>
      </c>
      <c r="E262" s="4">
        <v>2.5991860805688098</v>
      </c>
      <c r="F262" s="95">
        <v>2.6155428103367</v>
      </c>
    </row>
    <row r="263" spans="3:6" ht="14.25" customHeight="1">
      <c r="C263" s="66">
        <v>230</v>
      </c>
      <c r="D263" s="4">
        <v>1.64627285425447E-2</v>
      </c>
      <c r="E263" s="4">
        <v>2.6171267439942598</v>
      </c>
      <c r="F263" s="95">
        <v>2.6335894725368099</v>
      </c>
    </row>
    <row r="264" spans="3:6" ht="14.25" customHeight="1">
      <c r="C264" s="66">
        <v>231</v>
      </c>
      <c r="D264" s="4">
        <v>1.6569594610514101E-2</v>
      </c>
      <c r="E264" s="4">
        <v>2.6356660947131498</v>
      </c>
      <c r="F264" s="95">
        <v>2.6522356893236698</v>
      </c>
    </row>
    <row r="265" spans="3:6" ht="14.25" customHeight="1">
      <c r="C265" s="66">
        <v>232</v>
      </c>
      <c r="D265" s="4">
        <v>1.6677318169861999E-2</v>
      </c>
      <c r="E265" s="4">
        <v>2.6547763633439301</v>
      </c>
      <c r="F265" s="95">
        <v>2.6714536815137899</v>
      </c>
    </row>
    <row r="266" spans="3:6" ht="14.25" customHeight="1">
      <c r="C266" s="66">
        <v>233</v>
      </c>
      <c r="D266" s="4">
        <v>1.67858898108082E-2</v>
      </c>
      <c r="E266" s="4">
        <v>2.6744328194424298</v>
      </c>
      <c r="F266" s="95">
        <v>2.6912187092532398</v>
      </c>
    </row>
    <row r="267" spans="3:6" ht="14.25" customHeight="1">
      <c r="C267" s="66">
        <v>234</v>
      </c>
      <c r="D267" s="4">
        <v>1.6895300500777002E-2</v>
      </c>
      <c r="E267" s="4">
        <v>2.69461343927376</v>
      </c>
      <c r="F267" s="95">
        <v>2.7115087397745401</v>
      </c>
    </row>
    <row r="268" spans="3:6" ht="14.25" customHeight="1">
      <c r="C268" s="66">
        <v>235</v>
      </c>
      <c r="D268" s="4">
        <v>1.70055415703846E-2</v>
      </c>
      <c r="E268" s="4">
        <v>2.71529861805393</v>
      </c>
      <c r="F268" s="95">
        <v>2.7323041596243201</v>
      </c>
    </row>
    <row r="269" spans="3:6" ht="14.25" customHeight="1">
      <c r="C269" s="66">
        <v>236</v>
      </c>
      <c r="D269" s="4">
        <v>1.7116604700312201E-2</v>
      </c>
      <c r="E269" s="4">
        <v>2.7364709201838102</v>
      </c>
      <c r="F269" s="95">
        <v>2.7535875248841202</v>
      </c>
    </row>
    <row r="270" spans="3:6" ht="14.25" customHeight="1">
      <c r="C270" s="66">
        <v>237</v>
      </c>
      <c r="D270" s="4">
        <v>1.7228481909018201E-2</v>
      </c>
      <c r="E270" s="4">
        <v>2.7581148620587399</v>
      </c>
      <c r="F270" s="95">
        <v>2.7753433439677599</v>
      </c>
    </row>
    <row r="271" spans="3:6" ht="14.25" customHeight="1">
      <c r="C271" s="66">
        <v>238</v>
      </c>
      <c r="D271" s="4">
        <v>1.7341165541242601E-2</v>
      </c>
      <c r="E271" s="4">
        <v>2.7802167229105001</v>
      </c>
      <c r="F271" s="95">
        <v>2.79755788845174</v>
      </c>
    </row>
    <row r="272" spans="3:6" ht="14.25" customHeight="1">
      <c r="C272" s="66">
        <v>239</v>
      </c>
      <c r="D272" s="4">
        <v>1.7454648257262999E-2</v>
      </c>
      <c r="E272" s="4">
        <v>2.8027643798597501</v>
      </c>
      <c r="F272" s="95">
        <v>2.8202190281170099</v>
      </c>
    </row>
    <row r="273" spans="3:6" ht="14.25" customHeight="1">
      <c r="C273" s="66">
        <v>240</v>
      </c>
      <c r="D273" s="4">
        <v>1.7568923022865401E-2</v>
      </c>
      <c r="E273" s="4">
        <v>2.8257471639560299</v>
      </c>
      <c r="F273" s="95">
        <v>2.8433160869788998</v>
      </c>
    </row>
    <row r="274" spans="3:6" ht="14.25" customHeight="1">
      <c r="C274" s="66">
        <v>241</v>
      </c>
      <c r="D274" s="4">
        <v>1.76839830999935E-2</v>
      </c>
      <c r="E274" s="4">
        <v>2.8491557344810099</v>
      </c>
      <c r="F274" s="95">
        <v>2.8668397175810001</v>
      </c>
    </row>
    <row r="275" spans="3:6" ht="14.25" customHeight="1">
      <c r="C275" s="66">
        <v>242</v>
      </c>
      <c r="D275" s="4">
        <v>1.7799822038045501E-2</v>
      </c>
      <c r="E275" s="4">
        <v>2.8729819692077299</v>
      </c>
      <c r="F275" s="95">
        <v>2.8907817912457801</v>
      </c>
    </row>
    <row r="276" spans="3:6" ht="14.25" customHeight="1">
      <c r="C276" s="66">
        <v>243</v>
      </c>
      <c r="D276" s="4">
        <v>1.7916433665789398E-2</v>
      </c>
      <c r="E276" s="4">
        <v>2.8972188686593201</v>
      </c>
      <c r="F276" s="95">
        <v>2.9151353023251101</v>
      </c>
    </row>
    <row r="277" spans="3:6" ht="14.25" customHeight="1">
      <c r="C277" s="66">
        <v>244</v>
      </c>
      <c r="D277" s="4">
        <v>1.8033812083870601E-2</v>
      </c>
      <c r="E277" s="4">
        <v>2.9218604727055402</v>
      </c>
      <c r="F277" s="95">
        <v>2.9398942847894101</v>
      </c>
    </row>
    <row r="278" spans="3:6" ht="14.25" customHeight="1">
      <c r="C278" s="66">
        <v>245</v>
      </c>
      <c r="D278" s="4">
        <v>1.81519516578879E-2</v>
      </c>
      <c r="E278" s="4">
        <v>2.9469017880863499</v>
      </c>
      <c r="F278" s="95">
        <v>2.9650537397442398</v>
      </c>
    </row>
    <row r="279" spans="3:6" ht="14.25" customHeight="1">
      <c r="C279" s="66">
        <v>246</v>
      </c>
      <c r="D279" s="4">
        <v>1.8270847012015801E-2</v>
      </c>
      <c r="E279" s="4">
        <v>2.9723387256644802</v>
      </c>
      <c r="F279" s="95">
        <v>2.9906095726764899</v>
      </c>
    </row>
    <row r="280" spans="3:6" ht="14.25" customHeight="1">
      <c r="C280" s="66">
        <v>247</v>
      </c>
      <c r="D280" s="4">
        <v>1.8390493023154601E-2</v>
      </c>
      <c r="E280" s="4">
        <v>2.99816804639139</v>
      </c>
      <c r="F280" s="95">
        <v>3.0165585394145502</v>
      </c>
    </row>
    <row r="281" spans="3:6" ht="14.25" customHeight="1">
      <c r="C281" s="66">
        <v>248</v>
      </c>
      <c r="D281" s="4">
        <v>1.8510884815590399E-2</v>
      </c>
      <c r="E281" s="4">
        <v>3.0243873151284002</v>
      </c>
      <c r="F281" s="95">
        <v>3.0428981999439899</v>
      </c>
    </row>
    <row r="282" spans="3:6" ht="14.25" customHeight="1">
      <c r="C282" s="66">
        <v>249</v>
      </c>
      <c r="D282" s="4">
        <v>1.8632017756149699E-2</v>
      </c>
      <c r="E282" s="4">
        <v>3.0509948616003402</v>
      </c>
      <c r="F282" s="95">
        <v>3.0696268793564898</v>
      </c>
    </row>
    <row r="283" spans="3:6" ht="14.25" customHeight="1">
      <c r="C283" s="66">
        <v>250</v>
      </c>
      <c r="D283" s="4">
        <v>1.8753887449836699E-2</v>
      </c>
      <c r="E283" s="4">
        <v>3.0779897478786902</v>
      </c>
      <c r="F283" s="95">
        <v>3.0967436353285298</v>
      </c>
    </row>
    <row r="284" spans="3:6" ht="14.25" customHeight="1">
      <c r="C284" s="66">
        <v>251</v>
      </c>
      <c r="D284" s="4">
        <v>1.8876489735938601E-2</v>
      </c>
      <c r="E284" s="4">
        <v>3.1053717418956701</v>
      </c>
      <c r="F284" s="95">
        <v>3.12424823163161</v>
      </c>
    </row>
    <row r="285" spans="3:6" ht="14.25" customHeight="1">
      <c r="C285" s="66">
        <v>252</v>
      </c>
      <c r="D285" s="4">
        <v>1.8999820684594E-2</v>
      </c>
      <c r="E285" s="4">
        <v>3.1331412965844501</v>
      </c>
      <c r="F285" s="95">
        <v>3.1521411172690401</v>
      </c>
    </row>
    <row r="286" spans="3:6" ht="14.25" customHeight="1">
      <c r="C286" s="66">
        <v>253</v>
      </c>
      <c r="D286" s="4">
        <v>1.91238765938118E-2</v>
      </c>
      <c r="E286" s="4">
        <v>3.16129953432515</v>
      </c>
      <c r="F286" s="95">
        <v>3.18042341091896</v>
      </c>
    </row>
    <row r="287" spans="3:6" ht="14.25" customHeight="1">
      <c r="C287" s="66">
        <v>254</v>
      </c>
      <c r="D287" s="4">
        <v>1.92486539869373E-2</v>
      </c>
      <c r="E287" s="4">
        <v>3.1898482364535501</v>
      </c>
      <c r="F287" s="95">
        <v>3.20909689044049</v>
      </c>
    </row>
    <row r="288" spans="3:6" ht="14.25" customHeight="1">
      <c r="C288" s="66">
        <v>255</v>
      </c>
      <c r="D288" s="4">
        <v>1.93741496105614E-2</v>
      </c>
      <c r="E288" s="4">
        <v>3.2187898376613799</v>
      </c>
      <c r="F288" s="95">
        <v>3.2381639872719399</v>
      </c>
    </row>
    <row r="289" spans="3:6" ht="14.25" customHeight="1">
      <c r="C289" s="66">
        <v>256</v>
      </c>
      <c r="D289" s="4">
        <v>1.9500360432867399E-2</v>
      </c>
      <c r="E289" s="4">
        <v>3.2481274251855199</v>
      </c>
      <c r="F289" s="95">
        <v>3.2676277856183802</v>
      </c>
    </row>
    <row r="290" spans="3:6" ht="14.25" customHeight="1">
      <c r="C290" s="66">
        <v>257</v>
      </c>
      <c r="D290" s="4">
        <v>1.9627283642418399E-2</v>
      </c>
      <c r="E290" s="4">
        <v>3.2778647427491299</v>
      </c>
      <c r="F290" s="95">
        <v>3.2974920263915402</v>
      </c>
    </row>
    <row r="291" spans="3:6" ht="14.25" customHeight="1">
      <c r="C291" s="66">
        <v>258</v>
      </c>
      <c r="D291" s="4">
        <v>1.97549166473821E-2</v>
      </c>
      <c r="E291" s="4">
        <v>3.3080061992832999</v>
      </c>
      <c r="F291" s="95">
        <v>3.3277611159306799</v>
      </c>
    </row>
    <row r="292" spans="3:6" ht="14.25" customHeight="1">
      <c r="C292" s="66">
        <v>259</v>
      </c>
      <c r="D292" s="4">
        <v>1.98832570751993E-2</v>
      </c>
      <c r="E292" s="4">
        <v>3.3385568825232199</v>
      </c>
      <c r="F292" s="95">
        <v>3.3584401395984198</v>
      </c>
    </row>
    <row r="293" spans="3:6" ht="14.25" customHeight="1">
      <c r="C293" s="66">
        <v>260</v>
      </c>
      <c r="D293" s="4">
        <v>2.0012302772697201E-2</v>
      </c>
      <c r="E293" s="4">
        <v>3.3695225776407698</v>
      </c>
      <c r="F293" s="95">
        <v>3.38953488041347</v>
      </c>
    </row>
    <row r="294" spans="3:6" ht="14.25" customHeight="1">
      <c r="C294" s="66">
        <v>261</v>
      </c>
      <c r="D294" s="4">
        <v>2.0142051806655799E-2</v>
      </c>
      <c r="E294" s="4">
        <v>3.4009097911467601</v>
      </c>
      <c r="F294" s="95">
        <v>3.4210518429534198</v>
      </c>
    </row>
    <row r="295" spans="3:6" ht="14.25" customHeight="1">
      <c r="C295" s="66">
        <v>262</v>
      </c>
      <c r="D295" s="4">
        <v>2.0272502464835099E-2</v>
      </c>
      <c r="E295" s="4">
        <v>3.4327257803720301</v>
      </c>
      <c r="F295" s="95">
        <v>3.4529982828368602</v>
      </c>
    </row>
    <row r="296" spans="3:6" ht="14.25" customHeight="1">
      <c r="C296" s="66">
        <v>263</v>
      </c>
      <c r="D296" s="4">
        <v>2.0403653257473099E-2</v>
      </c>
      <c r="E296" s="4">
        <v>3.4649785889199101</v>
      </c>
      <c r="F296" s="95">
        <v>3.4853822421773799</v>
      </c>
    </row>
    <row r="297" spans="3:6" ht="14.25" customHeight="1">
      <c r="C297" s="66">
        <v>264</v>
      </c>
      <c r="D297" s="4">
        <v>2.0535502919265699E-2</v>
      </c>
      <c r="E297" s="4">
        <v>3.4976770885743802</v>
      </c>
      <c r="F297" s="95">
        <v>3.5182125914936502</v>
      </c>
    </row>
    <row r="298" spans="3:6" ht="14.25" customHeight="1">
      <c r="C298" s="66">
        <v>265</v>
      </c>
      <c r="D298" s="4">
        <v>2.0668050411845999E-2</v>
      </c>
      <c r="E298" s="4">
        <v>3.5308310282508599</v>
      </c>
      <c r="F298" s="95">
        <v>3.5514990786627001</v>
      </c>
    </row>
    <row r="299" spans="3:6" ht="14.25" customHeight="1">
      <c r="C299" s="66">
        <v>266</v>
      </c>
      <c r="D299" s="4">
        <v>2.0801294926776102E-2</v>
      </c>
      <c r="E299" s="4">
        <v>3.5644510906932099</v>
      </c>
      <c r="F299" s="95">
        <v>3.5852523856199801</v>
      </c>
    </row>
    <row r="300" spans="3:6" ht="14.25" customHeight="1">
      <c r="C300" s="66">
        <v>267</v>
      </c>
      <c r="D300" s="4">
        <v>2.0935235889072999E-2</v>
      </c>
      <c r="E300" s="4">
        <v>3.5985489577537102</v>
      </c>
      <c r="F300" s="95">
        <v>3.61948419364278</v>
      </c>
    </row>
    <row r="301" spans="3:6" ht="14.25" customHeight="1">
      <c r="C301" s="66">
        <v>268</v>
      </c>
      <c r="D301" s="4">
        <v>2.1069872961290301E-2</v>
      </c>
      <c r="E301" s="4">
        <v>3.6331373852459601</v>
      </c>
      <c r="F301" s="95">
        <v>3.6542072582072498</v>
      </c>
    </row>
    <row r="302" spans="3:6" ht="14.25" customHeight="1">
      <c r="C302" s="66">
        <v>269</v>
      </c>
      <c r="D302" s="4">
        <v>2.1205206048179201E-2</v>
      </c>
      <c r="E302" s="4">
        <v>3.6682302885390898</v>
      </c>
      <c r="F302" s="95">
        <v>3.6894354945872698</v>
      </c>
    </row>
    <row r="303" spans="3:6" ht="14.25" customHeight="1">
      <c r="C303" s="66">
        <v>270</v>
      </c>
      <c r="D303" s="4">
        <v>2.1341235301958E-2</v>
      </c>
      <c r="E303" s="4">
        <v>3.7038428402695298</v>
      </c>
      <c r="F303" s="95">
        <v>3.72518407557149</v>
      </c>
    </row>
    <row r="304" spans="3:6" ht="14.25" customHeight="1">
      <c r="C304" s="66">
        <v>271</v>
      </c>
      <c r="D304" s="4">
        <v>2.1477961128220899E-2</v>
      </c>
      <c r="E304" s="4">
        <v>3.7399915817911702</v>
      </c>
      <c r="F304" s="95">
        <v>3.7614695429193898</v>
      </c>
    </row>
    <row r="305" spans="3:6" ht="14.25" customHeight="1">
      <c r="C305" s="66">
        <v>272</v>
      </c>
      <c r="D305" s="4">
        <v>2.16153841925192E-2</v>
      </c>
      <c r="E305" s="4">
        <v>3.77669455027329</v>
      </c>
      <c r="F305" s="95">
        <v>3.7983099344658098</v>
      </c>
    </row>
    <row r="306" spans="3:6" ht="14.25" customHeight="1">
      <c r="C306" s="66">
        <v>273</v>
      </c>
      <c r="D306" s="4">
        <v>2.1753505427656802E-2</v>
      </c>
      <c r="E306" s="4">
        <v>3.8139714236976499</v>
      </c>
      <c r="F306" s="95">
        <v>3.8357249291253099</v>
      </c>
    </row>
    <row r="307" spans="3:6" ht="14.25" customHeight="1">
      <c r="C307" s="66">
        <v>274</v>
      </c>
      <c r="D307" s="4">
        <v>2.1892326041739001E-2</v>
      </c>
      <c r="E307" s="4">
        <v>3.8518436864141199</v>
      </c>
      <c r="F307" s="95">
        <v>3.87373601245586</v>
      </c>
    </row>
    <row r="308" spans="3:6" ht="14.25" customHeight="1">
      <c r="C308" s="66">
        <v>275</v>
      </c>
      <c r="D308" s="4">
        <v>2.2031847527025399E-2</v>
      </c>
      <c r="E308" s="4">
        <v>3.8903348184014499</v>
      </c>
      <c r="F308" s="95">
        <v>3.9123666659284702</v>
      </c>
    </row>
    <row r="309" spans="3:6" ht="14.25" customHeight="1">
      <c r="C309" s="66">
        <v>276</v>
      </c>
      <c r="D309" s="4">
        <v>2.2172071669636601E-2</v>
      </c>
      <c r="E309" s="4">
        <v>3.92947051196585</v>
      </c>
      <c r="F309" s="95">
        <v>3.9516425836354898</v>
      </c>
    </row>
    <row r="310" spans="3:6" ht="14.25" customHeight="1">
      <c r="C310" s="66">
        <v>277</v>
      </c>
      <c r="D310" s="4">
        <v>2.23130005601751E-2</v>
      </c>
      <c r="E310" s="4">
        <v>3.9692789203159098</v>
      </c>
      <c r="F310" s="95">
        <v>3.9915919208760799</v>
      </c>
    </row>
    <row r="311" spans="3:6" ht="14.25" customHeight="1">
      <c r="C311" s="66">
        <v>278</v>
      </c>
      <c r="D311" s="4">
        <v>2.2454636605323899E-2</v>
      </c>
      <c r="E311" s="4">
        <v>4.0097909433077898</v>
      </c>
      <c r="F311" s="95">
        <v>4.0322455799131198</v>
      </c>
    </row>
    <row r="312" spans="3:6" ht="14.25" customHeight="1">
      <c r="C312" s="66">
        <v>279</v>
      </c>
      <c r="D312" s="4">
        <v>2.2596982540492899E-2</v>
      </c>
      <c r="E312" s="4">
        <v>4.0510405566943897</v>
      </c>
      <c r="F312" s="95">
        <v>4.0736375392348902</v>
      </c>
    </row>
    <row r="313" spans="3:6" ht="14.25" customHeight="1">
      <c r="C313" s="66">
        <v>280</v>
      </c>
      <c r="D313" s="4">
        <v>2.2740041443593401E-2</v>
      </c>
      <c r="E313" s="4">
        <v>4.0930651924810997</v>
      </c>
      <c r="F313" s="95">
        <v>4.1158052339247</v>
      </c>
    </row>
    <row r="314" spans="3:6" ht="14.25" customHeight="1">
      <c r="C314" s="66">
        <v>281</v>
      </c>
      <c r="D314" s="4">
        <v>2.28838167500258E-2</v>
      </c>
      <c r="E314" s="4">
        <v>4.1359061795474004</v>
      </c>
      <c r="F314" s="95">
        <v>4.1587899962974202</v>
      </c>
    </row>
    <row r="315" spans="3:6" ht="14.25" customHeight="1">
      <c r="C315" s="66">
        <v>282</v>
      </c>
      <c r="D315" s="4">
        <v>2.3028312268978099E-2</v>
      </c>
      <c r="E315" s="4">
        <v>4.1796092556094901</v>
      </c>
      <c r="F315" s="95">
        <v>4.2026375678784698</v>
      </c>
    </row>
    <row r="316" spans="3:6" ht="14.25" customHeight="1">
      <c r="C316" s="66">
        <v>283</v>
      </c>
      <c r="D316" s="4">
        <v>2.3173532201140601E-2</v>
      </c>
      <c r="E316" s="4">
        <v>4.22422516396992</v>
      </c>
      <c r="F316" s="95">
        <v>4.2473986961710599</v>
      </c>
    </row>
    <row r="317" spans="3:6" ht="14.25" customHeight="1">
      <c r="C317" s="66">
        <v>284</v>
      </c>
      <c r="D317" s="4">
        <v>2.3319481157954399E-2</v>
      </c>
      <c r="E317" s="4">
        <v>4.2698103514458499</v>
      </c>
      <c r="F317" s="95">
        <v>4.2931298326037997</v>
      </c>
    </row>
    <row r="318" spans="3:6" ht="14.25" customHeight="1">
      <c r="C318" s="66">
        <v>285</v>
      </c>
      <c r="D318" s="4">
        <v>2.3466164182524198E-2</v>
      </c>
      <c r="E318" s="4">
        <v>4.3164277875469699</v>
      </c>
      <c r="F318" s="95">
        <v>4.3398939517294899</v>
      </c>
    </row>
    <row r="319" spans="3:6" ht="14.25" customHeight="1">
      <c r="C319" s="66">
        <v>286</v>
      </c>
      <c r="D319" s="4">
        <v>2.36135867723406E-2</v>
      </c>
      <c r="E319" s="4">
        <v>4.3641479295917298</v>
      </c>
      <c r="F319" s="95">
        <v>4.38776151636407</v>
      </c>
    </row>
    <row r="320" spans="3:6" ht="14.25" customHeight="1">
      <c r="C320" s="66">
        <v>287</v>
      </c>
      <c r="D320" s="4">
        <v>2.37617549039713E-2</v>
      </c>
      <c r="E320" s="4">
        <v>4.4130498642775704</v>
      </c>
      <c r="F320" s="95">
        <v>4.4368116191815403</v>
      </c>
    </row>
    <row r="321" spans="3:6" ht="14.25" customHeight="1">
      <c r="C321" s="66">
        <v>288</v>
      </c>
      <c r="D321" s="4">
        <v>2.3910675059900199E-2</v>
      </c>
      <c r="E321" s="4">
        <v>4.4632226636137302</v>
      </c>
      <c r="F321" s="95">
        <v>4.4871333386736296</v>
      </c>
    </row>
    <row r="322" spans="3:6" ht="14.25" customHeight="1">
      <c r="C322" s="66">
        <v>289</v>
      </c>
      <c r="D322" s="4">
        <v>2.4060354257711102E-2</v>
      </c>
      <c r="E322" s="4">
        <v>4.51476700255935</v>
      </c>
      <c r="F322" s="95">
        <v>4.5388273568170598</v>
      </c>
    </row>
    <row r="323" spans="3:6" ht="14.25" customHeight="1">
      <c r="C323" s="66">
        <v>290</v>
      </c>
      <c r="D323" s="4">
        <v>2.42108000818393E-2</v>
      </c>
      <c r="E323" s="4">
        <v>4.5677970978213196</v>
      </c>
      <c r="F323" s="95">
        <v>4.5920078979031604</v>
      </c>
    </row>
    <row r="324" spans="3:6" ht="14.25" customHeight="1">
      <c r="C324" s="66">
        <v>291</v>
      </c>
      <c r="D324" s="4">
        <v>2.43620207181349E-2</v>
      </c>
      <c r="E324" s="4">
        <v>4.6224430429141199</v>
      </c>
      <c r="F324" s="95">
        <v>4.6468050636322502</v>
      </c>
    </row>
    <row r="325" spans="3:6" ht="14.25" customHeight="1">
      <c r="C325" s="66">
        <v>292</v>
      </c>
      <c r="D325" s="4">
        <v>2.4514024991511198E-2</v>
      </c>
      <c r="E325" s="4">
        <v>4.6788536349345602</v>
      </c>
      <c r="F325" s="95">
        <v>4.7033676599260703</v>
      </c>
    </row>
    <row r="326" spans="3:6" ht="14.25" customHeight="1">
      <c r="C326" s="66">
        <v>293</v>
      </c>
      <c r="D326" s="4">
        <v>2.4666822406988601E-2</v>
      </c>
      <c r="E326" s="4">
        <v>4.7371998151580499</v>
      </c>
      <c r="F326" s="95">
        <v>4.7618666375650296</v>
      </c>
    </row>
    <row r="327" spans="3:6" ht="14.25" customHeight="1">
      <c r="C327" s="66">
        <v>294</v>
      </c>
      <c r="D327" s="4">
        <v>2.4820423194473501E-2</v>
      </c>
      <c r="E327" s="4">
        <v>4.79767888072716</v>
      </c>
      <c r="F327" s="95">
        <v>4.8224993039216297</v>
      </c>
    </row>
    <row r="328" spans="3:6" ht="14.25" customHeight="1">
      <c r="C328" s="66">
        <v>295</v>
      </c>
      <c r="D328" s="4">
        <v>2.4974838357658801E-2</v>
      </c>
      <c r="E328" s="4">
        <v>4.86051967145979</v>
      </c>
      <c r="F328" s="95">
        <v>4.88549450981745</v>
      </c>
    </row>
    <row r="329" spans="3:6" ht="14.25" customHeight="1">
      <c r="C329" s="66">
        <v>296</v>
      </c>
      <c r="D329" s="4">
        <v>2.5130079727477099E-2</v>
      </c>
      <c r="E329" s="4">
        <v>4.9259889984825103</v>
      </c>
      <c r="F329" s="95">
        <v>4.9511190782099899</v>
      </c>
    </row>
    <row r="330" spans="3:6" ht="14.25" customHeight="1">
      <c r="C330" s="66">
        <v>297</v>
      </c>
      <c r="D330" s="4">
        <v>2.5286160020591399E-2</v>
      </c>
      <c r="E330" s="4">
        <v>4.9943996661511498</v>
      </c>
      <c r="F330" s="95">
        <v>5.0196858261717399</v>
      </c>
    </row>
    <row r="331" spans="3:6" ht="14.25" customHeight="1">
      <c r="C331" s="66">
        <v>298</v>
      </c>
      <c r="D331" s="4">
        <v>2.5443092903470702E-2</v>
      </c>
      <c r="E331" s="4">
        <v>5.0661205543864103</v>
      </c>
      <c r="F331" s="95">
        <v>5.0915636472898802</v>
      </c>
    </row>
    <row r="332" spans="3:6" ht="14.25" customHeight="1">
      <c r="C332" s="66">
        <v>299</v>
      </c>
      <c r="D332" s="4">
        <v>2.56008930626654E-2</v>
      </c>
      <c r="E332" s="4">
        <v>5.1415893879471497</v>
      </c>
      <c r="F332" s="95">
        <v>5.1671902810098098</v>
      </c>
    </row>
    <row r="333" spans="3:6" ht="14.25" customHeight="1">
      <c r="C333" s="66">
        <v>300</v>
      </c>
      <c r="D333" s="4">
        <v>2.57595762819792E-2</v>
      </c>
      <c r="E333" s="4">
        <v>5.2213290411049398</v>
      </c>
      <c r="F333" s="95">
        <v>5.24708861738692</v>
      </c>
    </row>
    <row r="334" spans="3:6" ht="14.25" customHeight="1">
      <c r="C334" s="66">
        <v>301</v>
      </c>
      <c r="D334" s="4">
        <v>2.5919159527325802E-2</v>
      </c>
      <c r="E334" s="4">
        <v>5.3059685386428397</v>
      </c>
      <c r="F334" s="95">
        <v>5.3318876981701697</v>
      </c>
    </row>
    <row r="335" spans="3:6" ht="14.25" customHeight="1">
      <c r="C335" s="66">
        <v>302</v>
      </c>
      <c r="D335" s="4">
        <v>2.6079661040161801E-2</v>
      </c>
      <c r="E335" s="4">
        <v>5.3962703592003498</v>
      </c>
      <c r="F335" s="95">
        <v>5.4223500202405104</v>
      </c>
    </row>
    <row r="336" spans="3:6" ht="14.25" customHeight="1">
      <c r="C336" s="66">
        <v>303</v>
      </c>
      <c r="D336" s="4">
        <v>2.6241100440512401E-2</v>
      </c>
      <c r="E336" s="4">
        <v>5.4931662890573296</v>
      </c>
      <c r="F336" s="95">
        <v>5.5194073894978501</v>
      </c>
    </row>
    <row r="337" spans="3:6" ht="14.25" customHeight="1">
      <c r="C337" s="66">
        <v>304</v>
      </c>
      <c r="D337" s="4">
        <v>2.6403498840742601E-2</v>
      </c>
      <c r="E337" s="4">
        <v>5.5978050132143702</v>
      </c>
      <c r="F337" s="95">
        <v>5.6242085120551097</v>
      </c>
    </row>
    <row r="338" spans="3:6" ht="14.25" customHeight="1">
      <c r="C338" s="66">
        <v>305</v>
      </c>
      <c r="D338" s="4">
        <v>2.6566878971393999E-2</v>
      </c>
      <c r="E338" s="4">
        <v>5.7116160231545496</v>
      </c>
      <c r="F338" s="95">
        <v>5.7381829021259403</v>
      </c>
    </row>
    <row r="339" spans="3:6" ht="14.25" customHeight="1">
      <c r="C339" s="66">
        <v>306</v>
      </c>
      <c r="D339" s="4">
        <v>2.6731265320587401E-2</v>
      </c>
      <c r="E339" s="4">
        <v>5.8363965186077698</v>
      </c>
      <c r="F339" s="95">
        <v>5.86312778392836</v>
      </c>
    </row>
    <row r="340" spans="3:6" ht="14.25" customHeight="1">
      <c r="C340" s="66">
        <v>307</v>
      </c>
      <c r="D340" s="4">
        <v>2.689668428872E-2</v>
      </c>
      <c r="E340" s="4">
        <v>5.97443119453827</v>
      </c>
      <c r="F340" s="95">
        <v>6.0013278788269897</v>
      </c>
    </row>
    <row r="341" spans="3:6" ht="14.25" customHeight="1">
      <c r="C341" s="66">
        <v>308</v>
      </c>
      <c r="D341" s="4">
        <v>2.7063164360431099E-2</v>
      </c>
      <c r="E341" s="4">
        <v>6.12865981735614</v>
      </c>
      <c r="F341" s="95">
        <v>6.1557229817165702</v>
      </c>
    </row>
    <row r="342" spans="3:6" ht="14.25" customHeight="1">
      <c r="C342" s="66">
        <v>309</v>
      </c>
      <c r="D342" s="4">
        <v>2.72307362961157E-2</v>
      </c>
      <c r="E342" s="4">
        <v>6.3029154654736299</v>
      </c>
      <c r="F342" s="95">
        <v>6.3301462017697503</v>
      </c>
    </row>
    <row r="343" spans="3:6" ht="14.25" customHeight="1">
      <c r="C343" s="66">
        <v>310</v>
      </c>
      <c r="D343" s="4">
        <v>2.7399433345607901E-2</v>
      </c>
      <c r="E343" s="4">
        <v>6.5022692498749803</v>
      </c>
      <c r="F343" s="95">
        <v>6.5296686832205904</v>
      </c>
    </row>
    <row r="344" spans="3:6" ht="14.25" customHeight="1">
      <c r="C344" s="66">
        <v>311</v>
      </c>
      <c r="D344" s="4">
        <v>2.7569291487068E-2</v>
      </c>
      <c r="E344" s="4">
        <v>6.7335388050526204</v>
      </c>
      <c r="F344" s="95">
        <v>6.7611080965396901</v>
      </c>
    </row>
    <row r="345" spans="3:6" ht="14.25" customHeight="1">
      <c r="C345" s="66">
        <v>312</v>
      </c>
      <c r="D345" s="4">
        <v>2.7740349694588499E-2</v>
      </c>
      <c r="E345" s="4">
        <v>7.0060542991150001</v>
      </c>
      <c r="F345" s="95">
        <v>7.0337946488095904</v>
      </c>
    </row>
    <row r="346" spans="3:6" ht="14.25" customHeight="1">
      <c r="C346" s="66">
        <v>313</v>
      </c>
      <c r="D346" s="4">
        <v>2.7912650238602701E-2</v>
      </c>
      <c r="E346" s="4">
        <v>7.3328390108882404</v>
      </c>
      <c r="F346" s="95">
        <v>7.36075166112684</v>
      </c>
    </row>
    <row r="347" spans="3:6" ht="14.25" customHeight="1">
      <c r="C347" s="66">
        <v>314</v>
      </c>
      <c r="D347" s="4">
        <v>2.8086239023849699E-2</v>
      </c>
      <c r="E347" s="4">
        <v>7.7324735162904403</v>
      </c>
      <c r="F347" s="95">
        <v>7.76055975531429</v>
      </c>
    </row>
    <row r="348" spans="3:6" ht="14.25" customHeight="1">
      <c r="C348" s="66">
        <v>315</v>
      </c>
      <c r="D348" s="4">
        <v>2.8261165970456501E-2</v>
      </c>
      <c r="E348" s="4">
        <v>8.2321120896092204</v>
      </c>
      <c r="F348" s="95">
        <v>8.2603732555796707</v>
      </c>
    </row>
    <row r="349" spans="3:6" ht="14.25" customHeight="1">
      <c r="C349" s="66">
        <v>316</v>
      </c>
      <c r="D349" s="4">
        <v>2.8437485444638901E-2</v>
      </c>
      <c r="E349" s="4">
        <v>8.8724653430345803</v>
      </c>
      <c r="F349" s="95">
        <v>8.9009028284792198</v>
      </c>
    </row>
    <row r="350" spans="3:6" ht="14.25" customHeight="1">
      <c r="C350" s="66">
        <v>317</v>
      </c>
      <c r="D350" s="4">
        <v>2.86152567466708E-2</v>
      </c>
      <c r="E350" s="4">
        <v>9.7160730449928892</v>
      </c>
      <c r="F350" s="95">
        <v>9.7446883017395596</v>
      </c>
    </row>
    <row r="351" spans="3:6" ht="14.25" customHeight="1">
      <c r="C351" s="66">
        <v>318</v>
      </c>
      <c r="D351" s="4">
        <v>2.8794544665130099E-2</v>
      </c>
      <c r="E351" s="4">
        <v>10.8603904386002</v>
      </c>
      <c r="F351" s="95">
        <v>10.8891849832653</v>
      </c>
    </row>
    <row r="352" spans="3:6" ht="14.25" customHeight="1">
      <c r="C352" s="66">
        <v>319</v>
      </c>
      <c r="D352" s="4">
        <v>2.8975420108069999E-2</v>
      </c>
      <c r="E352" s="4">
        <v>12.453804210374701</v>
      </c>
      <c r="F352" s="95">
        <v>12.482779630482799</v>
      </c>
    </row>
    <row r="353" spans="3:6" ht="14.25" customHeight="1">
      <c r="C353" s="66">
        <v>320</v>
      </c>
      <c r="D353" s="4">
        <v>2.9157960823746699E-2</v>
      </c>
      <c r="E353" s="4">
        <v>14.694417922058699</v>
      </c>
      <c r="F353" s="95">
        <v>14.7235758828824</v>
      </c>
    </row>
    <row r="354" spans="3:6" ht="14.25" customHeight="1">
      <c r="C354" s="66">
        <v>321</v>
      </c>
      <c r="D354" s="4">
        <v>2.9342252225936699E-2</v>
      </c>
      <c r="E354" s="4">
        <v>17.779899832111099</v>
      </c>
      <c r="F354" s="95">
        <v>17.8092420843371</v>
      </c>
    </row>
    <row r="355" spans="3:6" ht="14.25" customHeight="1">
      <c r="C355" s="66">
        <v>322</v>
      </c>
      <c r="D355" s="4">
        <v>2.95283883417863E-2</v>
      </c>
      <c r="E355" s="4">
        <v>21.958394128556101</v>
      </c>
      <c r="F355" s="95">
        <v>21.9879225168979</v>
      </c>
    </row>
    <row r="356" spans="3:6" ht="14.25" customHeight="1">
      <c r="C356" s="66">
        <v>323</v>
      </c>
      <c r="D356" s="4">
        <v>2.9716472903717199E-2</v>
      </c>
      <c r="E356" s="4">
        <v>27.584296318676898</v>
      </c>
      <c r="F356" s="95">
        <v>27.614012791580599</v>
      </c>
    </row>
    <row r="357" spans="3:6" ht="14.25" customHeight="1">
      <c r="C357" s="66">
        <v>324</v>
      </c>
      <c r="D357" s="4">
        <v>2.9906620611263299E-2</v>
      </c>
      <c r="E357" s="4">
        <v>33.980828355614399</v>
      </c>
      <c r="F357" s="95">
        <v>34.010734976225699</v>
      </c>
    </row>
    <row r="358" spans="3:6" ht="14.25" customHeight="1">
      <c r="C358" s="66">
        <v>325</v>
      </c>
      <c r="D358" s="4">
        <v>3.0098958594109299E-2</v>
      </c>
      <c r="E358" s="4">
        <v>37.862110531146797</v>
      </c>
      <c r="F358" s="95">
        <v>37.8922094897409</v>
      </c>
    </row>
    <row r="359" spans="3:6" ht="14.25" customHeight="1">
      <c r="C359" s="66">
        <v>326</v>
      </c>
      <c r="D359" s="4">
        <v>3.0293628114252898E-2</v>
      </c>
      <c r="E359" s="4">
        <v>35.904756965044598</v>
      </c>
      <c r="F359" s="95">
        <v>35.935050593158799</v>
      </c>
    </row>
    <row r="360" spans="3:6" ht="14.25" customHeight="1">
      <c r="C360" s="66">
        <v>327</v>
      </c>
      <c r="D360" s="4">
        <v>3.04907865534817E-2</v>
      </c>
      <c r="E360" s="4">
        <v>29.947920388239101</v>
      </c>
      <c r="F360" s="95">
        <v>29.978411174792502</v>
      </c>
    </row>
    <row r="361" spans="3:6" ht="14.25" customHeight="1">
      <c r="C361" s="66">
        <v>328</v>
      </c>
      <c r="D361" s="4">
        <v>3.0690609742688401E-2</v>
      </c>
      <c r="E361" s="4">
        <v>23.872442656909801</v>
      </c>
      <c r="F361" s="95">
        <v>23.9031332666525</v>
      </c>
    </row>
    <row r="362" spans="3:6" ht="14.25" customHeight="1">
      <c r="C362" s="66">
        <v>329</v>
      </c>
      <c r="D362" s="4">
        <v>3.0893294702505701E-2</v>
      </c>
      <c r="E362" s="4">
        <v>19.264552956917399</v>
      </c>
      <c r="F362" s="95">
        <v>19.2954462516199</v>
      </c>
    </row>
    <row r="363" spans="3:6" ht="14.25" customHeight="1">
      <c r="C363" s="66">
        <v>330</v>
      </c>
      <c r="D363" s="4">
        <v>3.1099062881094701E-2</v>
      </c>
      <c r="E363" s="4">
        <v>16.0843292665569</v>
      </c>
      <c r="F363" s="95">
        <v>16.115428329438</v>
      </c>
    </row>
    <row r="364" spans="3:6" ht="14.25" customHeight="1">
      <c r="C364" s="66">
        <v>331</v>
      </c>
      <c r="D364" s="4">
        <v>3.1308163995669103E-2</v>
      </c>
      <c r="E364" s="4">
        <v>13.9294849930389</v>
      </c>
      <c r="F364" s="95">
        <v>13.960793157034599</v>
      </c>
    </row>
    <row r="365" spans="3:6" ht="14.25" customHeight="1">
      <c r="C365" s="66">
        <v>332</v>
      </c>
      <c r="D365" s="4">
        <v>3.1520880610805699E-2</v>
      </c>
      <c r="E365" s="4">
        <v>12.457413015309699</v>
      </c>
      <c r="F365" s="95">
        <v>12.4889338959205</v>
      </c>
    </row>
    <row r="366" spans="3:6" ht="14.25" customHeight="1">
      <c r="C366" s="66">
        <v>333</v>
      </c>
      <c r="D366" s="4">
        <v>3.1737533620575797E-2</v>
      </c>
      <c r="E366" s="4">
        <v>11.4367641961882</v>
      </c>
      <c r="F366" s="95">
        <v>11.4685017298088</v>
      </c>
    </row>
    <row r="367" spans="3:6" ht="14.25" customHeight="1">
      <c r="C367" s="66">
        <v>334</v>
      </c>
      <c r="D367" s="4">
        <v>3.1958488845442799E-2</v>
      </c>
      <c r="E367" s="4">
        <v>10.719741872026001</v>
      </c>
      <c r="F367" s="95">
        <v>10.7517003608714</v>
      </c>
    </row>
    <row r="368" spans="3:6" ht="14.25" customHeight="1">
      <c r="C368" s="66">
        <v>335</v>
      </c>
      <c r="D368" s="4">
        <v>3.2184165011979703E-2</v>
      </c>
      <c r="E368" s="4">
        <v>10.211789839115101</v>
      </c>
      <c r="F368" s="95">
        <v>10.243974004127001</v>
      </c>
    </row>
    <row r="369" spans="3:6" ht="14.25" customHeight="1">
      <c r="C369" s="66">
        <v>336</v>
      </c>
      <c r="D369" s="4">
        <v>3.2415043458283402E-2</v>
      </c>
      <c r="E369" s="4">
        <v>9.8502830269708994</v>
      </c>
      <c r="F369" s="95">
        <v>9.8826980704291891</v>
      </c>
    </row>
    <row r="370" spans="3:6" ht="14.25" customHeight="1">
      <c r="C370" s="66">
        <v>337</v>
      </c>
      <c r="D370" s="4">
        <v>3.2651680006691303E-2</v>
      </c>
      <c r="E370" s="4">
        <v>9.5929825058561295</v>
      </c>
      <c r="F370" s="95">
        <v>9.62563418586282</v>
      </c>
    </row>
    <row r="371" spans="3:6" ht="14.25" customHeight="1">
      <c r="C371" s="66">
        <v>338</v>
      </c>
      <c r="D371" s="4">
        <v>3.2894719576773701E-2</v>
      </c>
      <c r="E371" s="4">
        <v>9.4137029711758302</v>
      </c>
      <c r="F371" s="95">
        <v>9.4465976907526006</v>
      </c>
    </row>
    <row r="372" spans="3:6" ht="14.25" customHeight="1">
      <c r="C372" s="66">
        <v>339</v>
      </c>
      <c r="D372" s="4">
        <v>3.3144914287739601E-2</v>
      </c>
      <c r="E372" s="4">
        <v>9.2961128186567805</v>
      </c>
      <c r="F372" s="95">
        <v>9.3292577329445194</v>
      </c>
    </row>
    <row r="373" spans="3:6" ht="14.25" customHeight="1">
      <c r="C373" s="66">
        <v>340</v>
      </c>
      <c r="D373" s="4">
        <v>3.3403146037833398E-2</v>
      </c>
      <c r="E373" s="4">
        <v>9.2281308013863992</v>
      </c>
      <c r="F373" s="95">
        <v>9.2615339474242404</v>
      </c>
    </row>
    <row r="374" spans="3:6" ht="14.25" customHeight="1">
      <c r="C374" s="66">
        <v>341</v>
      </c>
      <c r="D374" s="4">
        <v>3.3670454873986698E-2</v>
      </c>
      <c r="E374" s="4">
        <v>9.2005363928250699</v>
      </c>
      <c r="F374" s="95">
        <v>9.2342068476990509</v>
      </c>
    </row>
    <row r="375" spans="3:6" ht="14.25" customHeight="1">
      <c r="C375" s="66">
        <v>342</v>
      </c>
      <c r="D375" s="4">
        <v>3.3948074914341798E-2</v>
      </c>
      <c r="E375" s="4">
        <v>9.2065729447801701</v>
      </c>
      <c r="F375" s="95">
        <v>9.2405210196945102</v>
      </c>
    </row>
    <row r="376" spans="3:6" ht="14.25" customHeight="1">
      <c r="C376" s="66">
        <v>343</v>
      </c>
      <c r="D376" s="4">
        <v>3.4237480212858898E-2</v>
      </c>
      <c r="E376" s="4">
        <v>9.2414200941588192</v>
      </c>
      <c r="F376" s="95">
        <v>9.2756575743716798</v>
      </c>
    </row>
    <row r="377" spans="3:6" ht="14.25" customHeight="1">
      <c r="C377" s="66">
        <v>344</v>
      </c>
      <c r="D377" s="4">
        <v>3.4540443838913401E-2</v>
      </c>
      <c r="E377" s="4">
        <v>9.3017099339886098</v>
      </c>
      <c r="F377" s="95">
        <v>9.3362503778275308</v>
      </c>
    </row>
    <row r="378" spans="3:6" ht="14.25" customHeight="1">
      <c r="C378" s="66">
        <v>345</v>
      </c>
      <c r="D378" s="4">
        <v>3.4859114706315003E-2</v>
      </c>
      <c r="E378" s="4">
        <v>9.3851706475837098</v>
      </c>
      <c r="F378" s="95">
        <v>9.4200297622900298</v>
      </c>
    </row>
    <row r="379" spans="3:6" ht="14.25" customHeight="1">
      <c r="C379" s="66">
        <v>346</v>
      </c>
      <c r="D379" s="4">
        <v>3.5196118510624097E-2</v>
      </c>
      <c r="E379" s="4">
        <v>9.4903826774904996</v>
      </c>
      <c r="F379" s="95">
        <v>9.5255787960011293</v>
      </c>
    </row>
    <row r="380" spans="3:6" ht="14.25" customHeight="1">
      <c r="C380" s="66">
        <v>347</v>
      </c>
      <c r="D380" s="4">
        <v>3.5554691809401802E-2</v>
      </c>
      <c r="E380" s="4">
        <v>9.6166173097296603</v>
      </c>
      <c r="F380" s="95">
        <v>9.6521720015390606</v>
      </c>
    </row>
    <row r="381" spans="3:6" ht="14.25" customHeight="1">
      <c r="C381" s="66">
        <v>348</v>
      </c>
      <c r="D381" s="4">
        <v>3.5938862263907502E-2</v>
      </c>
      <c r="E381" s="4">
        <v>9.7637341412460898</v>
      </c>
      <c r="F381" s="95">
        <v>9.7996730035099997</v>
      </c>
    </row>
    <row r="382" spans="3:6" ht="14.25" customHeight="1">
      <c r="C382" s="66">
        <v>349</v>
      </c>
      <c r="D382" s="4">
        <v>3.6353694089741297E-2</v>
      </c>
      <c r="E382" s="4">
        <v>9.9321219052472802</v>
      </c>
      <c r="F382" s="95">
        <v>9.9684755993370207</v>
      </c>
    </row>
    <row r="383" spans="3:6" ht="14.25" customHeight="1">
      <c r="C383" s="94">
        <v>350</v>
      </c>
      <c r="D383" s="68">
        <v>3.6805627050457097E-2</v>
      </c>
      <c r="E383" s="68">
        <v>10.1226731395126</v>
      </c>
      <c r="F383" s="96">
        <v>10.159478766563099</v>
      </c>
    </row>
  </sheetData>
  <sheetProtection formatCells="0" formatColumns="0" formatRows="0"/>
  <mergeCells count="5">
    <mergeCell ref="C5:I5"/>
    <mergeCell ref="C7:C9"/>
    <mergeCell ref="O7:R7"/>
    <mergeCell ref="O8:R8"/>
    <mergeCell ref="D11:L11"/>
  </mergeCells>
  <hyperlinks>
    <hyperlink ref="R2" location="NOTES!A45" display="BACK" xr:uid="{00000000-0004-0000-1500-000000000000}"/>
  </hyperlinks>
  <pageMargins left="0.75" right="0.75" top="1" bottom="1" header="0.5" footer="0.5"/>
  <pageSetup paperSize="9" orientation="portrait" r:id="rId1"/>
  <headerFooter alignWithMargins="0"/>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74ECA7-3A9B-4E62-B551-9B15DE8001CD}">
  <sheetPr codeName="Sheet21"/>
  <dimension ref="C3:AL944"/>
  <sheetViews>
    <sheetView topLeftCell="H1" zoomScale="75" zoomScaleNormal="75" workbookViewId="0">
      <selection activeCell="S72" sqref="S72"/>
    </sheetView>
  </sheetViews>
  <sheetFormatPr defaultColWidth="9.33203125" defaultRowHeight="13.2"/>
  <cols>
    <col min="1" max="2" width="6.33203125" style="3" customWidth="1"/>
    <col min="3" max="3" width="11.33203125" style="3" bestFit="1" customWidth="1"/>
    <col min="4" max="4" width="15.5546875" style="3" customWidth="1"/>
    <col min="5" max="5" width="15" style="3" customWidth="1"/>
    <col min="6" max="6" width="21" style="3" customWidth="1"/>
    <col min="7" max="7" width="13.33203125" style="3" customWidth="1"/>
    <col min="8" max="8" width="15.44140625" style="3" customWidth="1"/>
    <col min="9" max="9" width="18" style="3" bestFit="1" customWidth="1"/>
    <col min="10" max="10" width="18.44140625" style="3" customWidth="1"/>
    <col min="11" max="12" width="15.44140625" style="3" customWidth="1"/>
    <col min="13" max="13" width="26" style="3" customWidth="1"/>
    <col min="14" max="14" width="20.44140625" style="3" customWidth="1"/>
    <col min="15" max="15" width="15.44140625" style="3" customWidth="1"/>
    <col min="16" max="16" width="17.5546875" style="3" bestFit="1" customWidth="1"/>
    <col min="17" max="21" width="15.44140625" style="3" customWidth="1"/>
    <col min="22" max="22" width="5.44140625" style="3" customWidth="1"/>
    <col min="23" max="25" width="14.44140625" style="3" bestFit="1" customWidth="1"/>
    <col min="26" max="26" width="6.6640625" style="3" customWidth="1"/>
    <col min="27" max="27" width="12.44140625" style="3" customWidth="1"/>
    <col min="28" max="28" width="11.44140625" style="3" customWidth="1"/>
    <col min="29" max="30" width="19" style="3" customWidth="1"/>
    <col min="31" max="16384" width="9.33203125" style="3"/>
  </cols>
  <sheetData>
    <row r="3" spans="3:20">
      <c r="T3" s="668" t="s">
        <v>48</v>
      </c>
    </row>
    <row r="5" spans="3:20" ht="69" customHeight="1">
      <c r="C5" s="728" t="s">
        <v>0</v>
      </c>
      <c r="D5" s="712"/>
      <c r="E5" s="712"/>
      <c r="F5" s="712"/>
      <c r="G5" s="712"/>
      <c r="H5" s="712"/>
      <c r="I5" s="712"/>
      <c r="J5" s="712"/>
      <c r="K5" s="712"/>
      <c r="L5" s="712"/>
      <c r="M5" s="712"/>
      <c r="N5" s="712"/>
      <c r="O5" s="400"/>
      <c r="P5" s="400"/>
      <c r="Q5" s="400"/>
      <c r="R5" s="400"/>
      <c r="S5" s="400"/>
      <c r="T5" s="24"/>
    </row>
    <row r="6" spans="3:20" ht="13.8">
      <c r="C6" s="25"/>
      <c r="D6" s="26"/>
      <c r="E6" s="23"/>
      <c r="F6" s="23"/>
      <c r="G6" s="23"/>
      <c r="H6" s="23"/>
      <c r="I6" s="23"/>
      <c r="J6" s="23"/>
      <c r="K6" s="23"/>
      <c r="L6" s="23"/>
      <c r="M6" s="23"/>
      <c r="N6" s="23"/>
      <c r="O6" s="23"/>
      <c r="P6" s="23"/>
      <c r="Q6" s="23"/>
      <c r="R6" s="23"/>
      <c r="S6" s="23"/>
      <c r="T6" s="24"/>
    </row>
    <row r="7" spans="3:20" ht="18" customHeight="1">
      <c r="C7" s="726"/>
      <c r="S7" s="618"/>
      <c r="T7" s="562"/>
    </row>
    <row r="8" spans="3:20" ht="18" customHeight="1">
      <c r="C8" s="726"/>
      <c r="S8" s="1174" t="s">
        <v>1</v>
      </c>
      <c r="T8" s="31"/>
    </row>
    <row r="9" spans="3:20" ht="17.399999999999999">
      <c r="C9" s="727"/>
      <c r="D9" s="27"/>
      <c r="E9" s="27"/>
      <c r="F9" s="27"/>
      <c r="G9" s="27"/>
      <c r="H9" s="27"/>
      <c r="I9" s="27"/>
      <c r="J9" s="27"/>
      <c r="K9" s="27"/>
      <c r="L9" s="27"/>
      <c r="M9" s="27"/>
      <c r="N9" s="27"/>
      <c r="O9" s="27"/>
      <c r="P9" s="27"/>
      <c r="Q9" s="27"/>
      <c r="R9" s="27"/>
      <c r="S9" s="27"/>
      <c r="T9" s="34"/>
    </row>
    <row r="10" spans="3:20">
      <c r="C10" s="29"/>
      <c r="D10" s="23"/>
      <c r="E10" s="23"/>
      <c r="F10" s="23"/>
      <c r="G10" s="23"/>
      <c r="H10" s="23"/>
      <c r="I10" s="23"/>
      <c r="J10" s="23"/>
      <c r="K10" s="23"/>
      <c r="L10" s="23"/>
      <c r="M10" s="23"/>
      <c r="N10" s="23"/>
      <c r="O10" s="23"/>
      <c r="P10" s="23"/>
      <c r="Q10" s="23"/>
      <c r="R10" s="23"/>
      <c r="S10" s="23"/>
      <c r="T10" s="24"/>
    </row>
    <row r="11" spans="3:20" ht="42.75" customHeight="1">
      <c r="C11" s="30"/>
      <c r="D11" s="1361" t="s">
        <v>600</v>
      </c>
      <c r="E11" s="1396"/>
      <c r="F11" s="1396"/>
      <c r="G11" s="1396"/>
      <c r="H11" s="1396"/>
      <c r="I11" s="1396"/>
      <c r="J11" s="1396"/>
      <c r="K11" s="1396"/>
      <c r="L11" s="1396"/>
      <c r="M11" s="1396"/>
      <c r="N11" s="1396"/>
      <c r="O11" s="1396"/>
      <c r="P11" s="1396"/>
      <c r="Q11" s="1396"/>
      <c r="R11" s="1396"/>
      <c r="S11" s="1396"/>
      <c r="T11" s="31"/>
    </row>
    <row r="12" spans="3:20">
      <c r="C12" s="32"/>
      <c r="D12" s="1397"/>
      <c r="E12" s="1397"/>
      <c r="F12" s="1397"/>
      <c r="G12" s="1397"/>
      <c r="H12" s="1397"/>
      <c r="I12" s="1397"/>
      <c r="J12" s="1397"/>
      <c r="K12" s="1397"/>
      <c r="L12" s="1397"/>
      <c r="M12" s="1397"/>
      <c r="N12" s="1397"/>
      <c r="O12" s="1397"/>
      <c r="P12" s="1397"/>
      <c r="Q12" s="1397"/>
      <c r="R12" s="1397"/>
      <c r="S12" s="1397"/>
      <c r="T12" s="28"/>
    </row>
    <row r="13" spans="3:20" ht="17.100000000000001" customHeight="1"/>
    <row r="14" spans="3:20" ht="17.100000000000001" customHeight="1">
      <c r="C14" s="729" t="s">
        <v>601</v>
      </c>
    </row>
    <row r="15" spans="3:20" ht="17.100000000000001" customHeight="1">
      <c r="C15" s="35"/>
      <c r="D15" s="35" t="s">
        <v>405</v>
      </c>
      <c r="E15" s="5"/>
      <c r="F15" s="5"/>
      <c r="G15" s="5"/>
      <c r="H15" s="5"/>
      <c r="K15" s="5"/>
      <c r="L15" s="5"/>
      <c r="M15" s="5"/>
      <c r="N15" s="5"/>
      <c r="O15" s="5"/>
      <c r="P15" s="5"/>
      <c r="Q15" s="5"/>
      <c r="R15" s="5"/>
      <c r="S15" s="5"/>
    </row>
    <row r="16" spans="3:20" ht="17.100000000000001" customHeight="1">
      <c r="C16" s="7"/>
      <c r="D16" s="35" t="s">
        <v>406</v>
      </c>
      <c r="E16" s="7"/>
      <c r="F16" s="7"/>
      <c r="G16" s="7"/>
      <c r="H16" s="7"/>
      <c r="K16" s="7"/>
      <c r="L16" s="7"/>
      <c r="M16" s="7"/>
      <c r="N16" s="7"/>
      <c r="O16" s="7"/>
      <c r="P16" s="7"/>
      <c r="Q16" s="7"/>
      <c r="R16" s="7"/>
      <c r="S16" s="7"/>
      <c r="T16" s="7"/>
    </row>
    <row r="17" spans="3:30" ht="18">
      <c r="D17" s="364" t="s">
        <v>701</v>
      </c>
      <c r="S17" s="1092"/>
      <c r="T17" s="1093"/>
      <c r="U17" s="1090"/>
      <c r="Y17" s="7"/>
      <c r="Z17" s="7"/>
    </row>
    <row r="18" spans="3:30" ht="17.399999999999999">
      <c r="C18" s="364" t="s">
        <v>407</v>
      </c>
      <c r="H18" s="35"/>
      <c r="S18" s="1092"/>
      <c r="T18" s="1091"/>
      <c r="U18" s="1090"/>
      <c r="X18" s="7"/>
      <c r="Y18" s="7"/>
      <c r="Z18" s="7"/>
    </row>
    <row r="19" spans="3:30" ht="22.5" customHeight="1">
      <c r="C19" s="1395" t="s">
        <v>408</v>
      </c>
      <c r="D19" s="1395"/>
      <c r="E19" s="1395"/>
      <c r="G19" s="1395" t="s">
        <v>109</v>
      </c>
      <c r="H19" s="1395"/>
      <c r="I19" s="1395"/>
      <c r="J19" s="1395"/>
      <c r="K19" s="1395"/>
      <c r="L19" s="1395"/>
      <c r="M19" s="1395"/>
      <c r="N19" s="1395"/>
      <c r="O19" s="1395"/>
      <c r="P19" s="1395"/>
      <c r="Q19" s="1395"/>
      <c r="R19" s="1395"/>
      <c r="S19" s="1395"/>
      <c r="T19" s="1395"/>
      <c r="U19" s="1395"/>
      <c r="W19" s="1395" t="s">
        <v>409</v>
      </c>
      <c r="X19" s="1395"/>
      <c r="Y19" s="1395"/>
      <c r="AA19" s="1395" t="s">
        <v>110</v>
      </c>
      <c r="AB19" s="1395"/>
    </row>
    <row r="20" spans="3:30" s="364" customFormat="1" ht="69.599999999999994" customHeight="1">
      <c r="C20" s="1177" t="s">
        <v>410</v>
      </c>
      <c r="D20" s="1175" t="s">
        <v>411</v>
      </c>
      <c r="E20" s="1175" t="s">
        <v>412</v>
      </c>
      <c r="G20" s="718" t="s">
        <v>413</v>
      </c>
      <c r="H20" s="1175" t="s">
        <v>414</v>
      </c>
      <c r="I20" s="1176" t="s">
        <v>415</v>
      </c>
      <c r="J20" s="1176" t="s">
        <v>416</v>
      </c>
      <c r="K20" s="1176" t="s">
        <v>417</v>
      </c>
      <c r="L20" s="1176" t="s">
        <v>418</v>
      </c>
      <c r="M20" s="1176" t="s">
        <v>675</v>
      </c>
      <c r="N20" s="1176" t="s">
        <v>676</v>
      </c>
      <c r="O20" s="1175" t="s">
        <v>419</v>
      </c>
      <c r="P20" s="1175" t="s">
        <v>691</v>
      </c>
      <c r="Q20" s="1175" t="s">
        <v>692</v>
      </c>
      <c r="R20" s="1175" t="s">
        <v>693</v>
      </c>
      <c r="S20" s="1175" t="s">
        <v>423</v>
      </c>
      <c r="T20" s="1175" t="s">
        <v>424</v>
      </c>
      <c r="U20" s="1175" t="s">
        <v>425</v>
      </c>
      <c r="V20" s="713"/>
      <c r="W20" s="719" t="s">
        <v>426</v>
      </c>
      <c r="X20" s="719" t="s">
        <v>427</v>
      </c>
      <c r="Y20" s="719" t="s">
        <v>428</v>
      </c>
      <c r="AA20" s="713" t="s">
        <v>429</v>
      </c>
      <c r="AB20" s="713" t="s">
        <v>430</v>
      </c>
    </row>
    <row r="21" spans="3:30" s="716" customFormat="1" ht="20.399999999999999">
      <c r="G21" s="713" t="s">
        <v>431</v>
      </c>
      <c r="H21" s="715" t="s">
        <v>700</v>
      </c>
      <c r="I21" s="713" t="s">
        <v>432</v>
      </c>
      <c r="J21" s="713" t="s">
        <v>433</v>
      </c>
      <c r="K21" s="713" t="s">
        <v>434</v>
      </c>
      <c r="L21" s="713" t="s">
        <v>435</v>
      </c>
      <c r="M21" s="713" t="s">
        <v>60</v>
      </c>
      <c r="N21" s="713" t="s">
        <v>392</v>
      </c>
      <c r="O21" s="713" t="s">
        <v>694</v>
      </c>
      <c r="P21" s="713" t="s">
        <v>437</v>
      </c>
      <c r="Q21" s="713" t="s">
        <v>438</v>
      </c>
      <c r="R21" s="1178" t="s">
        <v>699</v>
      </c>
      <c r="S21" s="715" t="s">
        <v>695</v>
      </c>
      <c r="T21" s="715" t="s">
        <v>696</v>
      </c>
      <c r="U21" s="713" t="s">
        <v>442</v>
      </c>
      <c r="V21" s="713"/>
      <c r="W21" s="190" t="s">
        <v>697</v>
      </c>
      <c r="X21" s="190" t="s">
        <v>698</v>
      </c>
      <c r="Y21" s="190" t="s">
        <v>404</v>
      </c>
      <c r="AA21" s="715"/>
      <c r="AB21" s="715"/>
      <c r="AC21" s="714"/>
      <c r="AD21" s="714"/>
    </row>
    <row r="22" spans="3:30" ht="13.8">
      <c r="C22" s="725" t="s">
        <v>445</v>
      </c>
      <c r="D22" s="725" t="s">
        <v>164</v>
      </c>
      <c r="E22" s="725" t="s">
        <v>446</v>
      </c>
      <c r="G22" s="722"/>
      <c r="H22" s="733" t="s">
        <v>164</v>
      </c>
      <c r="I22" s="733" t="s">
        <v>164</v>
      </c>
      <c r="J22" s="733" t="s">
        <v>164</v>
      </c>
      <c r="K22" s="733" t="s">
        <v>164</v>
      </c>
      <c r="L22" s="733" t="s">
        <v>164</v>
      </c>
      <c r="M22" s="733" t="s">
        <v>447</v>
      </c>
      <c r="N22" s="733" t="s">
        <v>393</v>
      </c>
      <c r="O22" s="733" t="s">
        <v>395</v>
      </c>
      <c r="P22" s="733" t="s">
        <v>447</v>
      </c>
      <c r="Q22" s="733" t="s">
        <v>447</v>
      </c>
      <c r="R22" s="722"/>
      <c r="S22" s="722"/>
      <c r="T22" s="734"/>
      <c r="U22" s="722" t="s">
        <v>164</v>
      </c>
      <c r="V22" s="75"/>
      <c r="W22" s="722" t="s">
        <v>401</v>
      </c>
      <c r="X22" s="723" t="s">
        <v>401</v>
      </c>
      <c r="Y22" s="724" t="s">
        <v>401</v>
      </c>
      <c r="AA22" s="732" t="s">
        <v>448</v>
      </c>
      <c r="AB22" s="732" t="s">
        <v>165</v>
      </c>
      <c r="AC22" s="139"/>
      <c r="AD22" s="139"/>
    </row>
    <row r="23" spans="3:30" ht="13.8">
      <c r="C23" s="716">
        <v>28</v>
      </c>
      <c r="D23" s="716">
        <v>0</v>
      </c>
      <c r="E23" s="716">
        <v>30</v>
      </c>
      <c r="G23" s="134">
        <v>1</v>
      </c>
      <c r="H23" s="739">
        <v>1E-4</v>
      </c>
      <c r="I23" s="739">
        <v>6371</v>
      </c>
      <c r="J23" s="739">
        <v>6371.0000499999996</v>
      </c>
      <c r="K23" s="739">
        <v>0</v>
      </c>
      <c r="L23" s="739">
        <v>5.0000000000000002E-5</v>
      </c>
      <c r="M23" s="739">
        <v>1013.2439934445522</v>
      </c>
      <c r="N23" s="739">
        <v>288.14967500000256</v>
      </c>
      <c r="O23" s="74">
        <v>7.4998125023437305</v>
      </c>
      <c r="P23" s="74">
        <v>1003.271365225303</v>
      </c>
      <c r="Q23" s="74">
        <v>9.9726282192492022</v>
      </c>
      <c r="R23" s="74">
        <v>1.0003177179887659</v>
      </c>
      <c r="S23" s="74">
        <v>1.0471975511965976</v>
      </c>
      <c r="T23" s="74">
        <v>1.0471975240101161</v>
      </c>
      <c r="U23" s="74">
        <v>1.9999999494757503E-4</v>
      </c>
      <c r="V23" s="74"/>
      <c r="W23" s="74">
        <v>1.8331839318012747E-2</v>
      </c>
      <c r="X23" s="74">
        <v>8.2511608234405662E-2</v>
      </c>
      <c r="Y23" s="74">
        <v>0.10084344755241841</v>
      </c>
      <c r="AA23" s="80">
        <v>5.4798080918594394E-4</v>
      </c>
      <c r="AB23" s="80">
        <v>0.47081173472870474</v>
      </c>
      <c r="AC23" s="566"/>
      <c r="AD23" s="566"/>
    </row>
    <row r="24" spans="3:30">
      <c r="F24" s="408"/>
      <c r="G24" s="4">
        <v>2</v>
      </c>
      <c r="H24" s="739">
        <v>1.0100501670841679E-4</v>
      </c>
      <c r="I24" s="739">
        <v>6371.0001000000002</v>
      </c>
      <c r="J24" s="739">
        <v>6371.0001505025084</v>
      </c>
      <c r="K24" s="739">
        <v>1E-4</v>
      </c>
      <c r="L24" s="739">
        <v>1.505025083542084E-4</v>
      </c>
      <c r="M24" s="739">
        <v>1013.2319200542782</v>
      </c>
      <c r="N24" s="739">
        <v>288.14902173371883</v>
      </c>
      <c r="O24" s="74">
        <v>7.4994356368284558</v>
      </c>
      <c r="P24" s="74">
        <v>1003.2598155673973</v>
      </c>
      <c r="Q24" s="74">
        <v>9.9721044868809798</v>
      </c>
      <c r="R24" s="74">
        <v>1.000317713204524</v>
      </c>
      <c r="S24" s="74">
        <v>1.0471975322940339</v>
      </c>
      <c r="T24" s="74">
        <v>1.0471975048343256</v>
      </c>
      <c r="U24" s="74">
        <v>2.0201002189423889E-4</v>
      </c>
      <c r="V24" s="74"/>
      <c r="W24" s="74">
        <v>1.833152957797432E-2</v>
      </c>
      <c r="X24" s="74">
        <v>8.2506805890631349E-2</v>
      </c>
      <c r="Y24" s="74">
        <v>0.10083833546860567</v>
      </c>
      <c r="Z24" s="150"/>
      <c r="AB24" s="150"/>
    </row>
    <row r="25" spans="3:30">
      <c r="F25" s="586"/>
      <c r="G25" s="4">
        <v>3</v>
      </c>
      <c r="H25" s="739">
        <v>1.0202013400267558E-4</v>
      </c>
      <c r="I25" s="739">
        <v>6371.0002010050166</v>
      </c>
      <c r="J25" s="739">
        <v>6371.0002520150838</v>
      </c>
      <c r="K25" s="739">
        <v>2.0100501670841862E-4</v>
      </c>
      <c r="L25" s="739">
        <v>2.5201508370975643E-4</v>
      </c>
      <c r="M25" s="739">
        <v>1013.2197254430541</v>
      </c>
      <c r="N25" s="739">
        <v>288.14836190202078</v>
      </c>
      <c r="O25" s="74">
        <v>7.499055002975715</v>
      </c>
      <c r="P25" s="74">
        <v>1003.2481499242696</v>
      </c>
      <c r="Q25" s="74">
        <v>9.9715755187845225</v>
      </c>
      <c r="R25" s="74">
        <v>1.0003177083723245</v>
      </c>
      <c r="S25" s="74">
        <v>1.0471975132012814</v>
      </c>
      <c r="T25" s="74">
        <v>1.0471974854655997</v>
      </c>
      <c r="U25" s="74">
        <v>2.0404024962772382E-4</v>
      </c>
      <c r="V25" s="74"/>
      <c r="W25" s="74">
        <v>1.833121672926977E-2</v>
      </c>
      <c r="X25" s="74">
        <v>8.2501955567722302E-2</v>
      </c>
      <c r="Y25" s="74">
        <v>0.10083317229699207</v>
      </c>
      <c r="Z25" s="150"/>
      <c r="AA25" s="150"/>
      <c r="AB25" s="150"/>
    </row>
    <row r="26" spans="3:30">
      <c r="G26" s="4">
        <v>4</v>
      </c>
      <c r="H26" s="739">
        <v>1.030454533953517E-4</v>
      </c>
      <c r="I26" s="739">
        <v>6371.000303025151</v>
      </c>
      <c r="J26" s="739">
        <v>6371.0003545478776</v>
      </c>
      <c r="K26" s="739">
        <v>3.030251507110965E-4</v>
      </c>
      <c r="L26" s="739">
        <v>3.5454787740877235E-4</v>
      </c>
      <c r="M26" s="739">
        <v>1013.2074083949867</v>
      </c>
      <c r="N26" s="739">
        <v>288.14769543892538</v>
      </c>
      <c r="O26" s="74">
        <v>7.4986705633004389</v>
      </c>
      <c r="P26" s="74">
        <v>1003.2363671320853</v>
      </c>
      <c r="Q26" s="74">
        <v>9.9710412629013838</v>
      </c>
      <c r="R26" s="74">
        <v>1.0003177034916877</v>
      </c>
      <c r="S26" s="74">
        <v>1.0471974939164244</v>
      </c>
      <c r="T26" s="74">
        <v>1.0471974659019962</v>
      </c>
      <c r="U26" s="74">
        <v>2.0609088142009568E-4</v>
      </c>
      <c r="V26" s="74"/>
      <c r="W26" s="74">
        <v>1.833090074074278E-2</v>
      </c>
      <c r="X26" s="74">
        <v>8.2497056789224518E-2</v>
      </c>
      <c r="Y26" s="74">
        <v>0.1008279575299673</v>
      </c>
      <c r="Z26" s="150"/>
      <c r="AA26" s="150"/>
      <c r="AB26" s="150"/>
    </row>
    <row r="27" spans="3:30">
      <c r="G27" s="134">
        <v>5</v>
      </c>
      <c r="H27" s="739">
        <v>1.0408107741923882E-4</v>
      </c>
      <c r="I27" s="739">
        <v>6371.0004060706042</v>
      </c>
      <c r="J27" s="739">
        <v>6371.0004581111425</v>
      </c>
      <c r="K27" s="739">
        <v>4.0607060410644826E-4</v>
      </c>
      <c r="L27" s="739">
        <v>4.5811114281606765E-4</v>
      </c>
      <c r="M27" s="739">
        <v>1013.1949676820071</v>
      </c>
      <c r="N27" s="739">
        <v>288.14702227778628</v>
      </c>
      <c r="O27" s="74">
        <v>7.498282279948624</v>
      </c>
      <c r="P27" s="74">
        <v>1003.2244660153459</v>
      </c>
      <c r="Q27" s="74">
        <v>9.970501666661221</v>
      </c>
      <c r="R27" s="74">
        <v>1.0003176985621298</v>
      </c>
      <c r="S27" s="74">
        <v>1.0471974744375276</v>
      </c>
      <c r="T27" s="74">
        <v>1.0471974461415516</v>
      </c>
      <c r="U27" s="74">
        <v>2.0816212190766237E-4</v>
      </c>
      <c r="V27" s="74"/>
      <c r="W27" s="74">
        <v>1.8330581580925598E-2</v>
      </c>
      <c r="X27" s="74">
        <v>8.2492109074011208E-2</v>
      </c>
      <c r="Y27" s="74">
        <v>0.10082269065493681</v>
      </c>
      <c r="Z27" s="150"/>
      <c r="AA27" s="150"/>
      <c r="AB27" s="150"/>
    </row>
    <row r="28" spans="3:30">
      <c r="G28" s="4">
        <v>6</v>
      </c>
      <c r="H28" s="739">
        <v>1.0512710963760242E-4</v>
      </c>
      <c r="I28" s="739">
        <v>6371.0005101516817</v>
      </c>
      <c r="J28" s="739">
        <v>6371.0005627152368</v>
      </c>
      <c r="K28" s="739">
        <v>5.1015168152568921E-4</v>
      </c>
      <c r="L28" s="739">
        <v>5.627152363444904E-4</v>
      </c>
      <c r="M28" s="739">
        <v>1013.1824020637554</v>
      </c>
      <c r="N28" s="739">
        <v>288.1463423512875</v>
      </c>
      <c r="O28" s="74">
        <v>7.4978901146937798</v>
      </c>
      <c r="P28" s="74">
        <v>1003.2124453867785</v>
      </c>
      <c r="Q28" s="74">
        <v>9.9699566769768726</v>
      </c>
      <c r="R28" s="74">
        <v>1.0003176935831615</v>
      </c>
      <c r="S28" s="74">
        <v>1.0471974547626366</v>
      </c>
      <c r="T28" s="74">
        <v>1.0471974261822832</v>
      </c>
      <c r="U28" s="74">
        <v>2.1025417890996323E-4</v>
      </c>
      <c r="V28" s="74"/>
      <c r="W28" s="74">
        <v>1.8330259218036046E-2</v>
      </c>
      <c r="X28" s="74">
        <v>8.2487111936237992E-2</v>
      </c>
      <c r="Y28" s="74">
        <v>0.10081737115427404</v>
      </c>
      <c r="Z28" s="150"/>
      <c r="AA28" s="150"/>
      <c r="AB28" s="150"/>
    </row>
    <row r="29" spans="3:30">
      <c r="G29" s="4">
        <v>7</v>
      </c>
      <c r="H29" s="739">
        <v>1.0618365465453597E-4</v>
      </c>
      <c r="I29" s="739">
        <v>6371.000615278791</v>
      </c>
      <c r="J29" s="739">
        <v>6371.0006683706179</v>
      </c>
      <c r="K29" s="739">
        <v>6.1527879116329213E-4</v>
      </c>
      <c r="L29" s="739">
        <v>6.6837061849056014E-4</v>
      </c>
      <c r="M29" s="739">
        <v>1013.1697102874601</v>
      </c>
      <c r="N29" s="739">
        <v>288.14565559143659</v>
      </c>
      <c r="O29" s="74">
        <v>7.4974940289333407</v>
      </c>
      <c r="P29" s="74">
        <v>1003.2003040472207</v>
      </c>
      <c r="Q29" s="74">
        <v>9.9694062402394028</v>
      </c>
      <c r="R29" s="74">
        <v>1.0003176885542888</v>
      </c>
      <c r="S29" s="74">
        <v>1.0471974348897777</v>
      </c>
      <c r="T29" s="74">
        <v>1.0471974060221885</v>
      </c>
      <c r="U29" s="74">
        <v>2.1236726115603233E-4</v>
      </c>
      <c r="V29" s="74"/>
      <c r="W29" s="74">
        <v>1.8329933619974401E-2</v>
      </c>
      <c r="X29" s="74">
        <v>8.2482064885297884E-2</v>
      </c>
      <c r="Y29" s="74">
        <v>0.10081199850527228</v>
      </c>
      <c r="Z29" s="150"/>
      <c r="AA29" s="150"/>
      <c r="AB29" s="150"/>
    </row>
    <row r="30" spans="3:30">
      <c r="G30" s="4">
        <v>8</v>
      </c>
      <c r="H30" s="739">
        <v>1.0725081812542166E-4</v>
      </c>
      <c r="I30" s="739">
        <v>6371.0007214624457</v>
      </c>
      <c r="J30" s="739">
        <v>6371.0007750878549</v>
      </c>
      <c r="K30" s="739">
        <v>7.2146244581782967E-4</v>
      </c>
      <c r="L30" s="739">
        <v>7.7508785488054053E-4</v>
      </c>
      <c r="M30" s="739">
        <v>1013.1568910878028</v>
      </c>
      <c r="N30" s="739">
        <v>288.14496192955755</v>
      </c>
      <c r="O30" s="74">
        <v>7.4970939836850574</v>
      </c>
      <c r="P30" s="74">
        <v>1003.1880407854898</v>
      </c>
      <c r="Q30" s="74">
        <v>9.9688503023130881</v>
      </c>
      <c r="R30" s="74">
        <v>1.0003176834750132</v>
      </c>
      <c r="S30" s="74">
        <v>1.0471974148169556</v>
      </c>
      <c r="T30" s="74">
        <v>1.0471973856592443</v>
      </c>
      <c r="U30" s="74">
        <v>2.1450158010338782E-4</v>
      </c>
      <c r="V30" s="74"/>
      <c r="W30" s="74">
        <v>1.8329604754320022E-2</v>
      </c>
      <c r="X30" s="74">
        <v>8.247696742577576E-2</v>
      </c>
      <c r="Y30" s="74">
        <v>0.10080657218009578</v>
      </c>
      <c r="Z30" s="150"/>
      <c r="AA30" s="150"/>
      <c r="AB30" s="150"/>
    </row>
    <row r="31" spans="3:30">
      <c r="G31" s="134">
        <v>9</v>
      </c>
      <c r="H31" s="739">
        <v>1.0832870676749587E-4</v>
      </c>
      <c r="I31" s="739">
        <v>6371.0008287132641</v>
      </c>
      <c r="J31" s="739">
        <v>6371.0008828776172</v>
      </c>
      <c r="K31" s="739">
        <v>8.2871326394325269E-4</v>
      </c>
      <c r="L31" s="739">
        <v>8.8287761732700062E-4</v>
      </c>
      <c r="M31" s="739">
        <v>1013.1439431868071</v>
      </c>
      <c r="N31" s="739">
        <v>288.14426129628441</v>
      </c>
      <c r="O31" s="74">
        <v>7.4966899395833391</v>
      </c>
      <c r="P31" s="74">
        <v>1003.1756543782767</v>
      </c>
      <c r="Q31" s="74">
        <v>9.9682888085303567</v>
      </c>
      <c r="R31" s="74">
        <v>1.0003176783448307</v>
      </c>
      <c r="S31" s="74">
        <v>1.0471973945421555</v>
      </c>
      <c r="T31" s="74">
        <v>1.0471973650914062</v>
      </c>
      <c r="U31" s="74">
        <v>2.1665734902853728E-4</v>
      </c>
      <c r="V31" s="74"/>
      <c r="W31" s="74">
        <v>1.8329272588328484E-2</v>
      </c>
      <c r="X31" s="74">
        <v>8.2471819057402598E-2</v>
      </c>
      <c r="Y31" s="74">
        <v>0.10080109164573109</v>
      </c>
      <c r="Z31" s="150"/>
      <c r="AA31" s="150"/>
      <c r="AB31" s="150"/>
    </row>
    <row r="32" spans="3:30">
      <c r="G32" s="4">
        <v>10</v>
      </c>
      <c r="H32" s="739">
        <v>1.0941742837052105E-4</v>
      </c>
      <c r="I32" s="739">
        <v>6371.0009370419712</v>
      </c>
      <c r="J32" s="739">
        <v>6371.000991750685</v>
      </c>
      <c r="K32" s="739">
        <v>9.3704197071074941E-4</v>
      </c>
      <c r="L32" s="739">
        <v>9.9175068489600992E-4</v>
      </c>
      <c r="M32" s="739">
        <v>1013.1308652937036</v>
      </c>
      <c r="N32" s="739">
        <v>288.14355362155391</v>
      </c>
      <c r="O32" s="74">
        <v>7.4962818568755765</v>
      </c>
      <c r="P32" s="74">
        <v>1003.1631435900168</v>
      </c>
      <c r="Q32" s="74">
        <v>9.9677217036867081</v>
      </c>
      <c r="R32" s="74">
        <v>1.0003176731632324</v>
      </c>
      <c r="S32" s="74">
        <v>1.0471973740633431</v>
      </c>
      <c r="T32" s="74">
        <v>1.0471973443166107</v>
      </c>
      <c r="U32" s="74">
        <v>2.1883478348172503E-4</v>
      </c>
      <c r="V32" s="74"/>
      <c r="W32" s="74">
        <v>1.8328937088928084E-2</v>
      </c>
      <c r="X32" s="74">
        <v>8.2466619275009076E-2</v>
      </c>
      <c r="Y32" s="74">
        <v>0.10079555636393717</v>
      </c>
      <c r="Z32" s="150"/>
      <c r="AA32" s="150"/>
      <c r="AB32" s="150"/>
    </row>
    <row r="33" spans="7:28">
      <c r="G33" s="4">
        <v>11</v>
      </c>
      <c r="H33" s="739">
        <v>1.1051709180756478E-4</v>
      </c>
      <c r="I33" s="739">
        <v>6371.0010464593988</v>
      </c>
      <c r="J33" s="739">
        <v>6371.0011017179449</v>
      </c>
      <c r="K33" s="739">
        <v>1.046459399081272E-3</v>
      </c>
      <c r="L33" s="739">
        <v>1.1017179449850543E-3</v>
      </c>
      <c r="M33" s="739">
        <v>1013.117656104805</v>
      </c>
      <c r="N33" s="739">
        <v>288.14283883459871</v>
      </c>
      <c r="O33" s="74">
        <v>7.4958696954184187</v>
      </c>
      <c r="P33" s="74">
        <v>1003.1505071727694</v>
      </c>
      <c r="Q33" s="74">
        <v>9.967148932035542</v>
      </c>
      <c r="R33" s="74">
        <v>1.0003176679297046</v>
      </c>
      <c r="S33" s="74">
        <v>1.0471973533784644</v>
      </c>
      <c r="T33" s="74">
        <v>1.047197323332774</v>
      </c>
      <c r="U33" s="74">
        <v>2.2103410219642683E-4</v>
      </c>
      <c r="V33" s="74"/>
      <c r="W33" s="74">
        <v>1.8328598222716784E-2</v>
      </c>
      <c r="X33" s="74">
        <v>8.246136756847923E-2</v>
      </c>
      <c r="Y33" s="74">
        <v>0.10078996579119601</v>
      </c>
      <c r="Z33" s="150"/>
      <c r="AA33" s="150"/>
      <c r="AB33" s="150"/>
    </row>
    <row r="34" spans="7:28">
      <c r="G34" s="4">
        <v>12</v>
      </c>
      <c r="H34" s="739">
        <v>1.1162780704588713E-4</v>
      </c>
      <c r="I34" s="739">
        <v>6371.0011569764911</v>
      </c>
      <c r="J34" s="739">
        <v>6371.0012127903947</v>
      </c>
      <c r="K34" s="739">
        <v>1.1569764908888368E-3</v>
      </c>
      <c r="L34" s="739">
        <v>1.2127903944117804E-3</v>
      </c>
      <c r="M34" s="739">
        <v>1013.10431430338</v>
      </c>
      <c r="N34" s="739">
        <v>288.14211686394032</v>
      </c>
      <c r="O34" s="74">
        <v>7.4954534146740297</v>
      </c>
      <c r="P34" s="74">
        <v>1003.137743866097</v>
      </c>
      <c r="Q34" s="74">
        <v>9.9665704372829929</v>
      </c>
      <c r="R34" s="74">
        <v>1.0003176626437285</v>
      </c>
      <c r="S34" s="74">
        <v>1.0471973324854416</v>
      </c>
      <c r="T34" s="74">
        <v>1.0471973021377894</v>
      </c>
      <c r="U34" s="74">
        <v>2.2325552390611847E-4</v>
      </c>
      <c r="V34" s="74"/>
      <c r="W34" s="74">
        <v>1.8328255955958883E-2</v>
      </c>
      <c r="X34" s="74">
        <v>8.2456063422702855E-2</v>
      </c>
      <c r="Y34" s="74">
        <v>0.10078431937866174</v>
      </c>
      <c r="Z34" s="150"/>
      <c r="AA34" s="150"/>
      <c r="AB34" s="150"/>
    </row>
    <row r="35" spans="7:28">
      <c r="G35" s="134">
        <v>13</v>
      </c>
      <c r="H35" s="739">
        <v>1.1274968515793757E-4</v>
      </c>
      <c r="I35" s="739">
        <v>6371.0012686042983</v>
      </c>
      <c r="J35" s="739">
        <v>6371.0013249791409</v>
      </c>
      <c r="K35" s="739">
        <v>1.2686042979347259E-3</v>
      </c>
      <c r="L35" s="739">
        <v>1.3249791405136946E-3</v>
      </c>
      <c r="M35" s="739">
        <v>1013.0908385595151</v>
      </c>
      <c r="N35" s="739">
        <v>288.14138763738174</v>
      </c>
      <c r="O35" s="74">
        <v>7.4950329737062971</v>
      </c>
      <c r="P35" s="74">
        <v>1003.1248523969324</v>
      </c>
      <c r="Q35" s="74">
        <v>9.9659861625826682</v>
      </c>
      <c r="R35" s="74">
        <v>1.0003176573047796</v>
      </c>
      <c r="S35" s="74">
        <v>1.047197311382178</v>
      </c>
      <c r="T35" s="74">
        <v>1.0471972807295291</v>
      </c>
      <c r="U35" s="74">
        <v>2.2549927052750718E-4</v>
      </c>
      <c r="V35" s="74"/>
      <c r="W35" s="74">
        <v>1.8327910254581511E-2</v>
      </c>
      <c r="X35" s="74">
        <v>8.2450706317528169E-2</v>
      </c>
      <c r="Y35" s="74">
        <v>0.10077861657210968</v>
      </c>
      <c r="Z35" s="150"/>
      <c r="AA35" s="150"/>
      <c r="AB35" s="150"/>
    </row>
    <row r="36" spans="7:28">
      <c r="G36" s="4">
        <v>14</v>
      </c>
      <c r="H36" s="739">
        <v>1.1388283833246218E-4</v>
      </c>
      <c r="I36" s="739">
        <v>6371.0013813539827</v>
      </c>
      <c r="J36" s="739">
        <v>6371.0014382954014</v>
      </c>
      <c r="K36" s="739">
        <v>1.3813539830926636E-3</v>
      </c>
      <c r="L36" s="739">
        <v>1.4382954022588946E-3</v>
      </c>
      <c r="M36" s="739">
        <v>1013.0772275299964</v>
      </c>
      <c r="N36" s="739">
        <v>288.1406510820006</v>
      </c>
      <c r="O36" s="74">
        <v>7.4946083311770177</v>
      </c>
      <c r="P36" s="74">
        <v>1003.1118314794661</v>
      </c>
      <c r="Q36" s="74">
        <v>9.9653960505303729</v>
      </c>
      <c r="R36" s="74">
        <v>1.0003176519123289</v>
      </c>
      <c r="S36" s="74">
        <v>1.0471972900665558</v>
      </c>
      <c r="T36" s="74">
        <v>1.0471972591058447</v>
      </c>
      <c r="U36" s="74">
        <v>2.27765567615279E-4</v>
      </c>
      <c r="V36" s="74"/>
      <c r="W36" s="74">
        <v>1.83275610841717E-2</v>
      </c>
      <c r="X36" s="74">
        <v>8.2445295727714168E-2</v>
      </c>
      <c r="Y36" s="74">
        <v>0.10077285681188587</v>
      </c>
      <c r="Z36" s="150"/>
      <c r="AA36" s="150"/>
      <c r="AB36" s="150"/>
    </row>
    <row r="37" spans="7:28">
      <c r="G37" s="4">
        <v>15</v>
      </c>
      <c r="H37" s="739">
        <v>1.1502737988572274E-4</v>
      </c>
      <c r="I37" s="739">
        <v>6371.001495236821</v>
      </c>
      <c r="J37" s="739">
        <v>6371.0015527505111</v>
      </c>
      <c r="K37" s="739">
        <v>1.4952368214251285E-3</v>
      </c>
      <c r="L37" s="739">
        <v>1.5527505113679899E-3</v>
      </c>
      <c r="M37" s="739">
        <v>1013.0634798581618</v>
      </c>
      <c r="N37" s="739">
        <v>288.13990712414147</v>
      </c>
      <c r="O37" s="74">
        <v>7.4941794453420414</v>
      </c>
      <c r="P37" s="74">
        <v>1003.098679815003</v>
      </c>
      <c r="Q37" s="74">
        <v>9.9648000431587729</v>
      </c>
      <c r="R37" s="74">
        <v>1.0003176464658419</v>
      </c>
      <c r="S37" s="74">
        <v>1.0471972685364352</v>
      </c>
      <c r="T37" s="74">
        <v>1.0471972372645655</v>
      </c>
      <c r="U37" s="74">
        <v>2.3005464072411996E-4</v>
      </c>
      <c r="V37" s="74"/>
      <c r="W37" s="74">
        <v>1.832720840997246E-2</v>
      </c>
      <c r="X37" s="74">
        <v>8.2439831122881627E-2</v>
      </c>
      <c r="Y37" s="74">
        <v>0.10076703953285408</v>
      </c>
      <c r="Z37" s="150"/>
      <c r="AA37" s="150"/>
      <c r="AB37" s="150"/>
    </row>
    <row r="38" spans="7:28">
      <c r="G38" s="4">
        <v>16</v>
      </c>
      <c r="H38" s="739">
        <v>1.1618342427282832E-4</v>
      </c>
      <c r="I38" s="739">
        <v>6371.0016102642012</v>
      </c>
      <c r="J38" s="739">
        <v>6371.0016683559134</v>
      </c>
      <c r="K38" s="739">
        <v>1.6102642013108509E-3</v>
      </c>
      <c r="L38" s="739">
        <v>1.6683559134472651E-3</v>
      </c>
      <c r="M38" s="739">
        <v>1013.0495941737796</v>
      </c>
      <c r="N38" s="739">
        <v>288.13915568940871</v>
      </c>
      <c r="O38" s="74">
        <v>7.493746274047381</v>
      </c>
      <c r="P38" s="74">
        <v>1003.0853960918477</v>
      </c>
      <c r="Q38" s="74">
        <v>9.9641980819320022</v>
      </c>
      <c r="R38" s="74">
        <v>1.0003176409647785</v>
      </c>
      <c r="S38" s="74">
        <v>1.0471972467896546</v>
      </c>
      <c r="T38" s="74">
        <v>1.0471972152034996</v>
      </c>
      <c r="U38" s="74">
        <v>2.3236671950144228E-4</v>
      </c>
      <c r="V38" s="74"/>
      <c r="W38" s="74">
        <v>1.8326852196879878E-2</v>
      </c>
      <c r="X38" s="74">
        <v>8.2434311967464868E-2</v>
      </c>
      <c r="Y38" s="74">
        <v>0.10076116416434475</v>
      </c>
      <c r="Z38" s="150"/>
      <c r="AA38" s="150"/>
      <c r="AB38" s="150"/>
    </row>
    <row r="39" spans="7:28">
      <c r="G39" s="134">
        <v>17</v>
      </c>
      <c r="H39" s="739">
        <v>1.1735108709918104E-4</v>
      </c>
      <c r="I39" s="739">
        <v>6371.0017264476255</v>
      </c>
      <c r="J39" s="739">
        <v>6371.0017851231687</v>
      </c>
      <c r="K39" s="739">
        <v>1.7264476255836817E-3</v>
      </c>
      <c r="L39" s="739">
        <v>1.7851231691332723E-3</v>
      </c>
      <c r="M39" s="739">
        <v>1013.0355690929061</v>
      </c>
      <c r="N39" s="739">
        <v>288.13839670265907</v>
      </c>
      <c r="O39" s="74">
        <v>7.49330877472529</v>
      </c>
      <c r="P39" s="74">
        <v>1003.0719789851659</v>
      </c>
      <c r="Q39" s="74">
        <v>9.9635901077402487</v>
      </c>
      <c r="R39" s="74">
        <v>1.0003176354085936</v>
      </c>
      <c r="S39" s="74">
        <v>1.0471972248240311</v>
      </c>
      <c r="T39" s="74">
        <v>1.0471971929204325</v>
      </c>
      <c r="U39" s="74">
        <v>2.3470203450415283E-4</v>
      </c>
      <c r="V39" s="74"/>
      <c r="W39" s="74">
        <v>1.8326492409439319E-2</v>
      </c>
      <c r="X39" s="74">
        <v>8.2428737720662157E-2</v>
      </c>
      <c r="Y39" s="74">
        <v>0.10075523013010147</v>
      </c>
      <c r="Z39" s="150"/>
      <c r="AA39" s="150"/>
      <c r="AB39" s="150"/>
    </row>
    <row r="40" spans="7:28">
      <c r="G40" s="4">
        <v>18</v>
      </c>
      <c r="H40" s="739">
        <v>1.1853048513203654E-4</v>
      </c>
      <c r="I40" s="739">
        <v>6371.0018437987128</v>
      </c>
      <c r="J40" s="739">
        <v>6371.0019030639551</v>
      </c>
      <c r="K40" s="739">
        <v>1.8437987126828628E-3</v>
      </c>
      <c r="L40" s="739">
        <v>1.9030639552488811E-3</v>
      </c>
      <c r="M40" s="739">
        <v>1013.0214032177555</v>
      </c>
      <c r="N40" s="739">
        <v>288.13763008799413</v>
      </c>
      <c r="O40" s="74">
        <v>7.4928669043903025</v>
      </c>
      <c r="P40" s="74">
        <v>1003.0584271568613</v>
      </c>
      <c r="Q40" s="74">
        <v>9.9629760608942632</v>
      </c>
      <c r="R40" s="74">
        <v>1.0003176297967364</v>
      </c>
      <c r="S40" s="74">
        <v>1.0471972026373595</v>
      </c>
      <c r="T40" s="74">
        <v>1.0471971704131264</v>
      </c>
      <c r="U40" s="74">
        <v>2.370608203818847E-4</v>
      </c>
      <c r="V40" s="74"/>
      <c r="W40" s="74">
        <v>1.8326129011842284E-2</v>
      </c>
      <c r="X40" s="74">
        <v>8.24231078363864E-2</v>
      </c>
      <c r="Y40" s="74">
        <v>0.10074923684822869</v>
      </c>
      <c r="Z40" s="150"/>
      <c r="AA40" s="150"/>
      <c r="AB40" s="150"/>
    </row>
    <row r="41" spans="7:28">
      <c r="G41" s="4">
        <v>19</v>
      </c>
      <c r="H41" s="739">
        <v>1.1972173631218103E-4</v>
      </c>
      <c r="I41" s="739">
        <v>6371.0019623291982</v>
      </c>
      <c r="J41" s="739">
        <v>6371.0020221900668</v>
      </c>
      <c r="K41" s="739">
        <v>1.9623291978149012E-3</v>
      </c>
      <c r="L41" s="739">
        <v>2.0221900659709918E-3</v>
      </c>
      <c r="M41" s="739">
        <v>1013.0070951365542</v>
      </c>
      <c r="N41" s="739">
        <v>288.13685576875258</v>
      </c>
      <c r="O41" s="74">
        <v>7.4924206196352365</v>
      </c>
      <c r="P41" s="74">
        <v>1003.0447392554344</v>
      </c>
      <c r="Q41" s="74">
        <v>9.9623558811198247</v>
      </c>
      <c r="R41" s="74">
        <v>1.0003176241286509</v>
      </c>
      <c r="S41" s="74">
        <v>1.0471971802274129</v>
      </c>
      <c r="T41" s="74">
        <v>1.0471971476793234</v>
      </c>
      <c r="U41" s="74">
        <v>2.3944331223901827E-4</v>
      </c>
      <c r="V41" s="74"/>
      <c r="W41" s="74">
        <v>1.8325761967922474E-2</v>
      </c>
      <c r="X41" s="74">
        <v>8.2417421763214468E-2</v>
      </c>
      <c r="Y41" s="74">
        <v>0.10074318373113694</v>
      </c>
      <c r="Z41" s="150"/>
      <c r="AA41" s="150"/>
      <c r="AB41" s="150"/>
    </row>
    <row r="42" spans="7:28">
      <c r="G42" s="4">
        <v>20</v>
      </c>
      <c r="H42" s="739">
        <v>1.2092495976572516E-4</v>
      </c>
      <c r="I42" s="739">
        <v>6371.0020820509344</v>
      </c>
      <c r="J42" s="739">
        <v>6371.0021425134146</v>
      </c>
      <c r="K42" s="739">
        <v>2.0820509341270836E-3</v>
      </c>
      <c r="L42" s="739">
        <v>2.1425134140099461E-3</v>
      </c>
      <c r="M42" s="739">
        <v>1012.9926434234042</v>
      </c>
      <c r="N42" s="739">
        <v>288.13607366750273</v>
      </c>
      <c r="O42" s="74">
        <v>7.4919698766271647</v>
      </c>
      <c r="P42" s="74">
        <v>1003.030913915852</v>
      </c>
      <c r="Q42" s="74">
        <v>9.9617295075521746</v>
      </c>
      <c r="R42" s="74">
        <v>1.0003176184037754</v>
      </c>
      <c r="S42" s="74">
        <v>1.0471971575919408</v>
      </c>
      <c r="T42" s="74">
        <v>1.0471971247167398</v>
      </c>
      <c r="U42" s="74">
        <v>2.4184974790841807E-4</v>
      </c>
      <c r="V42" s="74"/>
      <c r="W42" s="74">
        <v>1.8325391241152501E-2</v>
      </c>
      <c r="X42" s="74">
        <v>8.2411678944336944E-2</v>
      </c>
      <c r="Y42" s="74">
        <v>0.10073707018548944</v>
      </c>
      <c r="Z42" s="150"/>
      <c r="AA42" s="150"/>
      <c r="AB42" s="150"/>
    </row>
    <row r="43" spans="7:28">
      <c r="G43" s="134">
        <v>21</v>
      </c>
      <c r="H43" s="739">
        <v>1.2214027581601699E-4</v>
      </c>
      <c r="I43" s="739">
        <v>6371.0022029758939</v>
      </c>
      <c r="J43" s="739">
        <v>6371.002264046032</v>
      </c>
      <c r="K43" s="739">
        <v>2.2029758938928103E-3</v>
      </c>
      <c r="L43" s="739">
        <v>2.2640460318008189E-3</v>
      </c>
      <c r="M43" s="739">
        <v>1012.9780466381474</v>
      </c>
      <c r="N43" s="739">
        <v>288.13528370603467</v>
      </c>
      <c r="O43" s="74">
        <v>7.4915146311033416</v>
      </c>
      <c r="P43" s="74">
        <v>1003.016949759417</v>
      </c>
      <c r="Q43" s="74">
        <v>9.9610968787303698</v>
      </c>
      <c r="R43" s="74">
        <v>1.0003176126215427</v>
      </c>
      <c r="S43" s="74">
        <v>1.047197134728671</v>
      </c>
      <c r="T43" s="74">
        <v>1.0471971015230714</v>
      </c>
      <c r="U43" s="74">
        <v>2.4428036795143271E-4</v>
      </c>
      <c r="V43" s="74"/>
      <c r="W43" s="74">
        <v>1.8325016794640395E-2</v>
      </c>
      <c r="X43" s="74">
        <v>8.2405878817507328E-2</v>
      </c>
      <c r="Y43" s="74">
        <v>0.10073089561214772</v>
      </c>
      <c r="Z43" s="150"/>
      <c r="AA43" s="150"/>
      <c r="AB43" s="150"/>
    </row>
    <row r="44" spans="7:28">
      <c r="G44" s="4">
        <v>22</v>
      </c>
      <c r="H44" s="739">
        <v>1.2336780599567432E-4</v>
      </c>
      <c r="I44" s="739">
        <v>6371.0023251161701</v>
      </c>
      <c r="J44" s="739">
        <v>6371.0023868000735</v>
      </c>
      <c r="K44" s="739">
        <v>2.3251161697088276E-3</v>
      </c>
      <c r="L44" s="739">
        <v>2.3868000727066646E-3</v>
      </c>
      <c r="M44" s="739">
        <v>1012.9633033262181</v>
      </c>
      <c r="N44" s="739">
        <v>288.13448580535254</v>
      </c>
      <c r="O44" s="74">
        <v>7.491054838367103</v>
      </c>
      <c r="P44" s="74">
        <v>1003.0028453936266</v>
      </c>
      <c r="Q44" s="74">
        <v>9.960457932591618</v>
      </c>
      <c r="R44" s="74">
        <v>1.0003176067813799</v>
      </c>
      <c r="S44" s="74">
        <v>1.0471971116353078</v>
      </c>
      <c r="T44" s="74">
        <v>1.0471970780959885</v>
      </c>
      <c r="U44" s="74">
        <v>2.4673541702213697E-4</v>
      </c>
      <c r="V44" s="74"/>
      <c r="W44" s="74">
        <v>1.8324638591125798E-2</v>
      </c>
      <c r="X44" s="74">
        <v>8.2400020814990135E-2</v>
      </c>
      <c r="Y44" s="74">
        <v>0.10072465940611594</v>
      </c>
      <c r="Z44" s="150"/>
      <c r="AA44" s="150"/>
      <c r="AB44" s="150"/>
    </row>
    <row r="45" spans="7:28">
      <c r="G45" s="4">
        <v>23</v>
      </c>
      <c r="H45" s="739">
        <v>1.2460767305873808E-4</v>
      </c>
      <c r="I45" s="739">
        <v>6371.002448483976</v>
      </c>
      <c r="J45" s="739">
        <v>6371.0025107878128</v>
      </c>
      <c r="K45" s="739">
        <v>2.4484839757045037E-3</v>
      </c>
      <c r="L45" s="739">
        <v>2.5107878122338726E-3</v>
      </c>
      <c r="M45" s="739">
        <v>1012.9484120185003</v>
      </c>
      <c r="N45" s="739">
        <v>288.13367988566654</v>
      </c>
      <c r="O45" s="74">
        <v>7.4905904532837244</v>
      </c>
      <c r="P45" s="74">
        <v>1002.9885994120348</v>
      </c>
      <c r="Q45" s="74">
        <v>9.9598126064655403</v>
      </c>
      <c r="R45" s="74">
        <v>1.0003176008827086</v>
      </c>
      <c r="S45" s="74">
        <v>1.0471970883095321</v>
      </c>
      <c r="T45" s="74">
        <v>1.0471970544331395</v>
      </c>
      <c r="U45" s="74">
        <v>2.4921513931985828E-4</v>
      </c>
      <c r="V45" s="74"/>
      <c r="W45" s="74">
        <v>1.8324256592976304E-2</v>
      </c>
      <c r="X45" s="74">
        <v>8.2394104363509066E-2</v>
      </c>
      <c r="Y45" s="74">
        <v>0.10071836095648537</v>
      </c>
      <c r="Z45" s="150"/>
      <c r="AA45" s="150"/>
      <c r="AB45" s="150"/>
    </row>
    <row r="46" spans="7:28">
      <c r="G46" s="4">
        <v>24</v>
      </c>
      <c r="H46" s="739">
        <v>1.2586000099294779E-4</v>
      </c>
      <c r="I46" s="739">
        <v>6371.0025730916486</v>
      </c>
      <c r="J46" s="739">
        <v>6371.0026360216489</v>
      </c>
      <c r="K46" s="739">
        <v>2.5730916487632432E-3</v>
      </c>
      <c r="L46" s="739">
        <v>2.6360216492597173E-3</v>
      </c>
      <c r="M46" s="739">
        <v>1012.9333712311854</v>
      </c>
      <c r="N46" s="739">
        <v>288.13286586638498</v>
      </c>
      <c r="O46" s="74">
        <v>7.4901214302762389</v>
      </c>
      <c r="P46" s="74">
        <v>1002.9742103941171</v>
      </c>
      <c r="Q46" s="74">
        <v>9.9591608370683851</v>
      </c>
      <c r="R46" s="74">
        <v>1.0003175949249443</v>
      </c>
      <c r="S46" s="74">
        <v>1.0471970647490021</v>
      </c>
      <c r="T46" s="74">
        <v>1.0471970305321485</v>
      </c>
      <c r="U46" s="74">
        <v>2.5171978222715552E-4</v>
      </c>
      <c r="V46" s="74"/>
      <c r="W46" s="74">
        <v>1.8323870762183909E-2</v>
      </c>
      <c r="X46" s="74">
        <v>8.2388128884195083E-2</v>
      </c>
      <c r="Y46" s="74">
        <v>0.10071199964637899</v>
      </c>
      <c r="Z46" s="150"/>
      <c r="AA46" s="150"/>
      <c r="AB46" s="150"/>
    </row>
    <row r="47" spans="7:28">
      <c r="G47" s="134">
        <v>25</v>
      </c>
      <c r="H47" s="739">
        <v>1.2712491503214047E-4</v>
      </c>
      <c r="I47" s="739">
        <v>6371.00269895165</v>
      </c>
      <c r="J47" s="739">
        <v>6371.0027625141074</v>
      </c>
      <c r="K47" s="739">
        <v>2.6989516497561931E-3</v>
      </c>
      <c r="L47" s="739">
        <v>2.7625141072722633E-3</v>
      </c>
      <c r="M47" s="739">
        <v>1012.9181794656245</v>
      </c>
      <c r="N47" s="739">
        <v>288.13204366610614</v>
      </c>
      <c r="O47" s="74">
        <v>7.4896477233212213</v>
      </c>
      <c r="P47" s="74">
        <v>1002.9596769051273</v>
      </c>
      <c r="Q47" s="74">
        <v>9.9585025604971982</v>
      </c>
      <c r="R47" s="74">
        <v>1.0003175889074973</v>
      </c>
      <c r="S47" s="74">
        <v>1.0471970409513509</v>
      </c>
      <c r="T47" s="74">
        <v>1.0471970063906151</v>
      </c>
      <c r="U47" s="74">
        <v>2.5424959812880843E-4</v>
      </c>
      <c r="V47" s="74"/>
      <c r="W47" s="74">
        <v>1.8323481060361274E-2</v>
      </c>
      <c r="X47" s="74">
        <v>8.2382093792533057E-2</v>
      </c>
      <c r="Y47" s="74">
        <v>0.10070557485289433</v>
      </c>
      <c r="Z47" s="150"/>
      <c r="AA47" s="150"/>
      <c r="AB47" s="150"/>
    </row>
    <row r="48" spans="7:28">
      <c r="G48" s="4">
        <v>26</v>
      </c>
      <c r="H48" s="739">
        <v>1.2840254166877413E-4</v>
      </c>
      <c r="I48" s="739">
        <v>6371.0028260765648</v>
      </c>
      <c r="J48" s="739">
        <v>6371.0028902778358</v>
      </c>
      <c r="K48" s="739">
        <v>2.8260765647883336E-3</v>
      </c>
      <c r="L48" s="739">
        <v>2.8902778356227204E-3</v>
      </c>
      <c r="M48" s="739">
        <v>1012.9028352081782</v>
      </c>
      <c r="N48" s="739">
        <v>288.13121320261035</v>
      </c>
      <c r="O48" s="74">
        <v>7.4891692859445387</v>
      </c>
      <c r="P48" s="74">
        <v>1002.9449974959542</v>
      </c>
      <c r="Q48" s="74">
        <v>9.9578377122239381</v>
      </c>
      <c r="R48" s="74">
        <v>1.0003175828297715</v>
      </c>
      <c r="S48" s="74">
        <v>1.0471970169141902</v>
      </c>
      <c r="T48" s="74">
        <v>1.047196982006116</v>
      </c>
      <c r="U48" s="74">
        <v>2.568048380453547E-4</v>
      </c>
      <c r="V48" s="74"/>
      <c r="W48" s="74">
        <v>1.8323087448737781E-2</v>
      </c>
      <c r="X48" s="74">
        <v>8.2375998498308359E-2</v>
      </c>
      <c r="Y48" s="74">
        <v>0.10069908594704614</v>
      </c>
      <c r="Z48" s="150"/>
      <c r="AA48" s="150"/>
      <c r="AB48" s="150"/>
    </row>
    <row r="49" spans="7:28">
      <c r="G49" s="4">
        <v>27</v>
      </c>
      <c r="H49" s="739">
        <v>1.2969300866657717E-4</v>
      </c>
      <c r="I49" s="739">
        <v>6371.0029544791068</v>
      </c>
      <c r="J49" s="739">
        <v>6371.0030193256116</v>
      </c>
      <c r="K49" s="739">
        <v>2.9544791064571099E-3</v>
      </c>
      <c r="L49" s="739">
        <v>3.0193256107903985E-3</v>
      </c>
      <c r="M49" s="739">
        <v>1012.887336930073</v>
      </c>
      <c r="N49" s="739">
        <v>288.13037439285159</v>
      </c>
      <c r="O49" s="74">
        <v>7.4886860712170495</v>
      </c>
      <c r="P49" s="74">
        <v>1002.9301707029836</v>
      </c>
      <c r="Q49" s="74">
        <v>9.9571662270895303</v>
      </c>
      <c r="R49" s="74">
        <v>1.0003175766911647</v>
      </c>
      <c r="S49" s="74">
        <v>1.047196992635105</v>
      </c>
      <c r="T49" s="74">
        <v>1.0471969573762014</v>
      </c>
      <c r="U49" s="74">
        <v>2.5938575799955288E-4</v>
      </c>
      <c r="V49" s="74"/>
      <c r="W49" s="74">
        <v>1.8322689888155986E-2</v>
      </c>
      <c r="X49" s="74">
        <v>8.236984240555377E-2</v>
      </c>
      <c r="Y49" s="74">
        <v>0.10069253229370975</v>
      </c>
      <c r="Z49" s="150"/>
      <c r="AA49" s="150"/>
      <c r="AB49" s="150"/>
    </row>
    <row r="50" spans="7:28">
      <c r="G50" s="4">
        <v>28</v>
      </c>
      <c r="H50" s="739">
        <v>1.3099644507332477E-4</v>
      </c>
      <c r="I50" s="739">
        <v>6371.0030841721155</v>
      </c>
      <c r="J50" s="739">
        <v>6371.0031496703377</v>
      </c>
      <c r="K50" s="739">
        <v>3.0841721151236897E-3</v>
      </c>
      <c r="L50" s="739">
        <v>3.1496703376603522E-3</v>
      </c>
      <c r="M50" s="739">
        <v>1012.8716830872446</v>
      </c>
      <c r="N50" s="739">
        <v>288.12952715294915</v>
      </c>
      <c r="O50" s="74">
        <v>7.4881980317502821</v>
      </c>
      <c r="P50" s="74">
        <v>1002.9151950479467</v>
      </c>
      <c r="Q50" s="74">
        <v>9.9564880392978932</v>
      </c>
      <c r="R50" s="74">
        <v>1.0003175704910696</v>
      </c>
      <c r="S50" s="74">
        <v>1.0471969681116571</v>
      </c>
      <c r="T50" s="74">
        <v>1.0471969324983981</v>
      </c>
      <c r="U50" s="74">
        <v>2.6199261765214032E-4</v>
      </c>
      <c r="V50" s="74"/>
      <c r="W50" s="74">
        <v>1.8322288339067565E-2</v>
      </c>
      <c r="X50" s="74">
        <v>8.2363624912494687E-2</v>
      </c>
      <c r="Y50" s="74">
        <v>0.10068591325156226</v>
      </c>
      <c r="Z50" s="150"/>
      <c r="AA50" s="150"/>
      <c r="AB50" s="150"/>
    </row>
    <row r="51" spans="7:28">
      <c r="G51" s="134">
        <v>29</v>
      </c>
      <c r="H51" s="739">
        <v>1.3231298123374372E-4</v>
      </c>
      <c r="I51" s="739">
        <v>6371.00321516856</v>
      </c>
      <c r="J51" s="739">
        <v>6371.0032813250509</v>
      </c>
      <c r="K51" s="739">
        <v>3.215168560197016E-3</v>
      </c>
      <c r="L51" s="739">
        <v>3.2813250508138877E-3</v>
      </c>
      <c r="M51" s="739">
        <v>1012.8558721201916</v>
      </c>
      <c r="N51" s="739">
        <v>288.12867139817939</v>
      </c>
      <c r="O51" s="74">
        <v>7.4877051196920545</v>
      </c>
      <c r="P51" s="74">
        <v>1002.9000690377818</v>
      </c>
      <c r="Q51" s="74">
        <v>9.9558030824098633</v>
      </c>
      <c r="R51" s="74">
        <v>1.0003175642288722</v>
      </c>
      <c r="S51" s="74">
        <v>1.0471969433413839</v>
      </c>
      <c r="T51" s="74">
        <v>1.047196907370209</v>
      </c>
      <c r="U51" s="74">
        <v>2.6462567575435969E-4</v>
      </c>
      <c r="V51" s="74"/>
      <c r="W51" s="74">
        <v>1.8321882761529653E-2</v>
      </c>
      <c r="X51" s="74">
        <v>8.2357345411494601E-2</v>
      </c>
      <c r="Y51" s="74">
        <v>0.10067922817302426</v>
      </c>
      <c r="Z51" s="150"/>
      <c r="AA51" s="150"/>
      <c r="AB51" s="150"/>
    </row>
    <row r="52" spans="7:28">
      <c r="G52" s="4">
        <v>30</v>
      </c>
      <c r="H52" s="739">
        <v>1.3364274880254721E-4</v>
      </c>
      <c r="I52" s="739">
        <v>6371.0033474815418</v>
      </c>
      <c r="J52" s="739">
        <v>6371.0034143029161</v>
      </c>
      <c r="K52" s="739">
        <v>3.3474815414307594E-3</v>
      </c>
      <c r="L52" s="739">
        <v>3.4143029158320332E-3</v>
      </c>
      <c r="M52" s="739">
        <v>1012.8399024538187</v>
      </c>
      <c r="N52" s="739">
        <v>288.12780704296722</v>
      </c>
      <c r="O52" s="74">
        <v>7.4872072867220787</v>
      </c>
      <c r="P52" s="74">
        <v>1002.8847911644816</v>
      </c>
      <c r="Q52" s="74">
        <v>9.9551112893371343</v>
      </c>
      <c r="R52" s="74">
        <v>1.0003175579039527</v>
      </c>
      <c r="S52" s="74">
        <v>1.0471969183217964</v>
      </c>
      <c r="T52" s="74">
        <v>1.047196881989108</v>
      </c>
      <c r="U52" s="74">
        <v>2.6728519651442184E-4</v>
      </c>
      <c r="V52" s="74"/>
      <c r="W52" s="74">
        <v>1.8321473115200753E-2</v>
      </c>
      <c r="X52" s="74">
        <v>8.2351003288999858E-2</v>
      </c>
      <c r="Y52" s="74">
        <v>0.10067247640420061</v>
      </c>
      <c r="Z52" s="150"/>
      <c r="AA52" s="150"/>
      <c r="AB52" s="150"/>
    </row>
    <row r="53" spans="7:28">
      <c r="G53" s="4">
        <v>31</v>
      </c>
      <c r="H53" s="739">
        <v>1.3498588075760033E-4</v>
      </c>
      <c r="I53" s="739">
        <v>6371.0034811242904</v>
      </c>
      <c r="J53" s="739">
        <v>6371.003548617231</v>
      </c>
      <c r="K53" s="739">
        <v>3.4811242902333091E-3</v>
      </c>
      <c r="L53" s="739">
        <v>3.5486172306121093E-3</v>
      </c>
      <c r="M53" s="739">
        <v>1012.8237724972782</v>
      </c>
      <c r="N53" s="739">
        <v>288.12693400087744</v>
      </c>
      <c r="O53" s="74">
        <v>7.4867044840475003</v>
      </c>
      <c r="P53" s="74">
        <v>1002.8693599049421</v>
      </c>
      <c r="Q53" s="74">
        <v>9.9544125923360731</v>
      </c>
      <c r="R53" s="74">
        <v>1.0003175515156848</v>
      </c>
      <c r="S53" s="74">
        <v>1.047196893050383</v>
      </c>
      <c r="T53" s="74">
        <v>1.047196856352548</v>
      </c>
      <c r="U53" s="74">
        <v>2.6997144550477969E-4</v>
      </c>
      <c r="V53" s="74"/>
      <c r="W53" s="74">
        <v>1.8321059359336807E-2</v>
      </c>
      <c r="X53" s="74">
        <v>8.2344597925483848E-2</v>
      </c>
      <c r="Y53" s="74">
        <v>0.10066565728482066</v>
      </c>
      <c r="Z53" s="150"/>
      <c r="AA53" s="150"/>
      <c r="AB53" s="150"/>
    </row>
    <row r="54" spans="7:28">
      <c r="G54" s="4">
        <v>32</v>
      </c>
      <c r="H54" s="739">
        <v>1.3634251141321778E-4</v>
      </c>
      <c r="I54" s="739">
        <v>6371.0036161101707</v>
      </c>
      <c r="J54" s="739">
        <v>6371.0036842814261</v>
      </c>
      <c r="K54" s="739">
        <v>3.6161101709909103E-3</v>
      </c>
      <c r="L54" s="739">
        <v>3.6842814266975191E-3</v>
      </c>
      <c r="M54" s="739">
        <v>1012.8074806438204</v>
      </c>
      <c r="N54" s="739">
        <v>288.12605218460624</v>
      </c>
      <c r="O54" s="74">
        <v>7.4861966623984211</v>
      </c>
      <c r="P54" s="74">
        <v>1002.8537737208189</v>
      </c>
      <c r="Q54" s="74">
        <v>9.9537069230015351</v>
      </c>
      <c r="R54" s="74">
        <v>1.0003175450634363</v>
      </c>
      <c r="S54" s="74">
        <v>1.0471968675246048</v>
      </c>
      <c r="T54" s="74">
        <v>1.0471968304579531</v>
      </c>
      <c r="U54" s="74">
        <v>2.7268469102637027E-4</v>
      </c>
      <c r="V54" s="74"/>
      <c r="W54" s="74">
        <v>1.8320641452787351E-2</v>
      </c>
      <c r="X54" s="74">
        <v>8.2338128695391172E-2</v>
      </c>
      <c r="Y54" s="74">
        <v>0.10065877014817852</v>
      </c>
      <c r="Z54" s="150"/>
      <c r="AA54" s="150"/>
      <c r="AB54" s="150"/>
    </row>
    <row r="55" spans="7:28">
      <c r="G55" s="134">
        <v>33</v>
      </c>
      <c r="H55" s="739">
        <v>1.3771277643359571E-4</v>
      </c>
      <c r="I55" s="739">
        <v>6371.0037524526824</v>
      </c>
      <c r="J55" s="739">
        <v>6371.0038213090702</v>
      </c>
      <c r="K55" s="739">
        <v>3.7524526824041279E-3</v>
      </c>
      <c r="L55" s="739">
        <v>3.8213090706209259E-3</v>
      </c>
      <c r="M55" s="739">
        <v>1012.7910252706326</v>
      </c>
      <c r="N55" s="739">
        <v>288.12516150597236</v>
      </c>
      <c r="O55" s="74">
        <v>7.4856837720233642</v>
      </c>
      <c r="P55" s="74">
        <v>1002.8380310583721</v>
      </c>
      <c r="Q55" s="74">
        <v>9.9529942122605828</v>
      </c>
      <c r="R55" s="74">
        <v>1.0003175385465688</v>
      </c>
      <c r="S55" s="74">
        <v>1.0471968417418969</v>
      </c>
      <c r="T55" s="74">
        <v>1.0471968043027222</v>
      </c>
      <c r="U55" s="74">
        <v>2.7542520501810941E-4</v>
      </c>
      <c r="V55" s="74"/>
      <c r="W55" s="74">
        <v>1.8320219353991397E-2</v>
      </c>
      <c r="X55" s="74">
        <v>8.233159496708084E-2</v>
      </c>
      <c r="Y55" s="74">
        <v>0.10065181432107223</v>
      </c>
      <c r="Z55" s="150"/>
      <c r="AA55" s="150"/>
      <c r="AB55" s="150"/>
    </row>
    <row r="56" spans="7:28">
      <c r="G56" s="4">
        <v>34</v>
      </c>
      <c r="H56" s="739">
        <v>1.3909681284637803E-4</v>
      </c>
      <c r="I56" s="739">
        <v>6371.0038901654589</v>
      </c>
      <c r="J56" s="739">
        <v>6371.0039597138657</v>
      </c>
      <c r="K56" s="739">
        <v>3.8901654588377266E-3</v>
      </c>
      <c r="L56" s="739">
        <v>3.959713865260916E-3</v>
      </c>
      <c r="M56" s="739">
        <v>1012.7744047386784</v>
      </c>
      <c r="N56" s="739">
        <v>288.12426187590842</v>
      </c>
      <c r="O56" s="74">
        <v>7.4851657626847112</v>
      </c>
      <c r="P56" s="74">
        <v>1002.8221303483123</v>
      </c>
      <c r="Q56" s="74">
        <v>9.9522743903661919</v>
      </c>
      <c r="R56" s="74">
        <v>1.0003175319644373</v>
      </c>
      <c r="S56" s="74">
        <v>1.04719681569967</v>
      </c>
      <c r="T56" s="74">
        <v>1.0471967778842286</v>
      </c>
      <c r="U56" s="74">
        <v>2.7819326214739704E-4</v>
      </c>
      <c r="V56" s="74"/>
      <c r="W56" s="74">
        <v>1.8319793020973356E-2</v>
      </c>
      <c r="X56" s="74">
        <v>8.2324996102769193E-2</v>
      </c>
      <c r="Y56" s="74">
        <v>0.10064478912374256</v>
      </c>
      <c r="Z56" s="150"/>
      <c r="AA56" s="150"/>
      <c r="AB56" s="150"/>
    </row>
    <row r="57" spans="7:28">
      <c r="G57" s="4">
        <v>35</v>
      </c>
      <c r="H57" s="739">
        <v>1.4049475905635939E-4</v>
      </c>
      <c r="I57" s="739">
        <v>6371.0040292622716</v>
      </c>
      <c r="J57" s="739">
        <v>6371.0040995096515</v>
      </c>
      <c r="K57" s="739">
        <v>4.029262271684108E-3</v>
      </c>
      <c r="L57" s="739">
        <v>4.0995096512122875E-3</v>
      </c>
      <c r="M57" s="739">
        <v>1012.7576173925347</v>
      </c>
      <c r="N57" s="739">
        <v>288.12335320445175</v>
      </c>
      <c r="O57" s="74">
        <v>7.4846425836540948</v>
      </c>
      <c r="P57" s="74">
        <v>1002.8060700056438</v>
      </c>
      <c r="Q57" s="74">
        <v>9.9515473868908586</v>
      </c>
      <c r="R57" s="74">
        <v>1.0003175253163907</v>
      </c>
      <c r="S57" s="74">
        <v>1.0471967893953078</v>
      </c>
      <c r="T57" s="74">
        <v>1.0471967511998181</v>
      </c>
      <c r="U57" s="74">
        <v>2.8098913844587514E-4</v>
      </c>
      <c r="V57" s="74"/>
      <c r="W57" s="74">
        <v>1.8319362411338882E-2</v>
      </c>
      <c r="X57" s="74">
        <v>8.2318331458471936E-2</v>
      </c>
      <c r="Y57" s="74">
        <v>0.10063769386981082</v>
      </c>
      <c r="Z57" s="150"/>
      <c r="AA57" s="150"/>
      <c r="AB57" s="150"/>
    </row>
    <row r="58" spans="7:28">
      <c r="G58" s="4">
        <v>36</v>
      </c>
      <c r="H58" s="739">
        <v>1.4190675485932573E-4</v>
      </c>
      <c r="I58" s="739">
        <v>6371.0041697570305</v>
      </c>
      <c r="J58" s="739">
        <v>6371.0042407104083</v>
      </c>
      <c r="K58" s="739">
        <v>4.1697570307404662E-3</v>
      </c>
      <c r="L58" s="739">
        <v>4.2407104081701287E-3</v>
      </c>
      <c r="M58" s="739">
        <v>1012.7406615602342</v>
      </c>
      <c r="N58" s="739">
        <v>288.1224354007357</v>
      </c>
      <c r="O58" s="74">
        <v>7.4841141837077467</v>
      </c>
      <c r="P58" s="74">
        <v>1002.789848429514</v>
      </c>
      <c r="Q58" s="74">
        <v>9.9508131307201904</v>
      </c>
      <c r="R58" s="74">
        <v>1.0003175186017712</v>
      </c>
      <c r="S58" s="74">
        <v>1.0471967628261671</v>
      </c>
      <c r="T58" s="74">
        <v>1.0471967242468097</v>
      </c>
      <c r="U58" s="74">
        <v>2.8381311267366982E-4</v>
      </c>
      <c r="V58" s="74"/>
      <c r="W58" s="74">
        <v>1.8318927482270934E-2</v>
      </c>
      <c r="X58" s="74">
        <v>8.2311600383946706E-2</v>
      </c>
      <c r="Y58" s="74">
        <v>0.10063052786621764</v>
      </c>
      <c r="Z58" s="150"/>
      <c r="AA58" s="150"/>
      <c r="AB58" s="150"/>
    </row>
    <row r="59" spans="7:28">
      <c r="G59" s="134">
        <v>37</v>
      </c>
      <c r="H59" s="739">
        <v>1.4333294145603404E-4</v>
      </c>
      <c r="I59" s="739">
        <v>6371.0043116637853</v>
      </c>
      <c r="J59" s="739">
        <v>6371.0043833302561</v>
      </c>
      <c r="K59" s="739">
        <v>4.3116637855997956E-3</v>
      </c>
      <c r="L59" s="739">
        <v>4.3833302563278127E-3</v>
      </c>
      <c r="M59" s="739">
        <v>1012.7235355530953</v>
      </c>
      <c r="N59" s="739">
        <v>288.12150837298037</v>
      </c>
      <c r="O59" s="74">
        <v>7.4835805111218106</v>
      </c>
      <c r="P59" s="74">
        <v>1002.773464003049</v>
      </c>
      <c r="Q59" s="74">
        <v>9.9500715500464025</v>
      </c>
      <c r="R59" s="74">
        <v>1.0003175118199146</v>
      </c>
      <c r="S59" s="74">
        <v>1.0471967359895789</v>
      </c>
      <c r="T59" s="74">
        <v>1.0471966970224955</v>
      </c>
      <c r="U59" s="74">
        <v>2.8666546904787538E-4</v>
      </c>
      <c r="V59" s="74"/>
      <c r="W59" s="74">
        <v>1.8318488190525329E-2</v>
      </c>
      <c r="X59" s="74">
        <v>8.2304802222633672E-2</v>
      </c>
      <c r="Y59" s="74">
        <v>0.100623290413159</v>
      </c>
      <c r="Z59" s="150"/>
      <c r="AA59" s="150"/>
      <c r="AB59" s="150"/>
    </row>
    <row r="60" spans="7:28">
      <c r="G60" s="4">
        <v>38</v>
      </c>
      <c r="H60" s="739">
        <v>1.4477346146633244E-4</v>
      </c>
      <c r="I60" s="739">
        <v>6371.004454996727</v>
      </c>
      <c r="J60" s="739">
        <v>6371.0045273834576</v>
      </c>
      <c r="K60" s="739">
        <v>4.454996727055828E-3</v>
      </c>
      <c r="L60" s="739">
        <v>4.5273834577889945E-3</v>
      </c>
      <c r="M60" s="739">
        <v>1012.7062376655568</v>
      </c>
      <c r="N60" s="739">
        <v>288.12057202848337</v>
      </c>
      <c r="O60" s="74">
        <v>7.4830415136676116</v>
      </c>
      <c r="P60" s="74">
        <v>1002.7569150931951</v>
      </c>
      <c r="Q60" s="74">
        <v>9.9493225723617922</v>
      </c>
      <c r="R60" s="74">
        <v>1.00031750497015</v>
      </c>
      <c r="S60" s="74">
        <v>1.0471967088828467</v>
      </c>
      <c r="T60" s="74">
        <v>1.0471966695241413</v>
      </c>
      <c r="U60" s="74">
        <v>2.8954649042134406E-4</v>
      </c>
      <c r="V60" s="74"/>
      <c r="W60" s="74">
        <v>1.8318044492426612E-2</v>
      </c>
      <c r="X60" s="74">
        <v>8.2297936311596945E-2</v>
      </c>
      <c r="Y60" s="74">
        <v>0.10061598080402356</v>
      </c>
      <c r="Z60" s="150"/>
      <c r="AA60" s="150"/>
      <c r="AB60" s="150"/>
    </row>
    <row r="61" spans="7:28">
      <c r="G61" s="4">
        <v>39</v>
      </c>
      <c r="H61" s="739">
        <v>1.4622845894342245E-4</v>
      </c>
      <c r="I61" s="739">
        <v>6371.0045997701882</v>
      </c>
      <c r="J61" s="739">
        <v>6371.0046728844172</v>
      </c>
      <c r="K61" s="739">
        <v>4.5997701885221627E-3</v>
      </c>
      <c r="L61" s="739">
        <v>4.6728844179938743E-3</v>
      </c>
      <c r="M61" s="739">
        <v>1012.6887661750192</v>
      </c>
      <c r="N61" s="739">
        <v>288.11962627361089</v>
      </c>
      <c r="O61" s="74">
        <v>7.4824971386068784</v>
      </c>
      <c r="P61" s="74">
        <v>1002.7402000505671</v>
      </c>
      <c r="Q61" s="74">
        <v>9.9485661244521317</v>
      </c>
      <c r="R61" s="74">
        <v>1.0003174980518001</v>
      </c>
      <c r="S61" s="74">
        <v>1.0471966815032472</v>
      </c>
      <c r="T61" s="74">
        <v>1.0471966417489833</v>
      </c>
      <c r="U61" s="74">
        <v>2.9245646692288574E-4</v>
      </c>
      <c r="V61" s="74"/>
      <c r="W61" s="74">
        <v>1.8317596343864078E-2</v>
      </c>
      <c r="X61" s="74">
        <v>8.2291001981464953E-2</v>
      </c>
      <c r="Y61" s="74">
        <v>0.10060859832532904</v>
      </c>
      <c r="Z61" s="150"/>
      <c r="AA61" s="150"/>
      <c r="AB61" s="150"/>
    </row>
    <row r="62" spans="7:28">
      <c r="G62" s="4">
        <v>40</v>
      </c>
      <c r="H62" s="739">
        <v>1.4769807938826425E-4</v>
      </c>
      <c r="I62" s="739">
        <v>6371.0047459986472</v>
      </c>
      <c r="J62" s="739">
        <v>6371.004819847687</v>
      </c>
      <c r="K62" s="739">
        <v>4.7459986474655868E-3</v>
      </c>
      <c r="L62" s="739">
        <v>4.8198476871597193E-3</v>
      </c>
      <c r="M62" s="739">
        <v>1012.6711193416602</v>
      </c>
      <c r="N62" s="739">
        <v>288.11867101378783</v>
      </c>
      <c r="O62" s="74">
        <v>7.4819473326869383</v>
      </c>
      <c r="P62" s="74">
        <v>1002.7233172092701</v>
      </c>
      <c r="Q62" s="74">
        <v>9.9478021323900112</v>
      </c>
      <c r="R62" s="74">
        <v>1.000317491064181</v>
      </c>
      <c r="S62" s="74">
        <v>1.0471966538480282</v>
      </c>
      <c r="T62" s="74">
        <v>1.0471966136942308</v>
      </c>
      <c r="U62" s="74">
        <v>2.9539568913605763E-4</v>
      </c>
      <c r="V62" s="74"/>
      <c r="W62" s="74">
        <v>1.8317143700286882E-2</v>
      </c>
      <c r="X62" s="74">
        <v>8.2283998556369767E-2</v>
      </c>
      <c r="Y62" s="74">
        <v>0.10060114225665664</v>
      </c>
      <c r="Z62" s="150"/>
      <c r="AA62" s="150"/>
      <c r="AB62" s="150"/>
    </row>
    <row r="63" spans="7:28">
      <c r="G63" s="134">
        <v>41</v>
      </c>
      <c r="H63" s="739">
        <v>1.4918246976412705E-4</v>
      </c>
      <c r="I63" s="739">
        <v>6371.0048936967269</v>
      </c>
      <c r="J63" s="739">
        <v>6371.0049682879617</v>
      </c>
      <c r="K63" s="739">
        <v>4.8936967268538543E-3</v>
      </c>
      <c r="L63" s="739">
        <v>4.9682879617359175E-3</v>
      </c>
      <c r="M63" s="739">
        <v>1012.653295408273</v>
      </c>
      <c r="N63" s="739">
        <v>288.11770615348877</v>
      </c>
      <c r="O63" s="74">
        <v>7.48139204213585</v>
      </c>
      <c r="P63" s="74">
        <v>1002.7062648867449</v>
      </c>
      <c r="Q63" s="74">
        <v>9.9470305215281325</v>
      </c>
      <c r="R63" s="74">
        <v>1.0003174840066014</v>
      </c>
      <c r="S63" s="74">
        <v>1.0471966259144112</v>
      </c>
      <c r="T63" s="74">
        <v>1.0471965853570655</v>
      </c>
      <c r="U63" s="74">
        <v>2.983644508276484E-4</v>
      </c>
      <c r="V63" s="74"/>
      <c r="W63" s="74">
        <v>1.8316686516700195E-2</v>
      </c>
      <c r="X63" s="74">
        <v>8.2276925353887004E-2</v>
      </c>
      <c r="Y63" s="74">
        <v>0.1005936118705872</v>
      </c>
      <c r="Z63" s="150"/>
      <c r="AA63" s="150"/>
      <c r="AB63" s="150"/>
    </row>
    <row r="64" spans="7:28">
      <c r="G64" s="4">
        <v>42</v>
      </c>
      <c r="H64" s="739">
        <v>1.5068177851128536E-4</v>
      </c>
      <c r="I64" s="739">
        <v>6371.0050428791965</v>
      </c>
      <c r="J64" s="739">
        <v>6371.0051182200859</v>
      </c>
      <c r="K64" s="739">
        <v>5.0428791966179816E-3</v>
      </c>
      <c r="L64" s="739">
        <v>5.1182200858736239E-3</v>
      </c>
      <c r="M64" s="739">
        <v>1012.6352926000932</v>
      </c>
      <c r="N64" s="739">
        <v>288.11673159622819</v>
      </c>
      <c r="O64" s="74">
        <v>7.4808312126575087</v>
      </c>
      <c r="P64" s="74">
        <v>1002.6890413836006</v>
      </c>
      <c r="Q64" s="74">
        <v>9.9462512164925236</v>
      </c>
      <c r="R64" s="74">
        <v>1.0003174768783636</v>
      </c>
      <c r="S64" s="74">
        <v>1.0471965976995894</v>
      </c>
      <c r="T64" s="74">
        <v>1.0471965567346389</v>
      </c>
      <c r="U64" s="74">
        <v>3.0136304849293083E-4</v>
      </c>
      <c r="V64" s="74"/>
      <c r="W64" s="74">
        <v>1.8316224747660589E-2</v>
      </c>
      <c r="X64" s="74">
        <v>8.2269781684974411E-2</v>
      </c>
      <c r="Y64" s="74">
        <v>0.100586006432635</v>
      </c>
      <c r="Z64" s="150"/>
      <c r="AA64" s="150"/>
      <c r="AB64" s="150"/>
    </row>
    <row r="65" spans="7:28">
      <c r="G65" s="4">
        <v>43</v>
      </c>
      <c r="H65" s="739">
        <v>1.5219615556186339E-4</v>
      </c>
      <c r="I65" s="739">
        <v>6371.0051935609754</v>
      </c>
      <c r="J65" s="739">
        <v>6371.0052696590528</v>
      </c>
      <c r="K65" s="739">
        <v>5.1935609751292706E-3</v>
      </c>
      <c r="L65" s="739">
        <v>5.2696590529102026E-3</v>
      </c>
      <c r="M65" s="739">
        <v>1012.6171091246264</v>
      </c>
      <c r="N65" s="739">
        <v>288.11574724455107</v>
      </c>
      <c r="O65" s="74">
        <v>7.4802647894267063</v>
      </c>
      <c r="P65" s="74">
        <v>1002.6716449834506</v>
      </c>
      <c r="Q65" s="74">
        <v>9.9454641411757265</v>
      </c>
      <c r="R65" s="74">
        <v>1.0003174696787631</v>
      </c>
      <c r="S65" s="74">
        <v>1.0471965692007263</v>
      </c>
      <c r="T65" s="74">
        <v>1.0471965278240749</v>
      </c>
      <c r="U65" s="74">
        <v>3.0439178271990386E-4</v>
      </c>
      <c r="V65" s="74"/>
      <c r="W65" s="74">
        <v>1.8315758347271768E-2</v>
      </c>
      <c r="X65" s="74">
        <v>8.2262566853910382E-2</v>
      </c>
      <c r="Y65" s="74">
        <v>0.10057832520118215</v>
      </c>
      <c r="Z65" s="150"/>
      <c r="AA65" s="150"/>
      <c r="AB65" s="150"/>
    </row>
    <row r="66" spans="7:28">
      <c r="G66" s="4">
        <v>44</v>
      </c>
      <c r="H66" s="739">
        <v>1.5372575235482816E-4</v>
      </c>
      <c r="I66" s="739">
        <v>6371.0053457571303</v>
      </c>
      <c r="J66" s="739">
        <v>6371.0054226200064</v>
      </c>
      <c r="K66" s="739">
        <v>5.3457571306911355E-3</v>
      </c>
      <c r="L66" s="739">
        <v>5.4226200068685495E-3</v>
      </c>
      <c r="M66" s="739">
        <v>1012.59874317146</v>
      </c>
      <c r="N66" s="739">
        <v>288.11475300002269</v>
      </c>
      <c r="O66" s="74">
        <v>7.4796927170841423</v>
      </c>
      <c r="P66" s="74">
        <v>1002.6540739527301</v>
      </c>
      <c r="Q66" s="74">
        <v>9.9446692187298851</v>
      </c>
      <c r="R66" s="74">
        <v>1.0003174624070883</v>
      </c>
      <c r="S66" s="74">
        <v>1.0471965404149588</v>
      </c>
      <c r="T66" s="74">
        <v>1.0471964986224691</v>
      </c>
      <c r="U66" s="74">
        <v>3.0745095546080847E-4</v>
      </c>
      <c r="V66" s="74"/>
      <c r="W66" s="74">
        <v>1.8315287269179671E-2</v>
      </c>
      <c r="X66" s="74">
        <v>8.2255280158231095E-2</v>
      </c>
      <c r="Y66" s="74">
        <v>0.10057056742741077</v>
      </c>
      <c r="Z66" s="150"/>
      <c r="AA66" s="150"/>
      <c r="AB66" s="150"/>
    </row>
    <row r="67" spans="7:28">
      <c r="G67" s="134">
        <v>45</v>
      </c>
      <c r="H67" s="739">
        <v>1.552707218511336E-4</v>
      </c>
      <c r="I67" s="739">
        <v>6371.0054994828834</v>
      </c>
      <c r="J67" s="739">
        <v>6371.0055771182442</v>
      </c>
      <c r="K67" s="739">
        <v>5.4994828830459636E-3</v>
      </c>
      <c r="L67" s="739">
        <v>5.5771182439715303E-3</v>
      </c>
      <c r="M67" s="739">
        <v>1012.5801929121009</v>
      </c>
      <c r="N67" s="739">
        <v>288.11374876321923</v>
      </c>
      <c r="O67" s="74">
        <v>7.479114939731395</v>
      </c>
      <c r="P67" s="74">
        <v>1002.6363265405411</v>
      </c>
      <c r="Q67" s="74">
        <v>9.9438663715598086</v>
      </c>
      <c r="R67" s="74">
        <v>1.0003174550626204</v>
      </c>
      <c r="S67" s="74">
        <v>1.0471965113393926</v>
      </c>
      <c r="T67" s="74">
        <v>1.0471964691268854</v>
      </c>
      <c r="U67" s="74">
        <v>3.1054087321535917E-4</v>
      </c>
      <c r="V67" s="74"/>
      <c r="W67" s="74">
        <v>1.8314811466568475E-2</v>
      </c>
      <c r="X67" s="74">
        <v>8.2247920888668613E-2</v>
      </c>
      <c r="Y67" s="74">
        <v>0.10056273235523709</v>
      </c>
      <c r="Z67" s="150"/>
      <c r="AA67" s="150"/>
      <c r="AB67" s="150"/>
    </row>
    <row r="68" spans="7:28">
      <c r="G68" s="4">
        <v>46</v>
      </c>
      <c r="H68" s="739">
        <v>1.5683121854901687E-4</v>
      </c>
      <c r="I68" s="739">
        <v>6371.0056547536051</v>
      </c>
      <c r="J68" s="739">
        <v>6371.0057331692142</v>
      </c>
      <c r="K68" s="739">
        <v>5.6547536048970988E-3</v>
      </c>
      <c r="L68" s="739">
        <v>5.7331692141716073E-3</v>
      </c>
      <c r="M68" s="739">
        <v>1012.5614564997881</v>
      </c>
      <c r="N68" s="739">
        <v>288.11273443371766</v>
      </c>
      <c r="O68" s="74">
        <v>7.4785314009258483</v>
      </c>
      <c r="P68" s="74">
        <v>1002.6184009784721</v>
      </c>
      <c r="Q68" s="74">
        <v>9.943055521315955</v>
      </c>
      <c r="R68" s="74">
        <v>1.0003174476446335</v>
      </c>
      <c r="S68" s="74">
        <v>1.0471964819711062</v>
      </c>
      <c r="T68" s="74">
        <v>1.04719643933436</v>
      </c>
      <c r="U68" s="74">
        <v>3.136618447570072E-4</v>
      </c>
      <c r="V68" s="74"/>
      <c r="W68" s="74">
        <v>1.8314330892155794E-2</v>
      </c>
      <c r="X68" s="74">
        <v>8.2240488329087161E-2</v>
      </c>
      <c r="Y68" s="74">
        <v>0.10055481922124296</v>
      </c>
      <c r="Z68" s="150"/>
      <c r="AA68" s="150"/>
      <c r="AB68" s="150"/>
    </row>
    <row r="69" spans="7:28">
      <c r="G69" s="4">
        <v>47</v>
      </c>
      <c r="H69" s="739">
        <v>1.5840739849944818E-4</v>
      </c>
      <c r="I69" s="739">
        <v>6371.0058115848233</v>
      </c>
      <c r="J69" s="739">
        <v>6371.0058907885223</v>
      </c>
      <c r="K69" s="739">
        <v>5.8115848234461184E-3</v>
      </c>
      <c r="L69" s="739">
        <v>5.8907885226958424E-3</v>
      </c>
      <c r="M69" s="739">
        <v>1012.542532069312</v>
      </c>
      <c r="N69" s="739">
        <v>288.11170991008572</v>
      </c>
      <c r="O69" s="74">
        <v>7.4779420436755784</v>
      </c>
      <c r="P69" s="74">
        <v>1002.6002954804246</v>
      </c>
      <c r="Q69" s="74">
        <v>9.9422365888873649</v>
      </c>
      <c r="R69" s="74">
        <v>1.0003174401523949</v>
      </c>
      <c r="S69" s="74">
        <v>1.0471964523071466</v>
      </c>
      <c r="T69" s="74">
        <v>1.0471964092418979</v>
      </c>
      <c r="U69" s="74">
        <v>3.1681418158768793E-4</v>
      </c>
      <c r="V69" s="74"/>
      <c r="W69" s="74">
        <v>1.8313845498188094E-2</v>
      </c>
      <c r="X69" s="74">
        <v>8.2232981756419354E-2</v>
      </c>
      <c r="Y69" s="74">
        <v>0.10054682725460745</v>
      </c>
      <c r="Z69" s="150"/>
      <c r="AA69" s="150"/>
      <c r="AB69" s="150"/>
    </row>
    <row r="70" spans="7:28">
      <c r="G70" s="4">
        <v>48</v>
      </c>
      <c r="H70" s="739">
        <v>1.5999941932173602E-4</v>
      </c>
      <c r="I70" s="739">
        <v>6371.0059699922222</v>
      </c>
      <c r="J70" s="739">
        <v>6371.0060499919318</v>
      </c>
      <c r="K70" s="739">
        <v>5.9699922219455673E-3</v>
      </c>
      <c r="L70" s="739">
        <v>6.0499919316064354E-3</v>
      </c>
      <c r="M70" s="739">
        <v>1012.5234177368295</v>
      </c>
      <c r="N70" s="739">
        <v>288.11067508987162</v>
      </c>
      <c r="O70" s="74">
        <v>7.477346810434188</v>
      </c>
      <c r="P70" s="74">
        <v>1002.582008242435</v>
      </c>
      <c r="Q70" s="74">
        <v>9.9414094943945202</v>
      </c>
      <c r="R70" s="74">
        <v>1.0003174325851645</v>
      </c>
      <c r="S70" s="74">
        <v>1.0471964223445318</v>
      </c>
      <c r="T70" s="74">
        <v>1.0471963788464742</v>
      </c>
      <c r="U70" s="74">
        <v>3.1999820112105226E-4</v>
      </c>
      <c r="V70" s="74"/>
      <c r="W70" s="74">
        <v>1.8313355236435867E-2</v>
      </c>
      <c r="X70" s="74">
        <v>8.2225400440601615E-2</v>
      </c>
      <c r="Y70" s="74">
        <v>0.10053875567703749</v>
      </c>
      <c r="Z70" s="150"/>
      <c r="AA70" s="150"/>
      <c r="AB70" s="150"/>
    </row>
    <row r="71" spans="7:28">
      <c r="G71" s="134">
        <v>49</v>
      </c>
      <c r="H71" s="739">
        <v>1.6160744021928935E-4</v>
      </c>
      <c r="I71" s="739">
        <v>6371.0061299916415</v>
      </c>
      <c r="J71" s="739">
        <v>6371.0062107953618</v>
      </c>
      <c r="K71" s="739">
        <v>6.1299916412673062E-3</v>
      </c>
      <c r="L71" s="739">
        <v>6.2107953613769508E-3</v>
      </c>
      <c r="M71" s="739">
        <v>1012.5041115996834</v>
      </c>
      <c r="N71" s="739">
        <v>288.10962986959413</v>
      </c>
      <c r="O71" s="74">
        <v>7.4767456430956045</v>
      </c>
      <c r="P71" s="74">
        <v>1002.5635374425012</v>
      </c>
      <c r="Q71" s="74">
        <v>9.940574157182164</v>
      </c>
      <c r="R71" s="74">
        <v>1.0003174249421944</v>
      </c>
      <c r="S71" s="74">
        <v>1.0471963920802503</v>
      </c>
      <c r="T71" s="74">
        <v>1.0471963481450344</v>
      </c>
      <c r="U71" s="74">
        <v>3.2321421895176172E-4</v>
      </c>
      <c r="V71" s="74"/>
      <c r="W71" s="74">
        <v>1.8312860058189218E-2</v>
      </c>
      <c r="X71" s="74">
        <v>8.2217743644509761E-2</v>
      </c>
      <c r="Y71" s="74">
        <v>0.10053060370269898</v>
      </c>
      <c r="Z71" s="150"/>
      <c r="AA71" s="150"/>
      <c r="AB71" s="150"/>
    </row>
    <row r="72" spans="7:28">
      <c r="G72" s="4">
        <v>50</v>
      </c>
      <c r="H72" s="739">
        <v>1.632316219955379E-4</v>
      </c>
      <c r="I72" s="739">
        <v>6371.0062915990811</v>
      </c>
      <c r="J72" s="739">
        <v>6371.0063732148919</v>
      </c>
      <c r="K72" s="739">
        <v>6.2915990814865963E-3</v>
      </c>
      <c r="L72" s="739">
        <v>6.3732148924843654E-3</v>
      </c>
      <c r="M72" s="739">
        <v>1012.4846117362123</v>
      </c>
      <c r="N72" s="739">
        <v>288.1085741447319</v>
      </c>
      <c r="O72" s="74">
        <v>7.476138482988822</v>
      </c>
      <c r="P72" s="74">
        <v>1002.5448812404003</v>
      </c>
      <c r="Q72" s="74">
        <v>9.9397304958120394</v>
      </c>
      <c r="R72" s="74">
        <v>1.00031741722273</v>
      </c>
      <c r="S72" s="74">
        <v>1.0471963615112596</v>
      </c>
      <c r="T72" s="74">
        <v>1.047196317134492</v>
      </c>
      <c r="U72" s="74">
        <v>3.2646255885993014E-4</v>
      </c>
      <c r="V72" s="74"/>
      <c r="W72" s="74">
        <v>1.8312359914252993E-2</v>
      </c>
      <c r="X72" s="74">
        <v>8.2210010623893381E-2</v>
      </c>
      <c r="Y72" s="74">
        <v>0.10052237053814637</v>
      </c>
      <c r="Z72" s="150"/>
      <c r="AA72" s="150"/>
      <c r="AB72" s="150"/>
    </row>
    <row r="73" spans="7:28">
      <c r="G73" s="4">
        <v>51</v>
      </c>
      <c r="H73" s="739">
        <v>1.6487212707001284E-4</v>
      </c>
      <c r="I73" s="739">
        <v>6371.0064548307037</v>
      </c>
      <c r="J73" s="739">
        <v>6371.0065372667668</v>
      </c>
      <c r="K73" s="739">
        <v>6.4548307034821371E-3</v>
      </c>
      <c r="L73" s="739">
        <v>6.5372667670171433E-3</v>
      </c>
      <c r="M73" s="739">
        <v>1012.4649162055629</v>
      </c>
      <c r="N73" s="739">
        <v>288.10750780971313</v>
      </c>
      <c r="O73" s="74">
        <v>7.4755252708726143</v>
      </c>
      <c r="P73" s="74">
        <v>1002.5260377775073</v>
      </c>
      <c r="Q73" s="74">
        <v>9.9388784280555598</v>
      </c>
      <c r="R73" s="74">
        <v>1.0003174094260088</v>
      </c>
      <c r="S73" s="74">
        <v>1.0471963306344856</v>
      </c>
      <c r="T73" s="74">
        <v>1.0471962858117281</v>
      </c>
      <c r="U73" s="74">
        <v>3.29743544170924E-4</v>
      </c>
      <c r="V73" s="74"/>
      <c r="W73" s="74">
        <v>1.8311854754941917E-2</v>
      </c>
      <c r="X73" s="74">
        <v>8.2202200627309402E-2</v>
      </c>
      <c r="Y73" s="74">
        <v>0.10051405538225132</v>
      </c>
      <c r="Z73" s="150"/>
      <c r="AA73" s="150"/>
      <c r="AB73" s="150"/>
    </row>
    <row r="74" spans="7:28">
      <c r="G74" s="4">
        <v>52</v>
      </c>
      <c r="H74" s="739">
        <v>1.6652911949458865E-4</v>
      </c>
      <c r="I74" s="739">
        <v>6371.0066197028309</v>
      </c>
      <c r="J74" s="739">
        <v>6371.006702967391</v>
      </c>
      <c r="K74" s="739">
        <v>6.6197028305521521E-3</v>
      </c>
      <c r="L74" s="739">
        <v>6.7029673902994462E-3</v>
      </c>
      <c r="M74" s="739">
        <v>1012.4450230475004</v>
      </c>
      <c r="N74" s="739">
        <v>288.10643075790512</v>
      </c>
      <c r="O74" s="74">
        <v>7.4749059469301873</v>
      </c>
      <c r="P74" s="74">
        <v>1002.5070051766139</v>
      </c>
      <c r="Q74" s="74">
        <v>9.9380178708864566</v>
      </c>
      <c r="R74" s="74">
        <v>1.000317401551261</v>
      </c>
      <c r="S74" s="74">
        <v>1.0471962994468236</v>
      </c>
      <c r="T74" s="74">
        <v>1.0471962541735944</v>
      </c>
      <c r="U74" s="74">
        <v>3.3305750366707798E-4</v>
      </c>
      <c r="V74" s="74"/>
      <c r="W74" s="74">
        <v>1.8311344530075921E-2</v>
      </c>
      <c r="X74" s="74">
        <v>8.2194312896056484E-2</v>
      </c>
      <c r="Y74" s="74">
        <v>0.10050565742613241</v>
      </c>
      <c r="Z74" s="150"/>
      <c r="AA74" s="150"/>
      <c r="AB74" s="150"/>
    </row>
    <row r="75" spans="7:28">
      <c r="G75" s="134">
        <v>53</v>
      </c>
      <c r="H75" s="739">
        <v>1.6820276496988865E-4</v>
      </c>
      <c r="I75" s="739">
        <v>6371.0067862319502</v>
      </c>
      <c r="J75" s="739">
        <v>6371.0068703333327</v>
      </c>
      <c r="K75" s="739">
        <v>6.786231950046742E-3</v>
      </c>
      <c r="L75" s="739">
        <v>6.8703333325316864E-3</v>
      </c>
      <c r="M75" s="739">
        <v>1012.4249302822152</v>
      </c>
      <c r="N75" s="739">
        <v>288.10534288160352</v>
      </c>
      <c r="O75" s="74">
        <v>7.4742804507637883</v>
      </c>
      <c r="P75" s="74">
        <v>1002.4877815417419</v>
      </c>
      <c r="Q75" s="74">
        <v>9.9371487404733152</v>
      </c>
      <c r="R75" s="74">
        <v>1.000317393597709</v>
      </c>
      <c r="S75" s="74">
        <v>1.0471962679451385</v>
      </c>
      <c r="T75" s="74">
        <v>1.0471962222169102</v>
      </c>
      <c r="U75" s="74">
        <v>3.3640476885921089E-4</v>
      </c>
      <c r="V75" s="74"/>
      <c r="W75" s="74">
        <v>1.8310829188975065E-2</v>
      </c>
      <c r="X75" s="74">
        <v>8.2186346664106957E-2</v>
      </c>
      <c r="Y75" s="74">
        <v>0.10049717585308202</v>
      </c>
      <c r="Z75" s="150"/>
      <c r="AA75" s="150"/>
      <c r="AB75" s="150"/>
    </row>
    <row r="76" spans="7:28">
      <c r="G76" s="4">
        <v>54</v>
      </c>
      <c r="H76" s="739">
        <v>1.6989323086185509E-4</v>
      </c>
      <c r="I76" s="739">
        <v>6371.0069544347152</v>
      </c>
      <c r="J76" s="739">
        <v>6371.0070393813303</v>
      </c>
      <c r="K76" s="739">
        <v>6.9544347150166334E-3</v>
      </c>
      <c r="L76" s="739">
        <v>7.0393813304475607E-3</v>
      </c>
      <c r="M76" s="739">
        <v>1012.4046359101276</v>
      </c>
      <c r="N76" s="739">
        <v>288.10424407202146</v>
      </c>
      <c r="O76" s="74">
        <v>7.4736487213892788</v>
      </c>
      <c r="P76" s="74">
        <v>1002.4683649579555</v>
      </c>
      <c r="Q76" s="74">
        <v>9.9362709521720731</v>
      </c>
      <c r="R76" s="74">
        <v>1.0003173855645677</v>
      </c>
      <c r="S76" s="74">
        <v>1.0471962361262617</v>
      </c>
      <c r="T76" s="74">
        <v>1.0471961899384616</v>
      </c>
      <c r="U76" s="74">
        <v>3.3978567398662562E-4</v>
      </c>
      <c r="V76" s="74"/>
      <c r="W76" s="74">
        <v>1.8310308680454714E-2</v>
      </c>
      <c r="X76" s="74">
        <v>8.217830115803966E-2</v>
      </c>
      <c r="Y76" s="74">
        <v>0.10048860983849438</v>
      </c>
      <c r="Z76" s="150"/>
      <c r="AA76" s="150"/>
      <c r="AB76" s="150"/>
    </row>
    <row r="77" spans="7:28">
      <c r="G77" s="4">
        <v>55</v>
      </c>
      <c r="H77" s="739">
        <v>1.7160068621848587E-4</v>
      </c>
      <c r="I77" s="739">
        <v>6371.0071243279463</v>
      </c>
      <c r="J77" s="739">
        <v>6371.0072101282894</v>
      </c>
      <c r="K77" s="739">
        <v>7.1243279458784899E-3</v>
      </c>
      <c r="L77" s="739">
        <v>7.2101282889877327E-3</v>
      </c>
      <c r="M77" s="739">
        <v>1012.3841379116975</v>
      </c>
      <c r="N77" s="739">
        <v>288.10313421927884</v>
      </c>
      <c r="O77" s="74">
        <v>7.4730106972306505</v>
      </c>
      <c r="P77" s="74">
        <v>1002.4487534911791</v>
      </c>
      <c r="Q77" s="74">
        <v>9.9353844205184529</v>
      </c>
      <c r="R77" s="74">
        <v>1.0003173774510441</v>
      </c>
      <c r="S77" s="74">
        <v>1.0471962039869944</v>
      </c>
      <c r="T77" s="74">
        <v>1.0471961573350042</v>
      </c>
      <c r="U77" s="74">
        <v>3.432005578360986E-4</v>
      </c>
      <c r="V77" s="74"/>
      <c r="W77" s="74">
        <v>1.8309782952820704E-2</v>
      </c>
      <c r="X77" s="74">
        <v>8.2170175596971845E-2</v>
      </c>
      <c r="Y77" s="74">
        <v>0.10047995854979255</v>
      </c>
      <c r="Z77" s="150"/>
      <c r="AA77" s="150"/>
      <c r="AB77" s="150"/>
    </row>
    <row r="78" spans="7:28">
      <c r="G78" s="4">
        <v>56</v>
      </c>
      <c r="H78" s="739">
        <v>1.7332530178673953E-4</v>
      </c>
      <c r="I78" s="739">
        <v>6371.0072959286317</v>
      </c>
      <c r="J78" s="739">
        <v>6371.0073825912823</v>
      </c>
      <c r="K78" s="739">
        <v>7.2959286320969765E-3</v>
      </c>
      <c r="L78" s="739">
        <v>7.3825912829903464E-3</v>
      </c>
      <c r="M78" s="739">
        <v>1012.3634342472158</v>
      </c>
      <c r="N78" s="739">
        <v>288.10201321239123</v>
      </c>
      <c r="O78" s="74">
        <v>7.4723663161144946</v>
      </c>
      <c r="P78" s="74">
        <v>1002.4289451879954</v>
      </c>
      <c r="Q78" s="74">
        <v>9.9344890592203292</v>
      </c>
      <c r="R78" s="74">
        <v>1.0003173692563374</v>
      </c>
      <c r="S78" s="74">
        <v>1.0471961715241038</v>
      </c>
      <c r="T78" s="74">
        <v>1.0471961244032582</v>
      </c>
      <c r="U78" s="74">
        <v>3.4664976101339562E-4</v>
      </c>
      <c r="V78" s="74"/>
      <c r="W78" s="74">
        <v>1.830925195386392E-2</v>
      </c>
      <c r="X78" s="74">
        <v>8.2161969192490081E-2</v>
      </c>
      <c r="Y78" s="74">
        <v>0.100471221146354</v>
      </c>
      <c r="Z78" s="150"/>
      <c r="AA78" s="150"/>
      <c r="AB78" s="150"/>
    </row>
    <row r="79" spans="7:28">
      <c r="G79" s="134">
        <v>57</v>
      </c>
      <c r="H79" s="739">
        <v>1.7506725002961013E-4</v>
      </c>
      <c r="I79" s="739">
        <v>6371.0074692539338</v>
      </c>
      <c r="J79" s="739">
        <v>6371.0075567875592</v>
      </c>
      <c r="K79" s="739">
        <v>7.469253933883719E-3</v>
      </c>
      <c r="L79" s="739">
        <v>7.5567875588985244E-3</v>
      </c>
      <c r="M79" s="739">
        <v>1012.3425228566167</v>
      </c>
      <c r="N79" s="739">
        <v>288.10088093925884</v>
      </c>
      <c r="O79" s="74">
        <v>7.4717155152644326</v>
      </c>
      <c r="P79" s="74">
        <v>1002.4089380754667</v>
      </c>
      <c r="Q79" s="74">
        <v>9.9335847811500297</v>
      </c>
      <c r="R79" s="74">
        <v>1.000317360979639</v>
      </c>
      <c r="S79" s="74">
        <v>1.0471961387343252</v>
      </c>
      <c r="T79" s="74">
        <v>1.0471960911399121</v>
      </c>
      <c r="U79" s="74">
        <v>3.5013362867175601E-4</v>
      </c>
      <c r="V79" s="74"/>
      <c r="W79" s="74">
        <v>1.8308715630855656E-2</v>
      </c>
      <c r="X79" s="74">
        <v>8.2153681148581084E-2</v>
      </c>
      <c r="Y79" s="74">
        <v>0.10046239677943675</v>
      </c>
      <c r="Z79" s="150"/>
      <c r="AA79" s="150"/>
      <c r="AB79" s="150"/>
    </row>
    <row r="80" spans="7:28">
      <c r="G80" s="4">
        <v>58</v>
      </c>
      <c r="H80" s="739">
        <v>1.7682670514337351E-4</v>
      </c>
      <c r="I80" s="739">
        <v>6371.0076443211838</v>
      </c>
      <c r="J80" s="739">
        <v>6371.0077327345361</v>
      </c>
      <c r="K80" s="739">
        <v>7.6443211839133289E-3</v>
      </c>
      <c r="L80" s="739">
        <v>7.7327345364850159E-3</v>
      </c>
      <c r="M80" s="739">
        <v>1012.3214016592655</v>
      </c>
      <c r="N80" s="739">
        <v>288.09973728665528</v>
      </c>
      <c r="O80" s="74">
        <v>7.4710582312954905</v>
      </c>
      <c r="P80" s="74">
        <v>1002.3887301609288</v>
      </c>
      <c r="Q80" s="74">
        <v>9.9326714983365694</v>
      </c>
      <c r="R80" s="74">
        <v>1.0003173526201323</v>
      </c>
      <c r="S80" s="74">
        <v>1.0471961056143604</v>
      </c>
      <c r="T80" s="74">
        <v>1.0471960575416204</v>
      </c>
      <c r="U80" s="74">
        <v>3.5365251005714526E-4</v>
      </c>
      <c r="V80" s="74"/>
      <c r="W80" s="74">
        <v>1.8308173930542227E-2</v>
      </c>
      <c r="X80" s="74">
        <v>8.2145310661561735E-2</v>
      </c>
      <c r="Y80" s="74">
        <v>0.10045348459210396</v>
      </c>
      <c r="Z80" s="150"/>
      <c r="AA80" s="150"/>
      <c r="AB80" s="150"/>
    </row>
    <row r="81" spans="7:28">
      <c r="G81" s="4">
        <v>59</v>
      </c>
      <c r="H81" s="739">
        <v>1.7860384307500735E-4</v>
      </c>
      <c r="I81" s="739">
        <v>6371.0078211478894</v>
      </c>
      <c r="J81" s="739">
        <v>6371.0079104498109</v>
      </c>
      <c r="K81" s="739">
        <v>7.8211478890567055E-3</v>
      </c>
      <c r="L81" s="739">
        <v>7.9104498105942098E-3</v>
      </c>
      <c r="M81" s="739">
        <v>1012.3000685537606</v>
      </c>
      <c r="N81" s="739">
        <v>288.09858214021625</v>
      </c>
      <c r="O81" s="74">
        <v>7.4703944002084279</v>
      </c>
      <c r="P81" s="74">
        <v>1002.3683194318028</v>
      </c>
      <c r="Q81" s="74">
        <v>9.9317491219578198</v>
      </c>
      <c r="R81" s="74">
        <v>1.0003173441769924</v>
      </c>
      <c r="S81" s="74">
        <v>1.047196072160878</v>
      </c>
      <c r="T81" s="74">
        <v>1.0471960236050042</v>
      </c>
      <c r="U81" s="74">
        <v>3.572067557797709E-4</v>
      </c>
      <c r="V81" s="74"/>
      <c r="W81" s="74">
        <v>1.8307626799139831E-2</v>
      </c>
      <c r="X81" s="74">
        <v>8.2136856920008633E-2</v>
      </c>
      <c r="Y81" s="74">
        <v>0.10044448371914846</v>
      </c>
      <c r="Z81" s="150"/>
      <c r="AA81" s="150"/>
      <c r="AB81" s="150"/>
    </row>
    <row r="82" spans="7:28">
      <c r="G82" s="4">
        <v>60</v>
      </c>
      <c r="H82" s="739">
        <v>1.8039884153978571E-4</v>
      </c>
      <c r="I82" s="739">
        <v>6371.0079997517323</v>
      </c>
      <c r="J82" s="739">
        <v>6371.0080899511531</v>
      </c>
      <c r="K82" s="739">
        <v>7.999751732131714E-3</v>
      </c>
      <c r="L82" s="739">
        <v>8.089951152901606E-3</v>
      </c>
      <c r="M82" s="739">
        <v>1012.2785214177259</v>
      </c>
      <c r="N82" s="739">
        <v>288.09741538442802</v>
      </c>
      <c r="O82" s="74">
        <v>7.4697239573840228</v>
      </c>
      <c r="P82" s="74">
        <v>1002.3477038553932</v>
      </c>
      <c r="Q82" s="74">
        <v>9.9308175623326189</v>
      </c>
      <c r="R82" s="74">
        <v>1.0003173356493866</v>
      </c>
      <c r="S82" s="74">
        <v>1.047196038370513</v>
      </c>
      <c r="T82" s="74">
        <v>1.0471959893266498</v>
      </c>
      <c r="U82" s="74">
        <v>3.6079672190680867E-4</v>
      </c>
      <c r="V82" s="74"/>
      <c r="W82" s="74">
        <v>1.8307074182329408E-2</v>
      </c>
      <c r="X82" s="74">
        <v>8.2128319104687014E-2</v>
      </c>
      <c r="Y82" s="74">
        <v>0.10043539328701642</v>
      </c>
      <c r="Z82" s="150"/>
      <c r="AA82" s="150"/>
      <c r="AB82" s="150"/>
    </row>
    <row r="83" spans="7:28">
      <c r="G83" s="134">
        <v>61</v>
      </c>
      <c r="H83" s="739">
        <v>1.822118800390509E-4</v>
      </c>
      <c r="I83" s="739">
        <v>6371.0081801505739</v>
      </c>
      <c r="J83" s="739">
        <v>6371.0082712565136</v>
      </c>
      <c r="K83" s="739">
        <v>8.1801505736715015E-3</v>
      </c>
      <c r="L83" s="739">
        <v>8.2712565136910266E-3</v>
      </c>
      <c r="M83" s="739">
        <v>1012.2567581076041</v>
      </c>
      <c r="N83" s="739">
        <v>288.09623690261611</v>
      </c>
      <c r="O83" s="74">
        <v>7.469046837577304</v>
      </c>
      <c r="P83" s="74">
        <v>1002.3268813786913</v>
      </c>
      <c r="Q83" s="74">
        <v>9.9298767289128147</v>
      </c>
      <c r="R83" s="74">
        <v>1.0003173270364738</v>
      </c>
      <c r="S83" s="74">
        <v>1.0471960042398658</v>
      </c>
      <c r="T83" s="74">
        <v>1.0471959547031089</v>
      </c>
      <c r="U83" s="74">
        <v>3.6442276814341312E-4</v>
      </c>
      <c r="V83" s="74"/>
      <c r="W83" s="74">
        <v>1.8306516025251286E-2</v>
      </c>
      <c r="X83" s="74">
        <v>8.2119696388479158E-2</v>
      </c>
      <c r="Y83" s="74">
        <v>0.10042621241373044</v>
      </c>
      <c r="Z83" s="150"/>
      <c r="AA83" s="150"/>
      <c r="AB83" s="150"/>
    </row>
    <row r="84" spans="7:28">
      <c r="G84" s="4">
        <v>62</v>
      </c>
      <c r="H84" s="739">
        <v>1.8404313987816374E-4</v>
      </c>
      <c r="I84" s="739">
        <v>6371.0083623624541</v>
      </c>
      <c r="J84" s="739">
        <v>6371.0084543840239</v>
      </c>
      <c r="K84" s="739">
        <v>8.3623624537105552E-3</v>
      </c>
      <c r="L84" s="739">
        <v>8.4543840236496366E-3</v>
      </c>
      <c r="M84" s="739">
        <v>1012.234776458446</v>
      </c>
      <c r="N84" s="739">
        <v>288.09504657693333</v>
      </c>
      <c r="O84" s="74">
        <v>7.4683629749117335</v>
      </c>
      <c r="P84" s="74">
        <v>1002.3058499281708</v>
      </c>
      <c r="Q84" s="74">
        <v>9.9289265302752199</v>
      </c>
      <c r="R84" s="74">
        <v>1.0003173183374048</v>
      </c>
      <c r="S84" s="74">
        <v>1.0471959697655038</v>
      </c>
      <c r="T84" s="74">
        <v>1.0471959197308998</v>
      </c>
      <c r="U84" s="74">
        <v>3.6808525510423351E-4</v>
      </c>
      <c r="V84" s="74"/>
      <c r="W84" s="74">
        <v>1.8305952272499971E-2</v>
      </c>
      <c r="X84" s="74">
        <v>8.2110987936312094E-2</v>
      </c>
      <c r="Y84" s="74">
        <v>0.10041694020881206</v>
      </c>
      <c r="Z84" s="150"/>
      <c r="AA84" s="150"/>
      <c r="AB84" s="150"/>
    </row>
    <row r="85" spans="7:28">
      <c r="G85" s="4">
        <v>63</v>
      </c>
      <c r="H85" s="739">
        <v>1.8589280418463422E-4</v>
      </c>
      <c r="I85" s="739">
        <v>6371.0085464055937</v>
      </c>
      <c r="J85" s="739">
        <v>6371.008639351996</v>
      </c>
      <c r="K85" s="739">
        <v>8.5464055935887216E-3</v>
      </c>
      <c r="L85" s="739">
        <v>8.6393519956810393E-3</v>
      </c>
      <c r="M85" s="739">
        <v>1012.2125742836949</v>
      </c>
      <c r="N85" s="739">
        <v>288.09384428834812</v>
      </c>
      <c r="O85" s="74">
        <v>7.4676723028733454</v>
      </c>
      <c r="P85" s="74">
        <v>1002.2846074095814</v>
      </c>
      <c r="Q85" s="74">
        <v>9.9279668741135385</v>
      </c>
      <c r="R85" s="74">
        <v>1.0003173095513214</v>
      </c>
      <c r="S85" s="74">
        <v>1.0471959349439581</v>
      </c>
      <c r="T85" s="74">
        <v>1.0471958844065035</v>
      </c>
      <c r="U85" s="74">
        <v>3.7178455204411875E-4</v>
      </c>
      <c r="V85" s="74"/>
      <c r="W85" s="74">
        <v>1.8305382868118534E-2</v>
      </c>
      <c r="X85" s="74">
        <v>8.210219290508472E-2</v>
      </c>
      <c r="Y85" s="74">
        <v>0.10040757577320325</v>
      </c>
      <c r="Z85" s="150"/>
      <c r="AA85" s="150"/>
      <c r="AB85" s="150"/>
    </row>
    <row r="86" spans="7:28">
      <c r="G86" s="4">
        <v>64</v>
      </c>
      <c r="H86" s="739">
        <v>1.8776105792643431E-4</v>
      </c>
      <c r="I86" s="739">
        <v>6371.0087322983982</v>
      </c>
      <c r="J86" s="739">
        <v>6371.0088261789269</v>
      </c>
      <c r="K86" s="739">
        <v>8.7322983977733571E-3</v>
      </c>
      <c r="L86" s="739">
        <v>8.8261789267365734E-3</v>
      </c>
      <c r="M86" s="739">
        <v>1012.1901493749806</v>
      </c>
      <c r="N86" s="739">
        <v>288.0926299166328</v>
      </c>
      <c r="O86" s="74">
        <v>7.4669747543048297</v>
      </c>
      <c r="P86" s="74">
        <v>1002.2631517077504</v>
      </c>
      <c r="Q86" s="74">
        <v>9.9269976672301876</v>
      </c>
      <c r="R86" s="74">
        <v>1.0003173006773578</v>
      </c>
      <c r="S86" s="74">
        <v>1.0471958997717246</v>
      </c>
      <c r="T86" s="74">
        <v>1.0471958487263655</v>
      </c>
      <c r="U86" s="74">
        <v>3.7552102548943367E-4</v>
      </c>
      <c r="V86" s="74"/>
      <c r="W86" s="74">
        <v>1.8304807755593452E-2</v>
      </c>
      <c r="X86" s="74">
        <v>8.2093310443594525E-2</v>
      </c>
      <c r="Y86" s="74">
        <v>0.10039811819918798</v>
      </c>
      <c r="Z86" s="150"/>
      <c r="AA86" s="150"/>
      <c r="AB86" s="150"/>
    </row>
    <row r="87" spans="7:28">
      <c r="G87" s="134">
        <v>65</v>
      </c>
      <c r="H87" s="739">
        <v>1.8964808793049516E-4</v>
      </c>
      <c r="I87" s="739">
        <v>6371.0089200594557</v>
      </c>
      <c r="J87" s="739">
        <v>6371.0090148834997</v>
      </c>
      <c r="K87" s="739">
        <v>8.9200594556997949E-3</v>
      </c>
      <c r="L87" s="739">
        <v>9.0148834996650433E-3</v>
      </c>
      <c r="M87" s="739">
        <v>1012.1674995018966</v>
      </c>
      <c r="N87" s="739">
        <v>288.09140334035135</v>
      </c>
      <c r="O87" s="74">
        <v>7.466270261399572</v>
      </c>
      <c r="P87" s="74">
        <v>1002.2414806863685</v>
      </c>
      <c r="Q87" s="74">
        <v>9.9260188155280797</v>
      </c>
      <c r="R87" s="74">
        <v>1.0003172917146392</v>
      </c>
      <c r="S87" s="74">
        <v>1.0471958642452648</v>
      </c>
      <c r="T87" s="74">
        <v>1.0471958126868972</v>
      </c>
      <c r="U87" s="74">
        <v>3.7929505060674273E-4</v>
      </c>
      <c r="V87" s="74"/>
      <c r="W87" s="74">
        <v>1.8304226877848984E-2</v>
      </c>
      <c r="X87" s="74">
        <v>8.2084339692463537E-2</v>
      </c>
      <c r="Y87" s="74">
        <v>0.10038856657031252</v>
      </c>
      <c r="Z87" s="150"/>
      <c r="AA87" s="150"/>
      <c r="AB87" s="150"/>
    </row>
    <row r="88" spans="7:28">
      <c r="G88" s="4">
        <v>66</v>
      </c>
      <c r="H88" s="739">
        <v>1.9155408290138964E-4</v>
      </c>
      <c r="I88" s="739">
        <v>6371.0091097075438</v>
      </c>
      <c r="J88" s="739">
        <v>6371.0092054845854</v>
      </c>
      <c r="K88" s="739">
        <v>9.1097075436302917E-3</v>
      </c>
      <c r="L88" s="739">
        <v>9.205484585080987E-3</v>
      </c>
      <c r="M88" s="739">
        <v>1012.1446224117831</v>
      </c>
      <c r="N88" s="739">
        <v>288.0901644368472</v>
      </c>
      <c r="O88" s="74">
        <v>7.4655587556956347</v>
      </c>
      <c r="P88" s="74">
        <v>1002.2195921877808</v>
      </c>
      <c r="Q88" s="74">
        <v>9.9250302240023078</v>
      </c>
      <c r="R88" s="74">
        <v>1.0003172826622824</v>
      </c>
      <c r="S88" s="74">
        <v>1.0471958283610032</v>
      </c>
      <c r="T88" s="74">
        <v>1.0471957762844715</v>
      </c>
      <c r="U88" s="74">
        <v>3.8310700529109454E-4</v>
      </c>
      <c r="V88" s="74"/>
      <c r="W88" s="74">
        <v>1.8303640177241592E-2</v>
      </c>
      <c r="X88" s="74">
        <v>8.2075279784063607E-2</v>
      </c>
      <c r="Y88" s="74">
        <v>0.1003789199613052</v>
      </c>
      <c r="Z88" s="150"/>
      <c r="AA88" s="150"/>
      <c r="AB88" s="150"/>
    </row>
    <row r="89" spans="7:28">
      <c r="G89" s="4">
        <v>67</v>
      </c>
      <c r="H89" s="739">
        <v>1.9347923344020318E-4</v>
      </c>
      <c r="I89" s="739">
        <v>6371.0093012616262</v>
      </c>
      <c r="J89" s="739">
        <v>6371.0093980012425</v>
      </c>
      <c r="K89" s="739">
        <v>9.3012616265316841E-3</v>
      </c>
      <c r="L89" s="739">
        <v>9.3980012432517863E-3</v>
      </c>
      <c r="M89" s="739">
        <v>1012.1215158295095</v>
      </c>
      <c r="N89" s="739">
        <v>288.08891308223127</v>
      </c>
      <c r="O89" s="74">
        <v>7.4648401680696992</v>
      </c>
      <c r="P89" s="74">
        <v>1002.1974840327777</v>
      </c>
      <c r="Q89" s="74">
        <v>9.9240317967317981</v>
      </c>
      <c r="R89" s="74">
        <v>1.0003172735193948</v>
      </c>
      <c r="S89" s="74">
        <v>1.0471957921153301</v>
      </c>
      <c r="T89" s="74">
        <v>1.0471957395154263</v>
      </c>
      <c r="U89" s="74">
        <v>3.8695727016602177E-4</v>
      </c>
      <c r="V89" s="74"/>
      <c r="W89" s="74">
        <v>1.8303047595554546E-2</v>
      </c>
      <c r="X89" s="74">
        <v>8.2066129842441396E-2</v>
      </c>
      <c r="Y89" s="74">
        <v>0.10036917743799595</v>
      </c>
      <c r="Z89" s="150"/>
      <c r="AA89" s="150"/>
      <c r="AB89" s="150"/>
    </row>
    <row r="90" spans="7:28">
      <c r="G90" s="4">
        <v>68</v>
      </c>
      <c r="H90" s="739">
        <v>1.9542373206359398E-4</v>
      </c>
      <c r="I90" s="739">
        <v>6371.0094947408597</v>
      </c>
      <c r="J90" s="739">
        <v>6371.0095924527259</v>
      </c>
      <c r="K90" s="739">
        <v>9.4947408599718886E-3</v>
      </c>
      <c r="L90" s="739">
        <v>9.5924527260036856E-3</v>
      </c>
      <c r="M90" s="739">
        <v>1012.0981774572498</v>
      </c>
      <c r="N90" s="739">
        <v>288.08764915136931</v>
      </c>
      <c r="O90" s="74">
        <v>7.4641144287309498</v>
      </c>
      <c r="P90" s="74">
        <v>1002.175154020379</v>
      </c>
      <c r="Q90" s="74">
        <v>9.9230234368708601</v>
      </c>
      <c r="R90" s="74">
        <v>1.0003172642850762</v>
      </c>
      <c r="S90" s="74">
        <v>1.0471957555045956</v>
      </c>
      <c r="T90" s="74">
        <v>1.0471957023760603</v>
      </c>
      <c r="U90" s="74">
        <v>3.9084623085727799E-4</v>
      </c>
      <c r="V90" s="74"/>
      <c r="W90" s="74">
        <v>1.8302449073992103E-2</v>
      </c>
      <c r="X90" s="74">
        <v>8.2056888983242648E-2</v>
      </c>
      <c r="Y90" s="74">
        <v>0.10035933805723475</v>
      </c>
      <c r="Z90" s="150"/>
      <c r="AA90" s="150"/>
      <c r="AB90" s="150"/>
    </row>
    <row r="91" spans="7:28">
      <c r="G91" s="134">
        <v>69</v>
      </c>
      <c r="H91" s="739">
        <v>1.9738777322304477E-4</v>
      </c>
      <c r="I91" s="739">
        <v>6371.009690164592</v>
      </c>
      <c r="J91" s="739">
        <v>6371.0097888584787</v>
      </c>
      <c r="K91" s="739">
        <v>9.6901645920354842E-3</v>
      </c>
      <c r="L91" s="739">
        <v>9.7888584786470067E-3</v>
      </c>
      <c r="M91" s="739">
        <v>1012.0746049742557</v>
      </c>
      <c r="N91" s="739">
        <v>288.08637251786945</v>
      </c>
      <c r="O91" s="74">
        <v>7.4633814672149086</v>
      </c>
      <c r="P91" s="74">
        <v>1002.152599927615</v>
      </c>
      <c r="Q91" s="74">
        <v>9.9220050466406882</v>
      </c>
      <c r="R91" s="74">
        <v>1.0003172549584163</v>
      </c>
      <c r="S91" s="74">
        <v>1.0471957185251173</v>
      </c>
      <c r="T91" s="74">
        <v>1.0471956648626375</v>
      </c>
      <c r="U91" s="74">
        <v>3.9477427480960614E-4</v>
      </c>
      <c r="V91" s="74"/>
      <c r="W91" s="74">
        <v>1.8301844553173789E-2</v>
      </c>
      <c r="X91" s="74">
        <v>8.2047556313635167E-2</v>
      </c>
      <c r="Y91" s="74">
        <v>0.10034940086680896</v>
      </c>
      <c r="Z91" s="150"/>
      <c r="AA91" s="150"/>
      <c r="AB91" s="150"/>
    </row>
    <row r="92" spans="7:28">
      <c r="G92" s="4">
        <v>70</v>
      </c>
      <c r="H92" s="739">
        <v>1.9937155332430825E-4</v>
      </c>
      <c r="I92" s="739">
        <v>6371.0098875523654</v>
      </c>
      <c r="J92" s="739">
        <v>6371.0099872381425</v>
      </c>
      <c r="K92" s="739">
        <v>9.8875523652585291E-3</v>
      </c>
      <c r="L92" s="739">
        <v>9.9872381419206825E-3</v>
      </c>
      <c r="M92" s="739">
        <v>1012.0507960366361</v>
      </c>
      <c r="N92" s="739">
        <v>288.08508305406974</v>
      </c>
      <c r="O92" s="74">
        <v>7.4626412123772168</v>
      </c>
      <c r="P92" s="74">
        <v>1002.1298195093153</v>
      </c>
      <c r="Q92" s="74">
        <v>9.9209765273207857</v>
      </c>
      <c r="R92" s="74">
        <v>1.0003172455384968</v>
      </c>
      <c r="S92" s="74">
        <v>1.0471956811731711</v>
      </c>
      <c r="T92" s="74">
        <v>1.0471956269713809</v>
      </c>
      <c r="U92" s="74">
        <v>3.9874179628895945E-4</v>
      </c>
      <c r="V92" s="74"/>
      <c r="W92" s="74">
        <v>1.830123397312888E-2</v>
      </c>
      <c r="X92" s="74">
        <v>8.2038130932232861E-2</v>
      </c>
      <c r="Y92" s="74">
        <v>0.10033936490536174</v>
      </c>
      <c r="Z92" s="150"/>
      <c r="AA92" s="150"/>
      <c r="AB92" s="150"/>
    </row>
    <row r="93" spans="7:28">
      <c r="G93" s="4">
        <v>71</v>
      </c>
      <c r="H93" s="739">
        <v>2.0137527074704767E-4</v>
      </c>
      <c r="I93" s="739">
        <v>6371.0100869239186</v>
      </c>
      <c r="J93" s="739">
        <v>6371.0101876115541</v>
      </c>
      <c r="K93" s="739">
        <v>1.0086923918582841E-2</v>
      </c>
      <c r="L93" s="739">
        <v>1.0187611553956364E-2</v>
      </c>
      <c r="M93" s="739">
        <v>1012.0267482771224</v>
      </c>
      <c r="N93" s="739">
        <v>288.08378063102509</v>
      </c>
      <c r="O93" s="74">
        <v>7.4618935923873728</v>
      </c>
      <c r="P93" s="74">
        <v>1002.1068104978821</v>
      </c>
      <c r="Q93" s="74">
        <v>9.9199377792403123</v>
      </c>
      <c r="R93" s="74">
        <v>1.0003172360243899</v>
      </c>
      <c r="S93" s="74">
        <v>1.0471956434449985</v>
      </c>
      <c r="T93" s="74">
        <v>1.0471955886984778</v>
      </c>
      <c r="U93" s="74">
        <v>4.0274919183502789E-4</v>
      </c>
      <c r="V93" s="74"/>
      <c r="W93" s="74">
        <v>1.8300617273290416E-2</v>
      </c>
      <c r="X93" s="74">
        <v>8.2028611929017115E-2</v>
      </c>
      <c r="Y93" s="74">
        <v>0.10032922920230752</v>
      </c>
      <c r="Z93" s="150"/>
      <c r="AA93" s="150"/>
      <c r="AB93" s="150"/>
    </row>
    <row r="94" spans="7:28">
      <c r="G94" s="4">
        <v>72</v>
      </c>
      <c r="H94" s="739">
        <v>2.0339912586467507E-4</v>
      </c>
      <c r="I94" s="739">
        <v>6371.0102882991896</v>
      </c>
      <c r="J94" s="739">
        <v>6371.0103899987525</v>
      </c>
      <c r="K94" s="739">
        <v>1.0288299189329889E-2</v>
      </c>
      <c r="L94" s="739">
        <v>1.0389998752262227E-2</v>
      </c>
      <c r="M94" s="739">
        <v>1012.0024593048371</v>
      </c>
      <c r="N94" s="739">
        <v>288.08246511849461</v>
      </c>
      <c r="O94" s="74">
        <v>7.4611385347224086</v>
      </c>
      <c r="P94" s="74">
        <v>1002.0835706030678</v>
      </c>
      <c r="Q94" s="74">
        <v>9.9188887017693776</v>
      </c>
      <c r="R94" s="74">
        <v>1.0003172264151587</v>
      </c>
      <c r="S94" s="74">
        <v>1.0471956053368008</v>
      </c>
      <c r="T94" s="74">
        <v>1.0471955500400749</v>
      </c>
      <c r="U94" s="74">
        <v>4.0679686117073288E-4</v>
      </c>
      <c r="V94" s="74"/>
      <c r="W94" s="74">
        <v>1.829999439248926E-2</v>
      </c>
      <c r="X94" s="74">
        <v>8.201899838525889E-2</v>
      </c>
      <c r="Y94" s="74">
        <v>0.10031899277774815</v>
      </c>
      <c r="Z94" s="150"/>
      <c r="AA94" s="150"/>
      <c r="AB94" s="150"/>
    </row>
    <row r="95" spans="7:28">
      <c r="G95" s="134">
        <v>73</v>
      </c>
      <c r="H95" s="739">
        <v>2.0544332106438878E-4</v>
      </c>
      <c r="I95" s="739">
        <v>6371.0104916983155</v>
      </c>
      <c r="J95" s="739">
        <v>6371.0105944199759</v>
      </c>
      <c r="K95" s="739">
        <v>1.0491698315194566E-2</v>
      </c>
      <c r="L95" s="739">
        <v>1.0594419975726761E-2</v>
      </c>
      <c r="M95" s="739">
        <v>1011.9779267050651</v>
      </c>
      <c r="N95" s="739">
        <v>288.08113638492841</v>
      </c>
      <c r="O95" s="74">
        <v>7.4603759661605196</v>
      </c>
      <c r="P95" s="74">
        <v>1002.0600975117549</v>
      </c>
      <c r="Q95" s="74">
        <v>9.9178291933102489</v>
      </c>
      <c r="R95" s="74">
        <v>1.0003172167098573</v>
      </c>
      <c r="S95" s="74">
        <v>1.0471955668447421</v>
      </c>
      <c r="T95" s="74">
        <v>1.0471955109922817</v>
      </c>
      <c r="U95" s="74">
        <v>4.1088521038545878E-4</v>
      </c>
      <c r="V95" s="74"/>
      <c r="W95" s="74">
        <v>1.8299365268948372E-2</v>
      </c>
      <c r="X95" s="74">
        <v>8.2009289373440167E-2</v>
      </c>
      <c r="Y95" s="74">
        <v>0.10030865464238854</v>
      </c>
      <c r="Z95" s="150"/>
      <c r="AA95" s="150"/>
      <c r="AB95" s="150"/>
    </row>
    <row r="96" spans="7:28">
      <c r="G96" s="4">
        <v>74</v>
      </c>
      <c r="H96" s="739">
        <v>2.0750806076741225E-4</v>
      </c>
      <c r="I96" s="739">
        <v>6371.0106971416362</v>
      </c>
      <c r="J96" s="739">
        <v>6371.0108008956668</v>
      </c>
      <c r="K96" s="739">
        <v>1.0697141636258957E-2</v>
      </c>
      <c r="L96" s="739">
        <v>1.0800895666642663E-2</v>
      </c>
      <c r="M96" s="739">
        <v>1011.9531480390121</v>
      </c>
      <c r="N96" s="739">
        <v>288.07979429745455</v>
      </c>
      <c r="O96" s="74">
        <v>7.4596058127746385</v>
      </c>
      <c r="P96" s="74">
        <v>1002.0363888877237</v>
      </c>
      <c r="Q96" s="74">
        <v>9.916759151288483</v>
      </c>
      <c r="R96" s="74">
        <v>1.0003172069075299</v>
      </c>
      <c r="S96" s="74">
        <v>1.0471955279649472</v>
      </c>
      <c r="T96" s="74">
        <v>1.0471954715511673</v>
      </c>
      <c r="U96" s="74">
        <v>4.1501464647808461E-4</v>
      </c>
      <c r="V96" s="74"/>
      <c r="W96" s="74">
        <v>1.8298729840276747E-2</v>
      </c>
      <c r="X96" s="74">
        <v>8.1999483957173991E-2</v>
      </c>
      <c r="Y96" s="74">
        <v>0.10029821379745074</v>
      </c>
      <c r="Z96" s="150"/>
      <c r="AA96" s="150"/>
      <c r="AB96" s="150"/>
    </row>
    <row r="97" spans="6:28">
      <c r="G97" s="4">
        <v>75</v>
      </c>
      <c r="H97" s="739">
        <v>2.0959355144943643E-4</v>
      </c>
      <c r="I97" s="739">
        <v>6371.0109046496973</v>
      </c>
      <c r="J97" s="739">
        <v>6371.0110094464726</v>
      </c>
      <c r="K97" s="739">
        <v>1.0904649697026371E-2</v>
      </c>
      <c r="L97" s="739">
        <v>1.1009446472751089E-2</v>
      </c>
      <c r="M97" s="739">
        <v>1011.9281208435723</v>
      </c>
      <c r="N97" s="739">
        <v>288.07843872186589</v>
      </c>
      <c r="O97" s="74">
        <v>7.4588279999259655</v>
      </c>
      <c r="P97" s="74">
        <v>1002.0124423714283</v>
      </c>
      <c r="Q97" s="74">
        <v>9.9156784721440232</v>
      </c>
      <c r="R97" s="74">
        <v>1.0003171970072122</v>
      </c>
      <c r="S97" s="74">
        <v>1.0471954886935009</v>
      </c>
      <c r="T97" s="74">
        <v>1.0471954317127603</v>
      </c>
      <c r="U97" s="74">
        <v>4.1918558508768911E-4</v>
      </c>
      <c r="V97" s="74"/>
      <c r="W97" s="74">
        <v>1.829808804346349E-2</v>
      </c>
      <c r="X97" s="74">
        <v>8.1989581191124733E-2</v>
      </c>
      <c r="Y97" s="74">
        <v>0.10028766923458822</v>
      </c>
      <c r="Z97" s="150"/>
      <c r="AA97" s="150"/>
      <c r="AB97" s="150"/>
    </row>
    <row r="98" spans="6:28">
      <c r="G98" s="4">
        <v>76</v>
      </c>
      <c r="H98" s="739">
        <v>2.117000016612675E-4</v>
      </c>
      <c r="I98" s="739">
        <v>6371.0111142432488</v>
      </c>
      <c r="J98" s="739">
        <v>6371.0112200932499</v>
      </c>
      <c r="K98" s="739">
        <v>1.1114243248475812E-2</v>
      </c>
      <c r="L98" s="739">
        <v>1.1220093249306446E-2</v>
      </c>
      <c r="M98" s="739">
        <v>1011.9028426310834</v>
      </c>
      <c r="N98" s="739">
        <v>288.07706952260639</v>
      </c>
      <c r="O98" s="74">
        <v>7.4580424522574296</v>
      </c>
      <c r="P98" s="74">
        <v>1001.9882555797612</v>
      </c>
      <c r="Q98" s="74">
        <v>9.914587051322167</v>
      </c>
      <c r="R98" s="74">
        <v>1.0003171870079295</v>
      </c>
      <c r="S98" s="74">
        <v>1.0471954490264497</v>
      </c>
      <c r="T98" s="74">
        <v>1.0471953914730501</v>
      </c>
      <c r="U98" s="74">
        <v>4.2339844048910891E-4</v>
      </c>
      <c r="V98" s="74"/>
      <c r="W98" s="74">
        <v>1.8297439814871454E-2</v>
      </c>
      <c r="X98" s="74">
        <v>8.197958012092707E-2</v>
      </c>
      <c r="Y98" s="74">
        <v>0.10027701993579852</v>
      </c>
      <c r="Z98" s="150"/>
      <c r="AA98" s="150"/>
      <c r="AB98" s="150"/>
    </row>
    <row r="99" spans="6:28">
      <c r="G99" s="134">
        <v>77</v>
      </c>
      <c r="H99" s="739">
        <v>2.1382762204968185E-4</v>
      </c>
      <c r="I99" s="739">
        <v>6371.0113259432501</v>
      </c>
      <c r="J99" s="739">
        <v>6371.0114328570608</v>
      </c>
      <c r="K99" s="739">
        <v>1.1325943250137079E-2</v>
      </c>
      <c r="L99" s="739">
        <v>1.143285706116192E-2</v>
      </c>
      <c r="M99" s="739">
        <v>1011.8773108890864</v>
      </c>
      <c r="N99" s="739">
        <v>288.07568656275765</v>
      </c>
      <c r="O99" s="74">
        <v>7.457249093687115</v>
      </c>
      <c r="P99" s="74">
        <v>1001.9638261058219</v>
      </c>
      <c r="Q99" s="74">
        <v>9.9134847832645026</v>
      </c>
      <c r="R99" s="74">
        <v>1.0003171769086985</v>
      </c>
      <c r="S99" s="74">
        <v>1.0471954089597981</v>
      </c>
      <c r="T99" s="74">
        <v>1.0471953508279848</v>
      </c>
      <c r="U99" s="74">
        <v>4.2765363559738034E-4</v>
      </c>
      <c r="V99" s="74"/>
      <c r="W99" s="74">
        <v>1.8296785090231419E-2</v>
      </c>
      <c r="X99" s="74">
        <v>8.1969479783104968E-2</v>
      </c>
      <c r="Y99" s="74">
        <v>0.10026626487333638</v>
      </c>
      <c r="Z99" s="150"/>
      <c r="AA99" s="150"/>
      <c r="AB99" s="150"/>
    </row>
    <row r="100" spans="6:28">
      <c r="G100" s="4">
        <v>78</v>
      </c>
      <c r="H100" s="739">
        <v>2.1597662537849153E-4</v>
      </c>
      <c r="I100" s="739">
        <v>6371.0115397708723</v>
      </c>
      <c r="J100" s="739">
        <v>6371.0116477591846</v>
      </c>
      <c r="K100" s="739">
        <v>1.1539770872186767E-2</v>
      </c>
      <c r="L100" s="739">
        <v>1.1647759184876013E-2</v>
      </c>
      <c r="M100" s="739">
        <v>1011.8515230800765</v>
      </c>
      <c r="N100" s="739">
        <v>288.07428970402532</v>
      </c>
      <c r="O100" s="74">
        <v>7.4564478474016189</v>
      </c>
      <c r="P100" s="74">
        <v>1001.9391515186767</v>
      </c>
      <c r="Q100" s="74">
        <v>9.9123715613997696</v>
      </c>
      <c r="R100" s="74">
        <v>1.0003171667085249</v>
      </c>
      <c r="S100" s="74">
        <v>1.0471953684895121</v>
      </c>
      <c r="T100" s="74">
        <v>1.0471953097734716</v>
      </c>
      <c r="U100" s="74">
        <v>4.3195159514652914E-4</v>
      </c>
      <c r="V100" s="74"/>
      <c r="W100" s="74">
        <v>1.8296123804635654E-2</v>
      </c>
      <c r="X100" s="74">
        <v>8.1959279204989202E-2</v>
      </c>
      <c r="Y100" s="74">
        <v>0.10025540300962485</v>
      </c>
      <c r="Z100" s="150"/>
      <c r="AA100" s="150"/>
      <c r="AB100" s="150"/>
    </row>
    <row r="101" spans="6:28">
      <c r="G101" s="4">
        <v>79</v>
      </c>
      <c r="H101" s="739">
        <v>2.1814722654982011E-4</v>
      </c>
      <c r="I101" s="739">
        <v>6371.0117557474978</v>
      </c>
      <c r="J101" s="739">
        <v>6371.011864821111</v>
      </c>
      <c r="K101" s="739">
        <v>1.1755747497565259E-2</v>
      </c>
      <c r="L101" s="739">
        <v>1.1864821110840168E-2</v>
      </c>
      <c r="M101" s="739">
        <v>1011.8254766412635</v>
      </c>
      <c r="N101" s="739">
        <v>288.07287880672521</v>
      </c>
      <c r="O101" s="74">
        <v>7.4556386358493638</v>
      </c>
      <c r="P101" s="74">
        <v>1001.9142293631289</v>
      </c>
      <c r="Q101" s="74">
        <v>9.9112472781346206</v>
      </c>
      <c r="R101" s="74">
        <v>1.0003171564064062</v>
      </c>
      <c r="S101" s="74">
        <v>1.0471953276115153</v>
      </c>
      <c r="T101" s="74">
        <v>1.0471952683053765</v>
      </c>
      <c r="U101" s="74">
        <v>4.362927506917913E-4</v>
      </c>
      <c r="V101" s="74"/>
      <c r="W101" s="74">
        <v>1.8295455892531776E-2</v>
      </c>
      <c r="X101" s="74">
        <v>8.1948977404635165E-2</v>
      </c>
      <c r="Y101" s="74">
        <v>0.10024443329716694</v>
      </c>
      <c r="Z101" s="150"/>
      <c r="AA101" s="150"/>
      <c r="AB101" s="150"/>
    </row>
    <row r="102" spans="6:28">
      <c r="G102" s="4">
        <v>80</v>
      </c>
      <c r="H102" s="739">
        <v>2.2033964262559369E-4</v>
      </c>
      <c r="I102" s="739">
        <v>6371.0119738947242</v>
      </c>
      <c r="J102" s="739">
        <v>6371.0120840645459</v>
      </c>
      <c r="K102" s="739">
        <v>1.1973894724115084E-2</v>
      </c>
      <c r="L102" s="739">
        <v>1.2084064545427882E-2</v>
      </c>
      <c r="M102" s="739">
        <v>1011.7991689843138</v>
      </c>
      <c r="N102" s="739">
        <v>288.07145372976936</v>
      </c>
      <c r="O102" s="74">
        <v>7.4548213807338533</v>
      </c>
      <c r="P102" s="74">
        <v>1001.8890571594695</v>
      </c>
      <c r="Q102" s="74">
        <v>9.9101118248443356</v>
      </c>
      <c r="R102" s="74">
        <v>1.0003171460013287</v>
      </c>
      <c r="S102" s="74">
        <v>1.0471952863216909</v>
      </c>
      <c r="T102" s="74">
        <v>1.0471952264195235</v>
      </c>
      <c r="U102" s="74">
        <v>4.406775337884028E-4</v>
      </c>
      <c r="V102" s="74"/>
      <c r="W102" s="74">
        <v>1.8294781287716406E-2</v>
      </c>
      <c r="X102" s="74">
        <v>8.1938573390739247E-2</v>
      </c>
      <c r="Y102" s="74">
        <v>0.10023335467845565</v>
      </c>
      <c r="Z102" s="150"/>
      <c r="AA102" s="150"/>
      <c r="AB102" s="150"/>
    </row>
    <row r="103" spans="6:28">
      <c r="G103" s="134">
        <v>81</v>
      </c>
      <c r="H103" s="739">
        <v>2.2255409284924679E-4</v>
      </c>
      <c r="I103" s="739">
        <v>6371.0121942343667</v>
      </c>
      <c r="J103" s="739">
        <v>6371.0123055114127</v>
      </c>
      <c r="K103" s="739">
        <v>1.2194234366740681E-2</v>
      </c>
      <c r="L103" s="739">
        <v>1.2305511413165304E-2</v>
      </c>
      <c r="M103" s="739">
        <v>1011.7725974951009</v>
      </c>
      <c r="N103" s="739">
        <v>288.0700143306517</v>
      </c>
      <c r="O103" s="74">
        <v>7.4539960030068713</v>
      </c>
      <c r="P103" s="74">
        <v>1001.8636324032374</v>
      </c>
      <c r="Q103" s="74">
        <v>9.9089650918634504</v>
      </c>
      <c r="R103" s="74">
        <v>1.0003171354922695</v>
      </c>
      <c r="S103" s="74">
        <v>1.0471952446158799</v>
      </c>
      <c r="T103" s="74">
        <v>1.0471951841116933</v>
      </c>
      <c r="U103" s="74">
        <v>4.4510638417705195E-4</v>
      </c>
      <c r="V103" s="74"/>
      <c r="W103" s="74">
        <v>1.829409992332864E-2</v>
      </c>
      <c r="X103" s="74">
        <v>8.1928066162555394E-2</v>
      </c>
      <c r="Y103" s="74">
        <v>0.10022216608588404</v>
      </c>
      <c r="Z103" s="150"/>
      <c r="AA103" s="150"/>
      <c r="AB103" s="150"/>
    </row>
    <row r="104" spans="6:28">
      <c r="G104" s="4">
        <v>82</v>
      </c>
      <c r="H104" s="739">
        <v>2.2479079866764718E-4</v>
      </c>
      <c r="I104" s="739">
        <v>6371.0124167884596</v>
      </c>
      <c r="J104" s="739">
        <v>6371.0125291838585</v>
      </c>
      <c r="K104" s="739">
        <v>1.241678845958993E-2</v>
      </c>
      <c r="L104" s="739">
        <v>1.2529183858923754E-2</v>
      </c>
      <c r="M104" s="739">
        <v>1011.7457595334528</v>
      </c>
      <c r="N104" s="739">
        <v>288.06856046543425</v>
      </c>
      <c r="O104" s="74">
        <v>7.4531624228616336</v>
      </c>
      <c r="P104" s="74">
        <v>1001.8379525649765</v>
      </c>
      <c r="Q104" s="74">
        <v>9.9078069684763221</v>
      </c>
      <c r="R104" s="74">
        <v>1.0003171248781957</v>
      </c>
      <c r="S104" s="74">
        <v>1.0471952024898803</v>
      </c>
      <c r="T104" s="74">
        <v>1.047195141377625</v>
      </c>
      <c r="U104" s="74">
        <v>4.4957974478165852E-4</v>
      </c>
      <c r="V104" s="74"/>
      <c r="W104" s="74">
        <v>1.8293411731843869E-2</v>
      </c>
      <c r="X104" s="74">
        <v>8.1917454709809975E-2</v>
      </c>
      <c r="Y104" s="74">
        <v>0.10021086644165385</v>
      </c>
      <c r="Z104" s="150"/>
      <c r="AA104" s="150"/>
      <c r="AB104" s="150"/>
    </row>
    <row r="105" spans="6:28">
      <c r="F105" s="69"/>
      <c r="G105" s="4">
        <v>83</v>
      </c>
      <c r="H105" s="739">
        <v>2.2704998375324057E-4</v>
      </c>
      <c r="I105" s="739">
        <v>6371.0126415792583</v>
      </c>
      <c r="J105" s="739">
        <v>6371.0127551042506</v>
      </c>
      <c r="K105" s="739">
        <v>1.2641579258257577E-2</v>
      </c>
      <c r="L105" s="739">
        <v>1.2755104250134198E-2</v>
      </c>
      <c r="M105" s="739">
        <v>1011.7186524328949</v>
      </c>
      <c r="N105" s="739">
        <v>288.06709198873233</v>
      </c>
      <c r="O105" s="74">
        <v>7.4523205597258775</v>
      </c>
      <c r="P105" s="74">
        <v>1001.8120150899873</v>
      </c>
      <c r="Q105" s="74">
        <v>9.9066373429075956</v>
      </c>
      <c r="R105" s="74">
        <v>1.0003171141580636</v>
      </c>
      <c r="S105" s="74">
        <v>1.0471951599394487</v>
      </c>
      <c r="T105" s="74">
        <v>1.0471950982130132</v>
      </c>
      <c r="U105" s="74">
        <v>4.5409806261886843E-4</v>
      </c>
      <c r="V105" s="74"/>
      <c r="W105" s="74">
        <v>1.8292716645067146E-2</v>
      </c>
      <c r="X105" s="74">
        <v>8.1906738012617261E-2</v>
      </c>
      <c r="Y105" s="74">
        <v>0.1001994546576844</v>
      </c>
      <c r="Z105" s="150"/>
      <c r="AA105" s="150"/>
      <c r="AB105" s="150"/>
    </row>
    <row r="106" spans="6:28">
      <c r="G106" s="4">
        <v>84</v>
      </c>
      <c r="H106" s="739">
        <v>2.2933187402641826E-4</v>
      </c>
      <c r="I106" s="739">
        <v>6371.0128686292419</v>
      </c>
      <c r="J106" s="739">
        <v>6371.0129832951789</v>
      </c>
      <c r="K106" s="739">
        <v>1.2868629242010817E-2</v>
      </c>
      <c r="L106" s="739">
        <v>1.2983295179024027E-2</v>
      </c>
      <c r="M106" s="739">
        <v>1011.6912735003834</v>
      </c>
      <c r="N106" s="739">
        <v>288.06560875370013</v>
      </c>
      <c r="O106" s="74">
        <v>7.4514703322548943</v>
      </c>
      <c r="P106" s="74">
        <v>1001.7858173980708</v>
      </c>
      <c r="Q106" s="74">
        <v>9.9054561023126091</v>
      </c>
      <c r="R106" s="74">
        <v>1.0003171033308196</v>
      </c>
      <c r="S106" s="74">
        <v>1.0471951169602993</v>
      </c>
      <c r="T106" s="74">
        <v>1.0471950546135111</v>
      </c>
      <c r="U106" s="74">
        <v>4.586617892528011E-4</v>
      </c>
      <c r="V106" s="74"/>
      <c r="W106" s="74">
        <v>1.8292014594126424E-2</v>
      </c>
      <c r="X106" s="74">
        <v>8.1895915041392806E-2</v>
      </c>
      <c r="Y106" s="74">
        <v>0.10018792963551923</v>
      </c>
      <c r="Z106" s="150"/>
      <c r="AA106" s="150"/>
      <c r="AB106" s="150"/>
    </row>
    <row r="107" spans="6:28">
      <c r="G107" s="134">
        <v>85</v>
      </c>
      <c r="H107" s="739">
        <v>2.3163669767810915E-4</v>
      </c>
      <c r="I107" s="739">
        <v>6371.0130979611158</v>
      </c>
      <c r="J107" s="739">
        <v>6371.0132137794644</v>
      </c>
      <c r="K107" s="739">
        <v>1.3097961116037239E-2</v>
      </c>
      <c r="L107" s="739">
        <v>1.3213779464876294E-2</v>
      </c>
      <c r="M107" s="739">
        <v>1011.6636200160515</v>
      </c>
      <c r="N107" s="739">
        <v>288.06411061201612</v>
      </c>
      <c r="O107" s="74">
        <v>7.4506116583245179</v>
      </c>
      <c r="P107" s="74">
        <v>1001.7593568832838</v>
      </c>
      <c r="Q107" s="74">
        <v>9.9042631327677473</v>
      </c>
      <c r="R107" s="74">
        <v>1.0003170923954003</v>
      </c>
      <c r="S107" s="74">
        <v>1.0471950735480999</v>
      </c>
      <c r="T107" s="74">
        <v>1.0471950105747245</v>
      </c>
      <c r="U107" s="74">
        <v>4.6327138215929153E-4</v>
      </c>
      <c r="V107" s="74"/>
      <c r="W107" s="74">
        <v>1.8291305509466223E-2</v>
      </c>
      <c r="X107" s="74">
        <v>8.1884984756767615E-2</v>
      </c>
      <c r="Y107" s="74">
        <v>0.10017629026623384</v>
      </c>
      <c r="Z107" s="150"/>
      <c r="AA107" s="150"/>
      <c r="AB107" s="150"/>
    </row>
    <row r="108" spans="6:28">
      <c r="G108" s="4">
        <v>86</v>
      </c>
      <c r="H108" s="739">
        <v>2.3396468519259908E-4</v>
      </c>
      <c r="I108" s="739">
        <v>6371.0133295978139</v>
      </c>
      <c r="J108" s="739">
        <v>6371.0134465801566</v>
      </c>
      <c r="K108" s="739">
        <v>1.3329597813715351E-2</v>
      </c>
      <c r="L108" s="739">
        <v>1.3446580156311651E-2</v>
      </c>
      <c r="M108" s="739">
        <v>1011.6356892329406</v>
      </c>
      <c r="N108" s="739">
        <v>288.06259741386822</v>
      </c>
      <c r="O108" s="74">
        <v>7.4497444550240415</v>
      </c>
      <c r="P108" s="74">
        <v>1001.7326309136799</v>
      </c>
      <c r="Q108" s="74">
        <v>9.9030583192606727</v>
      </c>
      <c r="R108" s="74">
        <v>1.0003170813507312</v>
      </c>
      <c r="S108" s="74">
        <v>1.0471950296984773</v>
      </c>
      <c r="T108" s="74">
        <v>1.047194966092218</v>
      </c>
      <c r="U108" s="74">
        <v>4.6792730108791147E-4</v>
      </c>
      <c r="V108" s="74"/>
      <c r="W108" s="74">
        <v>1.8290589320840787E-2</v>
      </c>
      <c r="X108" s="74">
        <v>8.1873946109500398E-2</v>
      </c>
      <c r="Y108" s="74">
        <v>0.10016453543034118</v>
      </c>
      <c r="Z108" s="150"/>
      <c r="AA108" s="150"/>
      <c r="AB108" s="150"/>
    </row>
    <row r="109" spans="6:28">
      <c r="G109" s="4">
        <v>87</v>
      </c>
      <c r="H109" s="739">
        <v>2.3631606937057949E-4</v>
      </c>
      <c r="I109" s="739">
        <v>6371.0135635624993</v>
      </c>
      <c r="J109" s="739">
        <v>6371.0136817205339</v>
      </c>
      <c r="K109" s="739">
        <v>1.3563562498907951E-2</v>
      </c>
      <c r="L109" s="739">
        <v>1.368172053359324E-2</v>
      </c>
      <c r="M109" s="739">
        <v>1011.607478376734</v>
      </c>
      <c r="N109" s="739">
        <v>288.06106900793856</v>
      </c>
      <c r="O109" s="74">
        <v>7.4488686386490954</v>
      </c>
      <c r="P109" s="74">
        <v>1001.7056368310534</v>
      </c>
      <c r="Q109" s="74">
        <v>9.9018415456805098</v>
      </c>
      <c r="R109" s="74">
        <v>1.0003170701957271</v>
      </c>
      <c r="S109" s="74">
        <v>1.0471949854070126</v>
      </c>
      <c r="T109" s="74">
        <v>1.0471949211615088</v>
      </c>
      <c r="U109" s="74">
        <v>4.7263001215469558E-4</v>
      </c>
      <c r="V109" s="74"/>
      <c r="W109" s="74">
        <v>1.8289865957307347E-2</v>
      </c>
      <c r="X109" s="74">
        <v>8.1862798040390553E-2</v>
      </c>
      <c r="Y109" s="74">
        <v>0.1001526639976979</v>
      </c>
      <c r="Z109" s="150"/>
      <c r="AA109" s="150"/>
      <c r="AB109" s="150"/>
    </row>
    <row r="110" spans="6:28">
      <c r="G110" s="4">
        <v>88</v>
      </c>
      <c r="H110" s="739">
        <v>2.3869108535242765E-4</v>
      </c>
      <c r="I110" s="739">
        <v>6371.0137998785685</v>
      </c>
      <c r="J110" s="739">
        <v>6371.0139192241113</v>
      </c>
      <c r="K110" s="739">
        <v>1.3799878568278533E-2</v>
      </c>
      <c r="L110" s="739">
        <v>1.3919224110954748E-2</v>
      </c>
      <c r="M110" s="739">
        <v>1011.5789846454845</v>
      </c>
      <c r="N110" s="739">
        <v>288.05952524138871</v>
      </c>
      <c r="O110" s="74">
        <v>7.4479841246944547</v>
      </c>
      <c r="P110" s="74">
        <v>1001.6783719506766</v>
      </c>
      <c r="Q110" s="74">
        <v>9.9006126948079594</v>
      </c>
      <c r="R110" s="74">
        <v>1.0003170589292931</v>
      </c>
      <c r="S110" s="74">
        <v>1.0471949406692418</v>
      </c>
      <c r="T110" s="74">
        <v>1.0471948757780689</v>
      </c>
      <c r="U110" s="74">
        <v>4.7737998556840466E-4</v>
      </c>
      <c r="V110" s="74"/>
      <c r="W110" s="74">
        <v>1.8289135347219272E-2</v>
      </c>
      <c r="X110" s="74">
        <v>8.1851539480189084E-2</v>
      </c>
      <c r="Y110" s="74">
        <v>0.10014067482740835</v>
      </c>
      <c r="Z110" s="150"/>
      <c r="AA110" s="150"/>
      <c r="AB110" s="150"/>
    </row>
    <row r="111" spans="6:28">
      <c r="G111" s="134">
        <v>89</v>
      </c>
      <c r="H111" s="739">
        <v>2.4108997064172099E-4</v>
      </c>
      <c r="I111" s="739">
        <v>6371.0140385696541</v>
      </c>
      <c r="J111" s="739">
        <v>6371.0141591146394</v>
      </c>
      <c r="K111" s="739">
        <v>1.4038569653630964E-2</v>
      </c>
      <c r="L111" s="739">
        <v>1.4159114638951824E-2</v>
      </c>
      <c r="M111" s="739">
        <v>1011.5502052093454</v>
      </c>
      <c r="N111" s="739">
        <v>288.05796595984418</v>
      </c>
      <c r="O111" s="74">
        <v>7.4470908278467958</v>
      </c>
      <c r="P111" s="74">
        <v>1001.6508335610401</v>
      </c>
      <c r="Q111" s="74">
        <v>9.8993716483053085</v>
      </c>
      <c r="R111" s="74">
        <v>1.0003170475503225</v>
      </c>
      <c r="S111" s="74">
        <v>1.0471948954806565</v>
      </c>
      <c r="T111" s="74">
        <v>1.0471948299373259</v>
      </c>
      <c r="U111" s="74">
        <v>4.821776956305257E-4</v>
      </c>
      <c r="V111" s="74"/>
      <c r="W111" s="74">
        <v>1.8288397418219193E-2</v>
      </c>
      <c r="X111" s="74">
        <v>8.1840169349509467E-2</v>
      </c>
      <c r="Y111" s="74">
        <v>0.10012856676772866</v>
      </c>
      <c r="Z111" s="150"/>
      <c r="AA111" s="150"/>
      <c r="AB111" s="150"/>
    </row>
    <row r="112" spans="6:28">
      <c r="G112" s="4">
        <v>90</v>
      </c>
      <c r="H112" s="739">
        <v>2.4351296512898745E-4</v>
      </c>
      <c r="I112" s="739">
        <v>6371.0142796596247</v>
      </c>
      <c r="J112" s="739">
        <v>6371.0144014161069</v>
      </c>
      <c r="K112" s="739">
        <v>1.4279659624272687E-2</v>
      </c>
      <c r="L112" s="739">
        <v>1.4401416106837182E-2</v>
      </c>
      <c r="M112" s="739">
        <v>1011.5211372102937</v>
      </c>
      <c r="N112" s="739">
        <v>288.05639100737909</v>
      </c>
      <c r="O112" s="74">
        <v>7.4461886619773958</v>
      </c>
      <c r="P112" s="74">
        <v>1001.6230189235873</v>
      </c>
      <c r="Q112" s="74">
        <v>9.898118286706385</v>
      </c>
      <c r="R112" s="74">
        <v>1.0003170360576983</v>
      </c>
      <c r="S112" s="74">
        <v>1.0471948498367016</v>
      </c>
      <c r="T112" s="74">
        <v>1.0471947836346596</v>
      </c>
      <c r="U112" s="74">
        <v>4.8702362346375594E-4</v>
      </c>
      <c r="V112" s="74"/>
      <c r="W112" s="74">
        <v>1.8287652097232057E-2</v>
      </c>
      <c r="X112" s="74">
        <v>8.1828686558738095E-2</v>
      </c>
      <c r="Y112" s="74">
        <v>0.10011633865597015</v>
      </c>
      <c r="Z112" s="150"/>
      <c r="AA112" s="150"/>
      <c r="AB112" s="150"/>
    </row>
    <row r="113" spans="7:28">
      <c r="G113" s="4">
        <v>91</v>
      </c>
      <c r="H113" s="739">
        <v>2.4596031111569498E-4</v>
      </c>
      <c r="I113" s="739">
        <v>6371.0145231725892</v>
      </c>
      <c r="J113" s="739">
        <v>6371.0146461527447</v>
      </c>
      <c r="K113" s="739">
        <v>1.4523172589401681E-2</v>
      </c>
      <c r="L113" s="739">
        <v>1.4646152744959529E-2</v>
      </c>
      <c r="M113" s="739">
        <v>1011.4917777618525</v>
      </c>
      <c r="N113" s="739">
        <v>288.05480022650045</v>
      </c>
      <c r="O113" s="74">
        <v>7.4452775401347786</v>
      </c>
      <c r="P113" s="74">
        <v>1001.5949252724461</v>
      </c>
      <c r="Q113" s="74">
        <v>9.8968524894064362</v>
      </c>
      <c r="R113" s="74">
        <v>1.0003170244502928</v>
      </c>
      <c r="S113" s="74">
        <v>1.0471948037327758</v>
      </c>
      <c r="T113" s="74">
        <v>1.047194736865402</v>
      </c>
      <c r="U113" s="74">
        <v>4.9191825291927671E-4</v>
      </c>
      <c r="V113" s="74"/>
      <c r="W113" s="74">
        <v>1.8286899310458148E-2</v>
      </c>
      <c r="X113" s="74">
        <v>8.181709000794414E-2</v>
      </c>
      <c r="Y113" s="74">
        <v>0.10010398931840228</v>
      </c>
      <c r="Z113" s="150"/>
      <c r="AA113" s="150"/>
      <c r="AB113" s="150"/>
    </row>
    <row r="114" spans="7:28">
      <c r="G114" s="4">
        <v>92</v>
      </c>
      <c r="H114" s="739">
        <v>2.4843225333848169E-4</v>
      </c>
      <c r="I114" s="739">
        <v>6371.0147691329003</v>
      </c>
      <c r="J114" s="739">
        <v>6371.0148933490273</v>
      </c>
      <c r="K114" s="739">
        <v>1.476913290051738E-2</v>
      </c>
      <c r="L114" s="739">
        <v>1.4893349027186621E-2</v>
      </c>
      <c r="M114" s="739">
        <v>1011.4621239488104</v>
      </c>
      <c r="N114" s="739">
        <v>288.05319345813257</v>
      </c>
      <c r="O114" s="74">
        <v>7.4443573745372937</v>
      </c>
      <c r="P114" s="74">
        <v>1001.5665498141584</v>
      </c>
      <c r="Q114" s="74">
        <v>9.8955741346519019</v>
      </c>
      <c r="R114" s="74">
        <v>1.0003170127269665</v>
      </c>
      <c r="S114" s="74">
        <v>1.0471947571642322</v>
      </c>
      <c r="T114" s="74">
        <v>1.0471946896248396</v>
      </c>
      <c r="U114" s="74">
        <v>4.9686207285049022E-4</v>
      </c>
      <c r="V114" s="74"/>
      <c r="W114" s="74">
        <v>1.8286138983365986E-2</v>
      </c>
      <c r="X114" s="74">
        <v>8.1805378586787797E-2</v>
      </c>
      <c r="Y114" s="74">
        <v>0.10009151757015378</v>
      </c>
      <c r="Z114" s="150"/>
      <c r="AA114" s="150"/>
      <c r="AB114" s="150"/>
    </row>
    <row r="115" spans="7:28">
      <c r="G115" s="134">
        <v>93</v>
      </c>
      <c r="H115" s="739">
        <v>2.5092903899362977E-4</v>
      </c>
      <c r="I115" s="739">
        <v>6371.0150175651543</v>
      </c>
      <c r="J115" s="739">
        <v>6371.0151430296737</v>
      </c>
      <c r="K115" s="739">
        <v>1.501756515385586E-2</v>
      </c>
      <c r="L115" s="739">
        <v>1.5143029673352675E-2</v>
      </c>
      <c r="M115" s="739">
        <v>1011.4321728269358</v>
      </c>
      <c r="N115" s="739">
        <v>288.05157054160094</v>
      </c>
      <c r="O115" s="74">
        <v>7.4434280765656471</v>
      </c>
      <c r="P115" s="74">
        <v>1001.5378897274056</v>
      </c>
      <c r="Q115" s="74">
        <v>9.8942830995301474</v>
      </c>
      <c r="R115" s="74">
        <v>1.0003170008865692</v>
      </c>
      <c r="S115" s="74">
        <v>1.0471947101263752</v>
      </c>
      <c r="T115" s="74">
        <v>1.0471946419082108</v>
      </c>
      <c r="U115" s="74">
        <v>5.0185557893200894E-4</v>
      </c>
      <c r="V115" s="74"/>
      <c r="W115" s="74">
        <v>1.8285371040685009E-2</v>
      </c>
      <c r="X115" s="74">
        <v>8.1793551174428658E-2</v>
      </c>
      <c r="Y115" s="74">
        <v>0.10007892221511366</v>
      </c>
      <c r="Z115" s="150"/>
      <c r="AA115" s="150"/>
      <c r="AB115" s="150"/>
    </row>
    <row r="116" spans="7:28">
      <c r="G116" s="4">
        <v>94</v>
      </c>
      <c r="H116" s="739">
        <v>2.5345091776178547E-4</v>
      </c>
      <c r="I116" s="739">
        <v>6371.0152684941932</v>
      </c>
      <c r="J116" s="739">
        <v>6371.0153952196524</v>
      </c>
      <c r="K116" s="739">
        <v>1.5268494192849492E-2</v>
      </c>
      <c r="L116" s="739">
        <v>1.5395219651730385E-2</v>
      </c>
      <c r="M116" s="739">
        <v>1011.4019214226948</v>
      </c>
      <c r="N116" s="739">
        <v>288.0499313146164</v>
      </c>
      <c r="O116" s="74">
        <v>7.4424895567553708</v>
      </c>
      <c r="P116" s="74">
        <v>1001.5089421627357</v>
      </c>
      <c r="Q116" s="74">
        <v>9.8929792599590893</v>
      </c>
      <c r="R116" s="74">
        <v>1.0003169889279397</v>
      </c>
      <c r="S116" s="74">
        <v>1.0471946626144621</v>
      </c>
      <c r="T116" s="74">
        <v>1.0471945937107041</v>
      </c>
      <c r="U116" s="74">
        <v>5.0689926911218208E-4</v>
      </c>
      <c r="V116" s="74"/>
      <c r="W116" s="74">
        <v>1.8284595406398547E-2</v>
      </c>
      <c r="X116" s="74">
        <v>8.1781606639433721E-2</v>
      </c>
      <c r="Y116" s="74">
        <v>0.10006620204583228</v>
      </c>
      <c r="Z116" s="150"/>
      <c r="AA116" s="150"/>
      <c r="AB116" s="150"/>
    </row>
    <row r="117" spans="7:28">
      <c r="G117" s="4">
        <v>95</v>
      </c>
      <c r="H117" s="739">
        <v>2.5599814183292714E-4</v>
      </c>
      <c r="I117" s="739">
        <v>6371.0155219451108</v>
      </c>
      <c r="J117" s="739">
        <v>6371.0156499441819</v>
      </c>
      <c r="K117" s="739">
        <v>1.5521945110611279E-2</v>
      </c>
      <c r="L117" s="739">
        <v>1.5649944181527743E-2</v>
      </c>
      <c r="M117" s="739">
        <v>1011.3713667329638</v>
      </c>
      <c r="N117" s="739">
        <v>288.04827561325885</v>
      </c>
      <c r="O117" s="74">
        <v>7.4415417247892321</v>
      </c>
      <c r="P117" s="74">
        <v>1001.4797042422871</v>
      </c>
      <c r="Q117" s="74">
        <v>9.8916624906767616</v>
      </c>
      <c r="R117" s="74">
        <v>1.0003169768499049</v>
      </c>
      <c r="S117" s="74">
        <v>1.0471946146237023</v>
      </c>
      <c r="T117" s="74">
        <v>1.0471945450274605</v>
      </c>
      <c r="U117" s="74">
        <v>5.1199364861531649E-4</v>
      </c>
      <c r="V117" s="74"/>
      <c r="W117" s="74">
        <v>1.8283812003736584E-2</v>
      </c>
      <c r="X117" s="74">
        <v>8.1769543839684003E-2</v>
      </c>
      <c r="Y117" s="74">
        <v>0.10005335584342059</v>
      </c>
      <c r="Z117" s="150"/>
      <c r="AA117" s="150"/>
      <c r="AB117" s="150"/>
    </row>
    <row r="118" spans="7:28">
      <c r="G118" s="4">
        <v>96</v>
      </c>
      <c r="H118" s="739">
        <v>2.5857096593158462E-4</v>
      </c>
      <c r="I118" s="739">
        <v>6371.015777943252</v>
      </c>
      <c r="J118" s="739">
        <v>6371.0159072287352</v>
      </c>
      <c r="K118" s="739">
        <v>1.5777943252444211E-2</v>
      </c>
      <c r="L118" s="739">
        <v>1.5907228735410003E-2</v>
      </c>
      <c r="M118" s="739">
        <v>1011.3405057247304</v>
      </c>
      <c r="N118" s="739">
        <v>288.04660327196069</v>
      </c>
      <c r="O118" s="74">
        <v>7.440584489489587</v>
      </c>
      <c r="P118" s="74">
        <v>1001.4501730594997</v>
      </c>
      <c r="Q118" s="74">
        <v>9.890332665230785</v>
      </c>
      <c r="R118" s="74">
        <v>1.0003169646512808</v>
      </c>
      <c r="S118" s="74">
        <v>1.0471945661492561</v>
      </c>
      <c r="T118" s="74">
        <v>1.0471944958535711</v>
      </c>
      <c r="U118" s="74">
        <v>5.1713922675844515E-4</v>
      </c>
      <c r="V118" s="74"/>
      <c r="W118" s="74">
        <v>1.8283020755168113E-2</v>
      </c>
      <c r="X118" s="74">
        <v>8.1757361622280339E-2</v>
      </c>
      <c r="Y118" s="74">
        <v>0.10004038237744844</v>
      </c>
      <c r="Z118" s="150"/>
      <c r="AA118" s="150"/>
      <c r="AB118" s="150"/>
    </row>
    <row r="119" spans="7:28">
      <c r="G119" s="134">
        <v>97</v>
      </c>
      <c r="H119" s="739">
        <v>2.6116964734231181E-4</v>
      </c>
      <c r="I119" s="739">
        <v>6371.0160365142183</v>
      </c>
      <c r="J119" s="739">
        <v>6371.0161670990419</v>
      </c>
      <c r="K119" s="739">
        <v>1.6036514218375802E-2</v>
      </c>
      <c r="L119" s="739">
        <v>1.6167099042046957E-2</v>
      </c>
      <c r="M119" s="739">
        <v>1011.3093353348048</v>
      </c>
      <c r="N119" s="739">
        <v>288.04491412349051</v>
      </c>
      <c r="O119" s="74">
        <v>7.4396177588106758</v>
      </c>
      <c r="P119" s="74">
        <v>1001.4203456788371</v>
      </c>
      <c r="Q119" s="74">
        <v>9.8889896559677712</v>
      </c>
      <c r="R119" s="74">
        <v>1.0003169523308708</v>
      </c>
      <c r="S119" s="74">
        <v>1.0471945171862358</v>
      </c>
      <c r="T119" s="74">
        <v>1.0471944461840788</v>
      </c>
      <c r="U119" s="74">
        <v>5.2233651786082191E-4</v>
      </c>
      <c r="V119" s="74"/>
      <c r="W119" s="74">
        <v>1.8282221582393888E-2</v>
      </c>
      <c r="X119" s="74">
        <v>8.1745058823449457E-2</v>
      </c>
      <c r="Y119" s="74">
        <v>0.10002728040584334</v>
      </c>
      <c r="Z119" s="150"/>
      <c r="AA119" s="150"/>
      <c r="AB119" s="150"/>
    </row>
    <row r="120" spans="7:28">
      <c r="G120" s="4">
        <v>98</v>
      </c>
      <c r="H120" s="739">
        <v>2.6379444593541525E-4</v>
      </c>
      <c r="I120" s="739">
        <v>6371.0162976838656</v>
      </c>
      <c r="J120" s="739">
        <v>6371.0164295810882</v>
      </c>
      <c r="K120" s="739">
        <v>1.6297683865718116E-2</v>
      </c>
      <c r="L120" s="739">
        <v>1.6429581088685825E-2</v>
      </c>
      <c r="M120" s="739">
        <v>1011.2778524695244</v>
      </c>
      <c r="N120" s="739">
        <v>288.04320799893617</v>
      </c>
      <c r="O120" s="74">
        <v>7.4386414398308567</v>
      </c>
      <c r="P120" s="74">
        <v>1001.3902191355018</v>
      </c>
      <c r="Q120" s="74">
        <v>9.8876333340226381</v>
      </c>
      <c r="R120" s="74">
        <v>1.0003169398874678</v>
      </c>
      <c r="S120" s="74">
        <v>1.0471944677297018</v>
      </c>
      <c r="T120" s="74">
        <v>1.0471943960139725</v>
      </c>
      <c r="U120" s="74">
        <v>5.275860412439215E-4</v>
      </c>
      <c r="V120" s="74"/>
      <c r="W120" s="74">
        <v>1.8281414406339052E-2</v>
      </c>
      <c r="X120" s="74">
        <v>8.1732634268448887E-2</v>
      </c>
      <c r="Y120" s="74">
        <v>0.10001404867478794</v>
      </c>
      <c r="Z120" s="150"/>
      <c r="AA120" s="150"/>
      <c r="AB120" s="150"/>
    </row>
    <row r="121" spans="7:28">
      <c r="G121" s="4">
        <v>99</v>
      </c>
      <c r="H121" s="739">
        <v>2.6644562419294172E-4</v>
      </c>
      <c r="I121" s="739">
        <v>6371.0165614783118</v>
      </c>
      <c r="J121" s="739">
        <v>6371.0166947011239</v>
      </c>
      <c r="K121" s="739">
        <v>1.6561478311653534E-2</v>
      </c>
      <c r="L121" s="739">
        <v>1.6694701123750006E-2</v>
      </c>
      <c r="M121" s="739">
        <v>1011.2460540044461</v>
      </c>
      <c r="N121" s="739">
        <v>288.04148472768799</v>
      </c>
      <c r="O121" s="74">
        <v>7.4376554387447813</v>
      </c>
      <c r="P121" s="74">
        <v>1001.3597904351383</v>
      </c>
      <c r="Q121" s="74">
        <v>9.8862635693078467</v>
      </c>
      <c r="R121" s="74">
        <v>1.0003169273198524</v>
      </c>
      <c r="S121" s="74">
        <v>1.0471944177746659</v>
      </c>
      <c r="T121" s="74">
        <v>1.0471943453381927</v>
      </c>
      <c r="U121" s="74">
        <v>5.3288832305042888E-4</v>
      </c>
      <c r="V121" s="74"/>
      <c r="W121" s="74">
        <v>1.8280599147145252E-2</v>
      </c>
      <c r="X121" s="74">
        <v>8.1720086771470482E-2</v>
      </c>
      <c r="Y121" s="74">
        <v>0.10000068591861573</v>
      </c>
      <c r="Z121" s="150"/>
      <c r="AA121" s="150"/>
      <c r="AB121" s="150"/>
    </row>
    <row r="122" spans="7:28">
      <c r="G122" s="4">
        <v>100</v>
      </c>
      <c r="H122" s="739">
        <v>2.6912344723492625E-4</v>
      </c>
      <c r="I122" s="739">
        <v>6371.016827923936</v>
      </c>
      <c r="J122" s="739">
        <v>6371.0169624856599</v>
      </c>
      <c r="K122" s="739">
        <v>1.6827923935846478E-2</v>
      </c>
      <c r="L122" s="739">
        <v>1.6962485659463941E-2</v>
      </c>
      <c r="M122" s="739">
        <v>1011.2139367840551</v>
      </c>
      <c r="N122" s="739">
        <v>288.03974413742179</v>
      </c>
      <c r="O122" s="74">
        <v>7.4366596608555167</v>
      </c>
      <c r="P122" s="74">
        <v>1001.3290565535525</v>
      </c>
      <c r="Q122" s="74">
        <v>9.8848802305025796</v>
      </c>
      <c r="R122" s="74">
        <v>1.0003169146267927</v>
      </c>
      <c r="S122" s="74">
        <v>1.0471943673160895</v>
      </c>
      <c r="T122" s="74">
        <v>1.0471942941516292</v>
      </c>
      <c r="U122" s="74">
        <v>5.3824389169676579E-4</v>
      </c>
      <c r="V122" s="74"/>
      <c r="W122" s="74">
        <v>1.8279775724163356E-2</v>
      </c>
      <c r="X122" s="74">
        <v>8.1707415135544748E-2</v>
      </c>
      <c r="Y122" s="74">
        <v>9.99871908597081E-2</v>
      </c>
      <c r="Z122" s="150"/>
      <c r="AA122" s="150"/>
      <c r="AB122" s="150"/>
    </row>
    <row r="123" spans="7:28">
      <c r="G123" s="134">
        <v>101</v>
      </c>
      <c r="H123" s="739">
        <v>2.7182818284590454E-4</v>
      </c>
      <c r="I123" s="739">
        <v>6371.0170970473828</v>
      </c>
      <c r="J123" s="739">
        <v>6371.0172329614743</v>
      </c>
      <c r="K123" s="739">
        <v>1.7097047383081404E-2</v>
      </c>
      <c r="L123" s="739">
        <v>1.7232961474504357E-2</v>
      </c>
      <c r="M123" s="739">
        <v>1011.1814976214431</v>
      </c>
      <c r="N123" s="739">
        <v>288.03798605408144</v>
      </c>
      <c r="O123" s="74">
        <v>7.435654010566596</v>
      </c>
      <c r="P123" s="74">
        <v>1001.2980144364013</v>
      </c>
      <c r="Q123" s="74">
        <v>9.8834831850417899</v>
      </c>
      <c r="R123" s="74">
        <v>1.0003169018070459</v>
      </c>
      <c r="S123" s="74">
        <v>1.0471943163488815</v>
      </c>
      <c r="T123" s="74">
        <v>1.0471942424491181</v>
      </c>
      <c r="U123" s="74">
        <v>5.4365328514904832E-4</v>
      </c>
      <c r="V123" s="74"/>
      <c r="W123" s="74">
        <v>1.8278944055945313E-2</v>
      </c>
      <c r="X123" s="74">
        <v>8.1694618152442916E-2</v>
      </c>
      <c r="Y123" s="74">
        <v>9.9973562208388225E-2</v>
      </c>
      <c r="Z123" s="150"/>
      <c r="AA123" s="150"/>
      <c r="AB123" s="150"/>
    </row>
    <row r="124" spans="7:28">
      <c r="G124" s="4">
        <v>102</v>
      </c>
      <c r="H124" s="739">
        <v>2.7456010150169163E-4</v>
      </c>
      <c r="I124" s="739">
        <v>6371.0173688755658</v>
      </c>
      <c r="J124" s="739">
        <v>6371.0175061556165</v>
      </c>
      <c r="K124" s="739">
        <v>1.7368875565927311E-2</v>
      </c>
      <c r="L124" s="739">
        <v>1.7506155616678155E-2</v>
      </c>
      <c r="M124" s="739">
        <v>1011.1487332980172</v>
      </c>
      <c r="N124" s="739">
        <v>288.03621030186162</v>
      </c>
      <c r="O124" s="74">
        <v>7.4346383913740199</v>
      </c>
      <c r="P124" s="74">
        <v>1001.266660998912</v>
      </c>
      <c r="Q124" s="74">
        <v>9.8820722991052214</v>
      </c>
      <c r="R124" s="74">
        <v>1.0003168888593561</v>
      </c>
      <c r="S124" s="74">
        <v>1.0471942648678993</v>
      </c>
      <c r="T124" s="74">
        <v>1.0471941902254431</v>
      </c>
      <c r="U124" s="74">
        <v>5.4911704182813992E-4</v>
      </c>
      <c r="V124" s="74"/>
      <c r="W124" s="74">
        <v>1.8278104060236854E-2</v>
      </c>
      <c r="X124" s="74">
        <v>8.1681694602579721E-2</v>
      </c>
      <c r="Y124" s="74">
        <v>9.9959798662816568E-2</v>
      </c>
      <c r="Z124" s="150"/>
      <c r="AA124" s="150"/>
      <c r="AB124" s="150"/>
    </row>
    <row r="125" spans="7:28">
      <c r="G125" s="4">
        <v>103</v>
      </c>
      <c r="H125" s="739">
        <v>2.7731947639642984E-4</v>
      </c>
      <c r="I125" s="739">
        <v>6371.0176434356672</v>
      </c>
      <c r="J125" s="739">
        <v>6371.017782095405</v>
      </c>
      <c r="K125" s="739">
        <v>1.764343566742901E-2</v>
      </c>
      <c r="L125" s="739">
        <v>1.7782095405627224E-2</v>
      </c>
      <c r="M125" s="739">
        <v>1011.1156405631737</v>
      </c>
      <c r="N125" s="739">
        <v>288.03441670319029</v>
      </c>
      <c r="O125" s="74">
        <v>7.4336127058581942</v>
      </c>
      <c r="P125" s="74">
        <v>1001.2349931255674</v>
      </c>
      <c r="Q125" s="74">
        <v>9.8806474376063189</v>
      </c>
      <c r="R125" s="74">
        <v>1.0003168757824554</v>
      </c>
      <c r="S125" s="74">
        <v>1.0471942128679494</v>
      </c>
      <c r="T125" s="74">
        <v>1.0471941374753364</v>
      </c>
      <c r="U125" s="74">
        <v>5.5463570924985106E-4</v>
      </c>
      <c r="V125" s="74"/>
      <c r="W125" s="74">
        <v>1.8277255653969149E-2</v>
      </c>
      <c r="X125" s="74">
        <v>8.16686432549142E-2</v>
      </c>
      <c r="Y125" s="74">
        <v>9.9945898908883349E-2</v>
      </c>
      <c r="Z125" s="150"/>
      <c r="AA125" s="150"/>
      <c r="AB125" s="150"/>
    </row>
    <row r="126" spans="7:28">
      <c r="G126" s="4">
        <v>104</v>
      </c>
      <c r="H126" s="739">
        <v>2.8010658346990793E-4</v>
      </c>
      <c r="I126" s="739">
        <v>6371.0179207551437</v>
      </c>
      <c r="J126" s="739">
        <v>6371.0180608084356</v>
      </c>
      <c r="K126" s="739">
        <v>1.7920755143825441E-2</v>
      </c>
      <c r="L126" s="739">
        <v>1.8060808435560394E-2</v>
      </c>
      <c r="M126" s="739">
        <v>1011.082216133992</v>
      </c>
      <c r="N126" s="739">
        <v>288.03260507871062</v>
      </c>
      <c r="O126" s="74">
        <v>7.4325768556758067</v>
      </c>
      <c r="P126" s="74">
        <v>1001.203007669811</v>
      </c>
      <c r="Q126" s="74">
        <v>9.8792084641810547</v>
      </c>
      <c r="R126" s="74">
        <v>1.000316862575064</v>
      </c>
      <c r="S126" s="74">
        <v>1.0471941603437829</v>
      </c>
      <c r="T126" s="74">
        <v>1.0471940841934742</v>
      </c>
      <c r="U126" s="74">
        <v>5.6020983993221307E-4</v>
      </c>
      <c r="V126" s="74"/>
      <c r="W126" s="74">
        <v>1.8276398753251284E-2</v>
      </c>
      <c r="X126" s="74">
        <v>8.1655462866851283E-2</v>
      </c>
      <c r="Y126" s="74">
        <v>9.9931861620102563E-2</v>
      </c>
      <c r="Z126" s="150"/>
      <c r="AA126" s="150"/>
      <c r="AB126" s="150"/>
    </row>
    <row r="127" spans="7:28">
      <c r="G127" s="134">
        <v>105</v>
      </c>
      <c r="H127" s="739">
        <v>2.82921701435156E-4</v>
      </c>
      <c r="I127" s="739">
        <v>6371.0182008617276</v>
      </c>
      <c r="J127" s="739">
        <v>6371.0183423225781</v>
      </c>
      <c r="K127" s="739">
        <v>1.8200861727295355E-2</v>
      </c>
      <c r="L127" s="739">
        <v>1.8342322578012934E-2</v>
      </c>
      <c r="M127" s="739">
        <v>1011.0484566949126</v>
      </c>
      <c r="N127" s="739">
        <v>288.03077524726353</v>
      </c>
      <c r="O127" s="74">
        <v>7.4315307415516445</v>
      </c>
      <c r="P127" s="74">
        <v>1001.1707014537359</v>
      </c>
      <c r="Q127" s="74">
        <v>9.8777552411767022</v>
      </c>
      <c r="R127" s="74">
        <v>1.0003168492358889</v>
      </c>
      <c r="S127" s="74">
        <v>1.0471941072901005</v>
      </c>
      <c r="T127" s="74">
        <v>1.0471940303744816</v>
      </c>
      <c r="U127" s="74">
        <v>5.6583998957648873E-4</v>
      </c>
      <c r="V127" s="74"/>
      <c r="W127" s="74">
        <v>1.827553327336193E-2</v>
      </c>
      <c r="X127" s="74">
        <v>8.1642152184140851E-2</v>
      </c>
      <c r="Y127" s="74">
        <v>9.9917685457502778E-2</v>
      </c>
      <c r="Z127" s="150"/>
      <c r="AA127" s="150"/>
      <c r="AB127" s="150"/>
    </row>
    <row r="128" spans="7:28">
      <c r="G128" s="4">
        <v>106</v>
      </c>
      <c r="H128" s="739">
        <v>2.8576511180631637E-4</v>
      </c>
      <c r="I128" s="739">
        <v>6371.0184837834286</v>
      </c>
      <c r="J128" s="739">
        <v>6371.0186266659848</v>
      </c>
      <c r="K128" s="739">
        <v>1.848378342873051E-2</v>
      </c>
      <c r="L128" s="739">
        <v>1.8626665984633667E-2</v>
      </c>
      <c r="M128" s="739">
        <v>1011.0143588974188</v>
      </c>
      <c r="N128" s="739">
        <v>288.02892702586922</v>
      </c>
      <c r="O128" s="74">
        <v>7.4304742632703524</v>
      </c>
      <c r="P128" s="74">
        <v>1001.1380712677783</v>
      </c>
      <c r="Q128" s="74">
        <v>9.8762876296404976</v>
      </c>
      <c r="R128" s="74">
        <v>1.000316835763625</v>
      </c>
      <c r="S128" s="74">
        <v>1.0471940537015469</v>
      </c>
      <c r="T128" s="74">
        <v>1.0471939760129261</v>
      </c>
      <c r="U128" s="74">
        <v>5.7152672297888785E-4</v>
      </c>
      <c r="V128" s="74"/>
      <c r="W128" s="74">
        <v>1.8274659128741523E-2</v>
      </c>
      <c r="X128" s="74">
        <v>8.1628709940778088E-2</v>
      </c>
      <c r="Y128" s="74">
        <v>9.9903369069519604E-2</v>
      </c>
      <c r="Z128" s="150"/>
      <c r="AA128" s="150"/>
      <c r="AB128" s="150"/>
    </row>
    <row r="129" spans="7:28">
      <c r="G129" s="4">
        <v>107</v>
      </c>
      <c r="H129" s="739">
        <v>2.8863709892679585E-4</v>
      </c>
      <c r="I129" s="739">
        <v>6371.0187695485401</v>
      </c>
      <c r="J129" s="739">
        <v>6371.0189138670894</v>
      </c>
      <c r="K129" s="739">
        <v>1.8769548540536835E-2</v>
      </c>
      <c r="L129" s="739">
        <v>1.8913867090000234E-2</v>
      </c>
      <c r="M129" s="739">
        <v>1010.9799193597094</v>
      </c>
      <c r="N129" s="739">
        <v>288.02706022970892</v>
      </c>
      <c r="O129" s="74">
        <v>7.429407319668127</v>
      </c>
      <c r="P129" s="74">
        <v>1001.1051138704012</v>
      </c>
      <c r="Q129" s="74">
        <v>9.8748054893082244</v>
      </c>
      <c r="R129" s="74">
        <v>1.0003168221569538</v>
      </c>
      <c r="S129" s="74">
        <v>1.0471939995727135</v>
      </c>
      <c r="T129" s="74">
        <v>1.0471939211033225</v>
      </c>
      <c r="U129" s="74">
        <v>5.7727060720935697E-4</v>
      </c>
      <c r="V129" s="74"/>
      <c r="W129" s="74">
        <v>1.8273776232983794E-2</v>
      </c>
      <c r="X129" s="74">
        <v>8.1615134858901608E-2</v>
      </c>
      <c r="Y129" s="74">
        <v>9.9888911091885399E-2</v>
      </c>
      <c r="Z129" s="150"/>
      <c r="AA129" s="150"/>
      <c r="AB129" s="150"/>
    </row>
    <row r="130" spans="7:28">
      <c r="G130" s="4">
        <v>108</v>
      </c>
      <c r="H130" s="739">
        <v>2.9153794999769973E-4</v>
      </c>
      <c r="I130" s="739">
        <v>6371.0190581856396</v>
      </c>
      <c r="J130" s="739">
        <v>6371.0192039546146</v>
      </c>
      <c r="K130" s="739">
        <v>1.9058185639463633E-2</v>
      </c>
      <c r="L130" s="739">
        <v>1.9203954614462483E-2</v>
      </c>
      <c r="M130" s="739">
        <v>1010.9451346663775</v>
      </c>
      <c r="N130" s="739">
        <v>288.02517467210652</v>
      </c>
      <c r="O130" s="74">
        <v>7.4283298086243521</v>
      </c>
      <c r="P130" s="74">
        <v>1001.0718259877848</v>
      </c>
      <c r="Q130" s="74">
        <v>9.8733086785927302</v>
      </c>
      <c r="R130" s="74">
        <v>1.0003168084145448</v>
      </c>
      <c r="S130" s="74">
        <v>1.0471939448981356</v>
      </c>
      <c r="T130" s="74">
        <v>1.0471938656401276</v>
      </c>
      <c r="U130" s="74">
        <v>5.8307221797804232E-4</v>
      </c>
      <c r="V130" s="74"/>
      <c r="W130" s="74">
        <v>1.8272884498827982E-2</v>
      </c>
      <c r="X130" s="74">
        <v>8.1601425648691786E-2</v>
      </c>
      <c r="Y130" s="74">
        <v>9.9874310147519768E-2</v>
      </c>
      <c r="Z130" s="150"/>
      <c r="AA130" s="150"/>
      <c r="AB130" s="150"/>
    </row>
    <row r="131" spans="7:28">
      <c r="G131" s="134">
        <v>109</v>
      </c>
      <c r="H131" s="739">
        <v>2.9446795510655236E-4</v>
      </c>
      <c r="I131" s="739">
        <v>6371.0193497235896</v>
      </c>
      <c r="J131" s="739">
        <v>6371.0194969575668</v>
      </c>
      <c r="K131" s="739">
        <v>1.934972358946133E-2</v>
      </c>
      <c r="L131" s="739">
        <v>1.9496957567014604E-2</v>
      </c>
      <c r="M131" s="739">
        <v>1010.9100013680729</v>
      </c>
      <c r="N131" s="739">
        <v>288.02327016450988</v>
      </c>
      <c r="O131" s="74">
        <v>7.4272416270531734</v>
      </c>
      <c r="P131" s="74">
        <v>1001.0382043135006</v>
      </c>
      <c r="Q131" s="74">
        <v>9.8717970545723581</v>
      </c>
      <c r="R131" s="74">
        <v>1.0003167945350542</v>
      </c>
      <c r="S131" s="74">
        <v>1.0471938896722937</v>
      </c>
      <c r="T131" s="74">
        <v>1.0471938096177436</v>
      </c>
      <c r="U131" s="74">
        <v>5.8893213463306893E-4</v>
      </c>
      <c r="V131" s="74"/>
      <c r="W131" s="74">
        <v>1.8271983838149961E-2</v>
      </c>
      <c r="X131" s="74">
        <v>8.1587581008267837E-2</v>
      </c>
      <c r="Y131" s="74">
        <v>9.9859564846417795E-2</v>
      </c>
      <c r="Z131" s="150"/>
      <c r="AA131" s="150"/>
      <c r="AB131" s="150"/>
    </row>
    <row r="132" spans="7:28">
      <c r="G132" s="4">
        <v>110</v>
      </c>
      <c r="H132" s="739">
        <v>2.974274072563066E-4</v>
      </c>
      <c r="I132" s="739">
        <v>6371.019644191545</v>
      </c>
      <c r="J132" s="739">
        <v>6371.0197929052483</v>
      </c>
      <c r="K132" s="739">
        <v>1.9644191544567893E-2</v>
      </c>
      <c r="L132" s="739">
        <v>1.9792905248196047E-2</v>
      </c>
      <c r="M132" s="739">
        <v>1010.8745159811757</v>
      </c>
      <c r="N132" s="739">
        <v>288.02134651647185</v>
      </c>
      <c r="O132" s="74">
        <v>7.4261426708950093</v>
      </c>
      <c r="P132" s="74">
        <v>1001.0042455081964</v>
      </c>
      <c r="Q132" s="74">
        <v>9.8702704729792767</v>
      </c>
      <c r="R132" s="74">
        <v>1.0003167805171249</v>
      </c>
      <c r="S132" s="74">
        <v>1.0471938338896107</v>
      </c>
      <c r="T132" s="74">
        <v>1.0471937530305131</v>
      </c>
      <c r="U132" s="74">
        <v>5.9485094288902474E-4</v>
      </c>
      <c r="V132" s="74"/>
      <c r="W132" s="74">
        <v>1.827107416195433E-2</v>
      </c>
      <c r="X132" s="74">
        <v>8.1573599623584639E-2</v>
      </c>
      <c r="Y132" s="74">
        <v>9.9844673785538962E-2</v>
      </c>
      <c r="Z132" s="150"/>
      <c r="AA132" s="150"/>
      <c r="AB132" s="150"/>
    </row>
    <row r="133" spans="7:28">
      <c r="G133" s="4">
        <v>111</v>
      </c>
      <c r="H133" s="739">
        <v>3.0041660239464335E-4</v>
      </c>
      <c r="I133" s="739">
        <v>6371.0199416189516</v>
      </c>
      <c r="J133" s="739">
        <v>6371.0200918272531</v>
      </c>
      <c r="K133" s="739">
        <v>1.9941618951824201E-2</v>
      </c>
      <c r="L133" s="739">
        <v>2.0091827253021523E-2</v>
      </c>
      <c r="M133" s="739">
        <v>1010.8386749874543</v>
      </c>
      <c r="N133" s="739">
        <v>288.01940353563151</v>
      </c>
      <c r="O133" s="74">
        <v>7.4250328351080075</v>
      </c>
      <c r="P133" s="74">
        <v>1000.9699461992665</v>
      </c>
      <c r="Q133" s="74">
        <v>9.8687287881877594</v>
      </c>
      <c r="R133" s="74">
        <v>1.0003167663593864</v>
      </c>
      <c r="S133" s="74">
        <v>1.047193777544456</v>
      </c>
      <c r="T133" s="74">
        <v>1.0471936958727253</v>
      </c>
      <c r="U133" s="74">
        <v>6.008292348269606E-4</v>
      </c>
      <c r="V133" s="74"/>
      <c r="W133" s="74">
        <v>1.8270155380365628E-2</v>
      </c>
      <c r="X133" s="74">
        <v>8.1559480168328619E-2</v>
      </c>
      <c r="Y133" s="74">
        <v>9.9829635548694243E-2</v>
      </c>
      <c r="Z133" s="150"/>
      <c r="AA133" s="150"/>
      <c r="AB133" s="150"/>
    </row>
    <row r="134" spans="7:28">
      <c r="G134" s="4">
        <v>112</v>
      </c>
      <c r="H134" s="739">
        <v>3.0343583944356762E-4</v>
      </c>
      <c r="I134" s="739">
        <v>6371.0202420355545</v>
      </c>
      <c r="J134" s="739">
        <v>6371.0203937534743</v>
      </c>
      <c r="K134" s="739">
        <v>2.0242035554218846E-2</v>
      </c>
      <c r="L134" s="739">
        <v>2.039375347394063E-2</v>
      </c>
      <c r="M134" s="739">
        <v>1010.8024748337308</v>
      </c>
      <c r="N134" s="739">
        <v>288.01744102769459</v>
      </c>
      <c r="O134" s="74">
        <v>7.4239120136594297</v>
      </c>
      <c r="P134" s="74">
        <v>1000.9353029805285</v>
      </c>
      <c r="Q134" s="74">
        <v>9.8671718532023469</v>
      </c>
      <c r="R134" s="74">
        <v>1.0003167520604557</v>
      </c>
      <c r="S134" s="74">
        <v>1.0471937206311379</v>
      </c>
      <c r="T134" s="74">
        <v>1.0471936381386078</v>
      </c>
      <c r="U134" s="74">
        <v>6.0686760889439029E-4</v>
      </c>
      <c r="V134" s="74"/>
      <c r="W134" s="74">
        <v>1.826922740262002E-2</v>
      </c>
      <c r="X134" s="74">
        <v>8.154522130381317E-2</v>
      </c>
      <c r="Y134" s="74">
        <v>9.981444870643319E-2</v>
      </c>
      <c r="Z134" s="150"/>
      <c r="AA134" s="150"/>
      <c r="AB134" s="150"/>
    </row>
    <row r="135" spans="7:28">
      <c r="G135" s="134">
        <v>113</v>
      </c>
      <c r="H135" s="739">
        <v>3.0648542032930023E-4</v>
      </c>
      <c r="I135" s="739">
        <v>6371.0205454713932</v>
      </c>
      <c r="J135" s="739">
        <v>6371.0206987141037</v>
      </c>
      <c r="K135" s="739">
        <v>2.0545471393662418E-2</v>
      </c>
      <c r="L135" s="739">
        <v>2.0698714103827068E-2</v>
      </c>
      <c r="M135" s="739">
        <v>1010.7659119315308</v>
      </c>
      <c r="N135" s="739">
        <v>288.01545879641418</v>
      </c>
      <c r="O135" s="74">
        <v>7.4227800995169826</v>
      </c>
      <c r="P135" s="74">
        <v>1000.9003124118849</v>
      </c>
      <c r="Q135" s="74">
        <v>9.8655995196459454</v>
      </c>
      <c r="R135" s="74">
        <v>1.0003167376189352</v>
      </c>
      <c r="S135" s="74">
        <v>1.0471936631439096</v>
      </c>
      <c r="T135" s="74">
        <v>1.0471935798223309</v>
      </c>
      <c r="U135" s="74">
        <v>6.1296666854104842E-4</v>
      </c>
      <c r="V135" s="74"/>
      <c r="W135" s="74">
        <v>1.8268290137056341E-2</v>
      </c>
      <c r="X135" s="74">
        <v>8.1530821678872795E-2</v>
      </c>
      <c r="Y135" s="74">
        <v>9.979911181592914E-2</v>
      </c>
      <c r="Z135" s="150"/>
      <c r="AA135" s="150"/>
      <c r="AB135" s="150"/>
    </row>
    <row r="136" spans="7:28">
      <c r="G136" s="4">
        <v>114</v>
      </c>
      <c r="H136" s="739">
        <v>3.0956565001247113E-4</v>
      </c>
      <c r="I136" s="739">
        <v>6371.0208519568141</v>
      </c>
      <c r="J136" s="739">
        <v>6371.0210067396392</v>
      </c>
      <c r="K136" s="739">
        <v>2.0851956813991716E-2</v>
      </c>
      <c r="L136" s="739">
        <v>2.1006739638997952E-2</v>
      </c>
      <c r="M136" s="739">
        <v>1010.7289826567475</v>
      </c>
      <c r="N136" s="739">
        <v>288.01345664357132</v>
      </c>
      <c r="O136" s="74">
        <v>7.42163698464008</v>
      </c>
      <c r="P136" s="74">
        <v>1000.8649710189997</v>
      </c>
      <c r="Q136" s="74">
        <v>9.8640116377478595</v>
      </c>
      <c r="R136" s="74">
        <v>1.0003167230334147</v>
      </c>
      <c r="S136" s="74">
        <v>1.0471936050769632</v>
      </c>
      <c r="T136" s="74">
        <v>1.0471935209180041</v>
      </c>
      <c r="U136" s="74">
        <v>6.1912702358313254E-4</v>
      </c>
      <c r="V136" s="74"/>
      <c r="W136" s="74">
        <v>1.8267343491107854E-2</v>
      </c>
      <c r="X136" s="74">
        <v>8.1516279929757712E-2</v>
      </c>
      <c r="Y136" s="74">
        <v>9.9783623420865566E-2</v>
      </c>
      <c r="Z136" s="150"/>
      <c r="AA136" s="150"/>
      <c r="AB136" s="150"/>
    </row>
    <row r="137" spans="7:28">
      <c r="G137" s="4">
        <v>115</v>
      </c>
      <c r="H137" s="739">
        <v>3.1267683651861557E-4</v>
      </c>
      <c r="I137" s="739">
        <v>6371.0211615224644</v>
      </c>
      <c r="J137" s="739">
        <v>6371.0213178608828</v>
      </c>
      <c r="K137" s="739">
        <v>2.1161522464004188E-2</v>
      </c>
      <c r="L137" s="739">
        <v>2.1317860882263496E-2</v>
      </c>
      <c r="M137" s="739">
        <v>1010.6916833492818</v>
      </c>
      <c r="N137" s="739">
        <v>288.01143436895484</v>
      </c>
      <c r="O137" s="74">
        <v>7.4204825599710542</v>
      </c>
      <c r="P137" s="74">
        <v>1000.8292752929501</v>
      </c>
      <c r="Q137" s="74">
        <v>9.8624080563316916</v>
      </c>
      <c r="R137" s="74">
        <v>1.0003167083024695</v>
      </c>
      <c r="S137" s="74">
        <v>1.0471935464244349</v>
      </c>
      <c r="T137" s="74">
        <v>1.0471934614196798</v>
      </c>
      <c r="U137" s="74">
        <v>6.2534928883906105E-4</v>
      </c>
      <c r="V137" s="74"/>
      <c r="W137" s="74">
        <v>1.8266387371292995E-2</v>
      </c>
      <c r="X137" s="74">
        <v>8.1501594680026337E-2</v>
      </c>
      <c r="Y137" s="74">
        <v>9.9767982051319329E-2</v>
      </c>
      <c r="Z137" s="150"/>
      <c r="AA137" s="150"/>
      <c r="AB137" s="150"/>
    </row>
    <row r="138" spans="7:28">
      <c r="G138" s="4">
        <v>116</v>
      </c>
      <c r="H138" s="739">
        <v>3.1581929096897678E-4</v>
      </c>
      <c r="I138" s="739">
        <v>6371.0214741993004</v>
      </c>
      <c r="J138" s="739">
        <v>6371.0216321089456</v>
      </c>
      <c r="K138" s="739">
        <v>2.1474199300522811E-2</v>
      </c>
      <c r="L138" s="739">
        <v>2.1632108946007301E-2</v>
      </c>
      <c r="M138" s="739">
        <v>1010.6540103126954</v>
      </c>
      <c r="N138" s="739">
        <v>288.00939177034149</v>
      </c>
      <c r="O138" s="74">
        <v>7.4193167154262927</v>
      </c>
      <c r="P138" s="74">
        <v>1000.7932216898922</v>
      </c>
      <c r="Q138" s="74">
        <v>9.8607886228032058</v>
      </c>
      <c r="R138" s="74">
        <v>1.0003166934246619</v>
      </c>
      <c r="S138" s="74">
        <v>1.0471934871803976</v>
      </c>
      <c r="T138" s="74">
        <v>1.0471934013213469</v>
      </c>
      <c r="U138" s="74">
        <v>6.3163408958644141E-4</v>
      </c>
      <c r="V138" s="74"/>
      <c r="W138" s="74">
        <v>1.8265421683206676E-2</v>
      </c>
      <c r="X138" s="74">
        <v>8.148676454043817E-2</v>
      </c>
      <c r="Y138" s="74">
        <v>9.9752186223644845E-2</v>
      </c>
      <c r="Z138" s="150"/>
      <c r="AA138" s="150"/>
      <c r="AB138" s="150"/>
    </row>
    <row r="139" spans="7:28">
      <c r="G139" s="134">
        <v>117</v>
      </c>
      <c r="H139" s="739">
        <v>3.1899332761161844E-4</v>
      </c>
      <c r="I139" s="739">
        <v>6371.0217900185917</v>
      </c>
      <c r="J139" s="739">
        <v>6371.0219495152551</v>
      </c>
      <c r="K139" s="739">
        <v>2.1790018591491791E-2</v>
      </c>
      <c r="L139" s="739">
        <v>2.1949515255297598E-2</v>
      </c>
      <c r="M139" s="739">
        <v>1010.6159598138524</v>
      </c>
      <c r="N139" s="739">
        <v>288.00732864347583</v>
      </c>
      <c r="O139" s="74">
        <v>7.418139339887321</v>
      </c>
      <c r="P139" s="74">
        <v>1000.7568066307143</v>
      </c>
      <c r="Q139" s="74">
        <v>9.8591531831380923</v>
      </c>
      <c r="R139" s="74">
        <v>1.0003166783985393</v>
      </c>
      <c r="S139" s="74">
        <v>1.0471934273388666</v>
      </c>
      <c r="T139" s="74">
        <v>1.0471933406169343</v>
      </c>
      <c r="U139" s="74">
        <v>6.3798205019338639E-4</v>
      </c>
      <c r="V139" s="74"/>
      <c r="W139" s="74">
        <v>1.8264446331511485E-2</v>
      </c>
      <c r="X139" s="74">
        <v>8.1471788108845741E-2</v>
      </c>
      <c r="Y139" s="74">
        <v>9.973623444035723E-2</v>
      </c>
      <c r="Z139" s="150"/>
      <c r="AA139" s="150"/>
      <c r="AB139" s="150"/>
    </row>
    <row r="140" spans="7:28">
      <c r="G140" s="4">
        <v>118</v>
      </c>
      <c r="H140" s="739">
        <v>3.2219926385284995E-4</v>
      </c>
      <c r="I140" s="739">
        <v>6371.0221090119194</v>
      </c>
      <c r="J140" s="739">
        <v>6371.0222701115517</v>
      </c>
      <c r="K140" s="739">
        <v>2.2109011919103409E-2</v>
      </c>
      <c r="L140" s="739">
        <v>2.2270111551029835E-2</v>
      </c>
      <c r="M140" s="739">
        <v>1010.5775280825607</v>
      </c>
      <c r="N140" s="739">
        <v>288.00524478204954</v>
      </c>
      <c r="O140" s="74">
        <v>7.4169503211918171</v>
      </c>
      <c r="P140" s="74">
        <v>1000.720026500691</v>
      </c>
      <c r="Q140" s="74">
        <v>9.8575015818696361</v>
      </c>
      <c r="R140" s="74">
        <v>1.0003166632226355</v>
      </c>
      <c r="S140" s="74">
        <v>1.0471933668937949</v>
      </c>
      <c r="T140" s="74">
        <v>1.0471932793003096</v>
      </c>
      <c r="U140" s="74">
        <v>6.4439380912517663E-4</v>
      </c>
      <c r="V140" s="74"/>
      <c r="W140" s="74">
        <v>1.8263461219928358E-2</v>
      </c>
      <c r="X140" s="74">
        <v>8.1456663970085358E-2</v>
      </c>
      <c r="Y140" s="74">
        <v>9.972012519001372E-2</v>
      </c>
      <c r="Z140" s="150"/>
      <c r="AA140" s="150"/>
      <c r="AB140" s="150"/>
    </row>
    <row r="141" spans="7:28">
      <c r="G141" s="4">
        <v>119</v>
      </c>
      <c r="H141" s="739">
        <v>3.2543742028896708E-4</v>
      </c>
      <c r="I141" s="739">
        <v>6371.0224312111832</v>
      </c>
      <c r="J141" s="739">
        <v>6371.0225939298934</v>
      </c>
      <c r="K141" s="739">
        <v>2.2431211182956268E-2</v>
      </c>
      <c r="L141" s="739">
        <v>2.2593929893100752E-2</v>
      </c>
      <c r="M141" s="739">
        <v>1010.5387113112084</v>
      </c>
      <c r="N141" s="739">
        <v>288.00313997768114</v>
      </c>
      <c r="O141" s="74">
        <v>7.415749546124573</v>
      </c>
      <c r="P141" s="74">
        <v>1000.6828776491321</v>
      </c>
      <c r="Q141" s="74">
        <v>9.8558336620763303</v>
      </c>
      <c r="R141" s="74">
        <v>1.0003166478954699</v>
      </c>
      <c r="S141" s="74">
        <v>1.0471933058390746</v>
      </c>
      <c r="T141" s="74">
        <v>1.0471932173652769</v>
      </c>
      <c r="U141" s="74">
        <v>6.5087000484709279E-4</v>
      </c>
      <c r="V141" s="74"/>
      <c r="W141" s="74">
        <v>1.8262466251227651E-2</v>
      </c>
      <c r="X141" s="74">
        <v>8.1441390695867866E-2</v>
      </c>
      <c r="Y141" s="74">
        <v>9.970385694709552E-2</v>
      </c>
      <c r="Z141" s="150"/>
      <c r="AA141" s="150"/>
      <c r="AB141" s="150"/>
    </row>
    <row r="142" spans="7:28">
      <c r="G142" s="4">
        <v>120</v>
      </c>
      <c r="H142" s="739">
        <v>3.2870812073831186E-4</v>
      </c>
      <c r="I142" s="739">
        <v>6371.0227566486028</v>
      </c>
      <c r="J142" s="739">
        <v>6371.0229210026628</v>
      </c>
      <c r="K142" s="739">
        <v>2.2756648603245239E-2</v>
      </c>
      <c r="L142" s="739">
        <v>2.2921002663614395E-2</v>
      </c>
      <c r="M142" s="739">
        <v>1010.4995056543968</v>
      </c>
      <c r="N142" s="739">
        <v>288.00101401989485</v>
      </c>
      <c r="O142" s="74">
        <v>7.4145369004083808</v>
      </c>
      <c r="P142" s="74">
        <v>1000.6453563890274</v>
      </c>
      <c r="Q142" s="74">
        <v>9.8541492653693687</v>
      </c>
      <c r="R142" s="74">
        <v>1.0003166324155475</v>
      </c>
      <c r="S142" s="74">
        <v>1.0471932441685348</v>
      </c>
      <c r="T142" s="74">
        <v>1.0471931548055784</v>
      </c>
      <c r="U142" s="74">
        <v>6.5741128582885722E-4</v>
      </c>
      <c r="V142" s="74"/>
      <c r="W142" s="74">
        <v>1.8261461327219879E-2</v>
      </c>
      <c r="X142" s="74">
        <v>8.1425966844668352E-2</v>
      </c>
      <c r="Y142" s="74">
        <v>9.9687428171888234E-2</v>
      </c>
      <c r="Z142" s="150"/>
      <c r="AA142" s="150"/>
      <c r="AB142" s="150"/>
    </row>
    <row r="143" spans="7:28">
      <c r="G143" s="134">
        <v>121</v>
      </c>
      <c r="H143" s="739">
        <v>3.3201169227365475E-4</v>
      </c>
      <c r="I143" s="739">
        <v>6371.0230853567236</v>
      </c>
      <c r="J143" s="739">
        <v>6371.0232513625697</v>
      </c>
      <c r="K143" s="739">
        <v>2.3085356723983552E-2</v>
      </c>
      <c r="L143" s="739">
        <v>2.3251362570120379E-2</v>
      </c>
      <c r="M143" s="739">
        <v>1010.4599072285713</v>
      </c>
      <c r="N143" s="739">
        <v>287.9988666960997</v>
      </c>
      <c r="O143" s="74">
        <v>7.4133122686948676</v>
      </c>
      <c r="P143" s="74">
        <v>1000.6074589966912</v>
      </c>
      <c r="Q143" s="74">
        <v>9.8524482318800821</v>
      </c>
      <c r="R143" s="74">
        <v>1.0003166167813589</v>
      </c>
      <c r="S143" s="74">
        <v>1.0471931818759419</v>
      </c>
      <c r="T143" s="74">
        <v>1.0471930916148906</v>
      </c>
      <c r="U143" s="74">
        <v>6.6401830736140255E-4</v>
      </c>
      <c r="V143" s="74"/>
      <c r="W143" s="74">
        <v>1.8260446348746413E-2</v>
      </c>
      <c r="X143" s="74">
        <v>8.1410390961615148E-2</v>
      </c>
      <c r="Y143" s="74">
        <v>9.9670837310361554E-2</v>
      </c>
      <c r="Z143" s="150"/>
      <c r="AA143" s="150"/>
      <c r="AB143" s="150"/>
    </row>
    <row r="144" spans="7:28">
      <c r="G144" s="4">
        <v>122</v>
      </c>
      <c r="H144" s="739">
        <v>3.3534846525490238E-4</v>
      </c>
      <c r="I144" s="739">
        <v>6371.0234173684166</v>
      </c>
      <c r="J144" s="739">
        <v>6371.0235850426488</v>
      </c>
      <c r="K144" s="739">
        <v>2.341736841625721E-2</v>
      </c>
      <c r="L144" s="739">
        <v>2.3585042648884662E-2</v>
      </c>
      <c r="M144" s="739">
        <v>1010.4199121116462</v>
      </c>
      <c r="N144" s="739">
        <v>287.99669779156818</v>
      </c>
      <c r="O144" s="74">
        <v>7.412075534555262</v>
      </c>
      <c r="P144" s="74">
        <v>1000.569181711399</v>
      </c>
      <c r="Q144" s="74">
        <v>9.8507304002472917</v>
      </c>
      <c r="R144" s="74">
        <v>1.00031660099138</v>
      </c>
      <c r="S144" s="74">
        <v>1.0471931189549992</v>
      </c>
      <c r="T144" s="74">
        <v>1.0471930277868271</v>
      </c>
      <c r="U144" s="74">
        <v>6.7069172837364022E-4</v>
      </c>
      <c r="V144" s="74"/>
      <c r="W144" s="74">
        <v>1.8259421215670035E-2</v>
      </c>
      <c r="X144" s="74">
        <v>8.1394661578378366E-2</v>
      </c>
      <c r="Y144" s="74">
        <v>9.9654082794048401E-2</v>
      </c>
      <c r="Z144" s="150"/>
      <c r="AA144" s="150"/>
      <c r="AB144" s="150"/>
    </row>
    <row r="145" spans="7:28">
      <c r="G145" s="4">
        <v>123</v>
      </c>
      <c r="H145" s="739">
        <v>3.3871877336213345E-4</v>
      </c>
      <c r="I145" s="739">
        <v>6371.0237527168811</v>
      </c>
      <c r="J145" s="739">
        <v>6371.0239220762678</v>
      </c>
      <c r="K145" s="739">
        <v>2.3752716881512113E-2</v>
      </c>
      <c r="L145" s="739">
        <v>2.392207626819318E-2</v>
      </c>
      <c r="M145" s="739">
        <v>1010.3795163426287</v>
      </c>
      <c r="N145" s="739">
        <v>287.99450708941487</v>
      </c>
      <c r="O145" s="74">
        <v>7.4108265804710971</v>
      </c>
      <c r="P145" s="74">
        <v>1000.5305207350241</v>
      </c>
      <c r="Q145" s="74">
        <v>9.8489956076045573</v>
      </c>
      <c r="R145" s="74">
        <v>1.0003165850440718</v>
      </c>
      <c r="S145" s="74">
        <v>1.0471930553993456</v>
      </c>
      <c r="T145" s="74">
        <v>1.0471929633149368</v>
      </c>
      <c r="U145" s="74">
        <v>6.7743221779892338E-4</v>
      </c>
      <c r="V145" s="74"/>
      <c r="W145" s="74">
        <v>1.8258385826865575E-2</v>
      </c>
      <c r="X145" s="74">
        <v>8.1378777213057377E-2</v>
      </c>
      <c r="Y145" s="74">
        <v>9.9637163039922955E-2</v>
      </c>
      <c r="Z145" s="150"/>
      <c r="AA145" s="150"/>
      <c r="AB145" s="150"/>
    </row>
    <row r="146" spans="7:28">
      <c r="G146" s="4">
        <v>124</v>
      </c>
      <c r="H146" s="739">
        <v>3.4212295362896734E-4</v>
      </c>
      <c r="I146" s="739">
        <v>6371.0240914356546</v>
      </c>
      <c r="J146" s="739">
        <v>6371.0242624971315</v>
      </c>
      <c r="K146" s="739">
        <v>2.4091435654874253E-2</v>
      </c>
      <c r="L146" s="739">
        <v>2.4262497131688737E-2</v>
      </c>
      <c r="M146" s="739">
        <v>1010.3387159212367</v>
      </c>
      <c r="N146" s="739">
        <v>287.99229437057465</v>
      </c>
      <c r="O146" s="74">
        <v>7.4095652878248544</v>
      </c>
      <c r="P146" s="74">
        <v>1000.4914722316694</v>
      </c>
      <c r="Q146" s="74">
        <v>9.8472436895673621</v>
      </c>
      <c r="R146" s="74">
        <v>1.0003165689378806</v>
      </c>
      <c r="S146" s="74">
        <v>1.0471929912025555</v>
      </c>
      <c r="T146" s="74">
        <v>1.0471928981927017</v>
      </c>
      <c r="U146" s="74">
        <v>6.8424044775383663E-4</v>
      </c>
      <c r="V146" s="74"/>
      <c r="W146" s="74">
        <v>1.825734008021021E-2</v>
      </c>
      <c r="X146" s="74">
        <v>8.1362736370068078E-2</v>
      </c>
      <c r="Y146" s="74">
        <v>9.9620076450278289E-2</v>
      </c>
      <c r="Z146" s="150"/>
      <c r="AA146" s="150"/>
      <c r="AB146" s="150"/>
    </row>
    <row r="147" spans="7:28">
      <c r="G147" s="134">
        <v>125</v>
      </c>
      <c r="H147" s="739">
        <v>3.4556134647626758E-4</v>
      </c>
      <c r="I147" s="739">
        <v>6371.0244335586085</v>
      </c>
      <c r="J147" s="739">
        <v>6371.0246063392815</v>
      </c>
      <c r="K147" s="739">
        <v>2.4433558608503228E-2</v>
      </c>
      <c r="L147" s="739">
        <v>2.4606339281741361E-2</v>
      </c>
      <c r="M147" s="739">
        <v>1010.2975068075201</v>
      </c>
      <c r="N147" s="739">
        <v>287.99005941378101</v>
      </c>
      <c r="O147" s="74">
        <v>7.4082915368905464</v>
      </c>
      <c r="P147" s="74">
        <v>1000.4520323272999</v>
      </c>
      <c r="Q147" s="74">
        <v>9.8454744802202114</v>
      </c>
      <c r="R147" s="74">
        <v>1.0003165526712372</v>
      </c>
      <c r="S147" s="74">
        <v>1.0471929263581363</v>
      </c>
      <c r="T147" s="74">
        <v>1.0471928324135373</v>
      </c>
      <c r="U147" s="74">
        <v>6.9111709990465897E-4</v>
      </c>
      <c r="V147" s="74"/>
      <c r="W147" s="74">
        <v>1.8256283872574084E-2</v>
      </c>
      <c r="X147" s="74">
        <v>8.1346537540029254E-2</v>
      </c>
      <c r="Y147" s="74">
        <v>9.9602821412603335E-2</v>
      </c>
      <c r="Z147" s="150"/>
      <c r="AA147" s="150"/>
      <c r="AB147" s="150"/>
    </row>
    <row r="148" spans="7:28">
      <c r="G148" s="4">
        <v>126</v>
      </c>
      <c r="H148" s="739">
        <v>3.4903429574618418E-4</v>
      </c>
      <c r="I148" s="739">
        <v>6371.0247791199554</v>
      </c>
      <c r="J148" s="739">
        <v>6371.024953637103</v>
      </c>
      <c r="K148" s="739">
        <v>2.4779119954979497E-2</v>
      </c>
      <c r="L148" s="739">
        <v>2.4953637102852588E-2</v>
      </c>
      <c r="M148" s="739">
        <v>1010.2558849214636</v>
      </c>
      <c r="N148" s="739">
        <v>287.98780199554358</v>
      </c>
      <c r="O148" s="74">
        <v>7.4070052068242269</v>
      </c>
      <c r="P148" s="74">
        <v>1000.4121971093599</v>
      </c>
      <c r="Q148" s="74">
        <v>9.8436878121036262</v>
      </c>
      <c r="R148" s="74">
        <v>1.0003165362425579</v>
      </c>
      <c r="S148" s="74">
        <v>1.0471928608595309</v>
      </c>
      <c r="T148" s="74">
        <v>1.0471927659707927</v>
      </c>
      <c r="U148" s="74">
        <v>6.9806286319362698E-4</v>
      </c>
      <c r="V148" s="74"/>
      <c r="W148" s="74">
        <v>1.8255217099810234E-2</v>
      </c>
      <c r="X148" s="74">
        <v>8.133017919964812E-2</v>
      </c>
      <c r="Y148" s="74">
        <v>9.9585396299458354E-2</v>
      </c>
      <c r="Z148" s="150"/>
      <c r="AA148" s="150"/>
      <c r="AB148" s="150"/>
    </row>
    <row r="149" spans="7:28">
      <c r="G149" s="4">
        <v>127</v>
      </c>
      <c r="H149" s="739">
        <v>3.5254214873653824E-4</v>
      </c>
      <c r="I149" s="739">
        <v>6371.0251281542505</v>
      </c>
      <c r="J149" s="739">
        <v>6371.025304425325</v>
      </c>
      <c r="K149" s="739">
        <v>2.5128154250725687E-2</v>
      </c>
      <c r="L149" s="739">
        <v>2.5304425325093957E-2</v>
      </c>
      <c r="M149" s="739">
        <v>1010.213846142603</v>
      </c>
      <c r="N149" s="739">
        <v>287.98552189012611</v>
      </c>
      <c r="O149" s="74">
        <v>7.4057061756544478</v>
      </c>
      <c r="P149" s="74">
        <v>1000.3719626264019</v>
      </c>
      <c r="Q149" s="74">
        <v>9.84188351620109</v>
      </c>
      <c r="R149" s="74">
        <v>1.0003165196502428</v>
      </c>
      <c r="S149" s="74">
        <v>1.0471927947001154</v>
      </c>
      <c r="T149" s="74">
        <v>1.0471926988577496</v>
      </c>
      <c r="U149" s="74">
        <v>7.0507843020095606E-4</v>
      </c>
      <c r="V149" s="74"/>
      <c r="W149" s="74">
        <v>1.8254139656744987E-2</v>
      </c>
      <c r="X149" s="74">
        <v>8.1313659811605377E-2</v>
      </c>
      <c r="Y149" s="74">
        <v>9.9567799468350371E-2</v>
      </c>
      <c r="Z149" s="150"/>
      <c r="AA149" s="150"/>
      <c r="AB149" s="150"/>
    </row>
    <row r="150" spans="7:28">
      <c r="G150" s="4">
        <v>128</v>
      </c>
      <c r="H150" s="739">
        <v>3.5608525623555205E-4</v>
      </c>
      <c r="I150" s="739">
        <v>6371.0254806963994</v>
      </c>
      <c r="J150" s="739">
        <v>6371.0256587390277</v>
      </c>
      <c r="K150" s="739">
        <v>2.5480696399462228E-2</v>
      </c>
      <c r="L150" s="739">
        <v>2.5658739027580004E-2</v>
      </c>
      <c r="M150" s="739">
        <v>1010.1713863096238</v>
      </c>
      <c r="N150" s="739">
        <v>287.98321886952363</v>
      </c>
      <c r="O150" s="74">
        <v>7.4043943202726537</v>
      </c>
      <c r="P150" s="74">
        <v>1000.331324887698</v>
      </c>
      <c r="Q150" s="74">
        <v>9.840061421925876</v>
      </c>
      <c r="R150" s="74">
        <v>1.000316502892677</v>
      </c>
      <c r="S150" s="74">
        <v>1.0471927278731969</v>
      </c>
      <c r="T150" s="74">
        <v>1.0471926310676194</v>
      </c>
      <c r="U150" s="74">
        <v>7.1216450305655599E-4</v>
      </c>
      <c r="V150" s="74"/>
      <c r="W150" s="74">
        <v>1.8253051437167957E-2</v>
      </c>
      <c r="X150" s="74">
        <v>8.1296977824439606E-2</v>
      </c>
      <c r="Y150" s="74">
        <v>9.9550029261607567E-2</v>
      </c>
      <c r="Z150" s="150"/>
      <c r="AA150" s="150"/>
      <c r="AB150" s="150"/>
    </row>
    <row r="151" spans="7:28">
      <c r="G151" s="134">
        <v>129</v>
      </c>
      <c r="H151" s="739">
        <v>3.596639725569282E-4</v>
      </c>
      <c r="I151" s="739">
        <v>6371.0258367816559</v>
      </c>
      <c r="J151" s="739">
        <v>6371.0260166136422</v>
      </c>
      <c r="K151" s="739">
        <v>2.5836781655697787E-2</v>
      </c>
      <c r="L151" s="739">
        <v>2.6016613641976251E-2</v>
      </c>
      <c r="M151" s="739">
        <v>1010.1285012199675</v>
      </c>
      <c r="N151" s="739">
        <v>287.98089270343996</v>
      </c>
      <c r="O151" s="74">
        <v>7.4030695164235025</v>
      </c>
      <c r="P151" s="74">
        <v>1000.2902798628596</v>
      </c>
      <c r="Q151" s="74">
        <v>9.8382213571078161</v>
      </c>
      <c r="R151" s="74">
        <v>1.0003164859682301</v>
      </c>
      <c r="S151" s="74">
        <v>1.0471926603720147</v>
      </c>
      <c r="T151" s="74">
        <v>1.0471925625935461</v>
      </c>
      <c r="U151" s="74">
        <v>7.1932179071154678E-4</v>
      </c>
      <c r="V151" s="74"/>
      <c r="W151" s="74">
        <v>1.8251952333822038E-2</v>
      </c>
      <c r="X151" s="74">
        <v>8.1280131672430936E-2</v>
      </c>
      <c r="Y151" s="74">
        <v>9.9532084006252977E-2</v>
      </c>
      <c r="Z151" s="150"/>
      <c r="AA151" s="150"/>
      <c r="AB151" s="150"/>
    </row>
    <row r="152" spans="7:28">
      <c r="G152" s="4">
        <v>130</v>
      </c>
      <c r="H152" s="739">
        <v>3.6327865557528094E-4</v>
      </c>
      <c r="I152" s="739">
        <v>6371.0261964456286</v>
      </c>
      <c r="J152" s="739">
        <v>6371.0263780849564</v>
      </c>
      <c r="K152" s="739">
        <v>2.6196445628254718E-2</v>
      </c>
      <c r="L152" s="739">
        <v>2.6378084956042359E-2</v>
      </c>
      <c r="M152" s="739">
        <v>1010.0851866294233</v>
      </c>
      <c r="N152" s="739">
        <v>287.97854315926435</v>
      </c>
      <c r="O152" s="74">
        <v>7.4017316386951375</v>
      </c>
      <c r="P152" s="74">
        <v>1000.2488234814433</v>
      </c>
      <c r="Q152" s="74">
        <v>9.8363631479799736</v>
      </c>
      <c r="R152" s="74">
        <v>1.0003164688752555</v>
      </c>
      <c r="S152" s="74">
        <v>1.0471925921897398</v>
      </c>
      <c r="T152" s="74">
        <v>1.0471924934286023</v>
      </c>
      <c r="U152" s="74">
        <v>7.265510084835114E-4</v>
      </c>
      <c r="V152" s="74"/>
      <c r="W152" s="74">
        <v>1.8250842238393343E-2</v>
      </c>
      <c r="X152" s="74">
        <v>8.1263119775483894E-2</v>
      </c>
      <c r="Y152" s="74">
        <v>9.9513962013877244E-2</v>
      </c>
      <c r="Z152" s="150"/>
      <c r="AA152" s="150"/>
      <c r="AB152" s="150"/>
    </row>
    <row r="153" spans="7:28">
      <c r="G153" s="4">
        <v>131</v>
      </c>
      <c r="H153" s="739">
        <v>3.6692966676192448E-4</v>
      </c>
      <c r="I153" s="739">
        <v>6371.0265597242842</v>
      </c>
      <c r="J153" s="739">
        <v>6371.026743189118</v>
      </c>
      <c r="K153" s="739">
        <v>2.6559724283830001E-2</v>
      </c>
      <c r="L153" s="739">
        <v>2.6743189117210964E-2</v>
      </c>
      <c r="M153" s="739">
        <v>1010.0414382517254</v>
      </c>
      <c r="N153" s="739">
        <v>287.97617000204843</v>
      </c>
      <c r="O153" s="74">
        <v>7.4003805605093858</v>
      </c>
      <c r="P153" s="74">
        <v>1000.2069516325602</v>
      </c>
      <c r="Q153" s="74">
        <v>9.8344866191652311</v>
      </c>
      <c r="R153" s="74">
        <v>1.000316451612091</v>
      </c>
      <c r="S153" s="74">
        <v>1.047192523319473</v>
      </c>
      <c r="T153" s="74">
        <v>1.0471924235657915</v>
      </c>
      <c r="U153" s="74">
        <v>7.3385287942073774E-4</v>
      </c>
      <c r="V153" s="74"/>
      <c r="W153" s="74">
        <v>1.824972104150098E-2</v>
      </c>
      <c r="X153" s="74">
        <v>8.1245940539009937E-2</v>
      </c>
      <c r="Y153" s="74">
        <v>9.9495661580510916E-2</v>
      </c>
      <c r="Z153" s="150"/>
      <c r="AA153" s="150"/>
      <c r="AB153" s="150"/>
    </row>
    <row r="154" spans="7:28">
      <c r="G154" s="4">
        <v>132</v>
      </c>
      <c r="H154" s="739">
        <v>3.7061737122101991E-4</v>
      </c>
      <c r="I154" s="739">
        <v>6371.0269266539508</v>
      </c>
      <c r="J154" s="739">
        <v>6371.0271119626368</v>
      </c>
      <c r="K154" s="739">
        <v>2.6926653950591933E-2</v>
      </c>
      <c r="L154" s="739">
        <v>2.7111962636202445E-2</v>
      </c>
      <c r="M154" s="739">
        <v>1009.9972517581421</v>
      </c>
      <c r="N154" s="739">
        <v>287.97377299448272</v>
      </c>
      <c r="O154" s="74">
        <v>7.3990161541119006</v>
      </c>
      <c r="P154" s="74">
        <v>1000.1646601644793</v>
      </c>
      <c r="Q154" s="74">
        <v>9.8325915936628103</v>
      </c>
      <c r="R154" s="74">
        <v>1.0003164341770581</v>
      </c>
      <c r="S154" s="74">
        <v>1.0471924537542447</v>
      </c>
      <c r="T154" s="74">
        <v>1.0471923529980443</v>
      </c>
      <c r="U154" s="74">
        <v>7.4122813384747133E-4</v>
      </c>
      <c r="V154" s="74"/>
      <c r="W154" s="74">
        <v>1.8248588632686847E-2</v>
      </c>
      <c r="X154" s="74">
        <v>8.1228592353809054E-2</v>
      </c>
      <c r="Y154" s="74">
        <v>9.9477180986495897E-2</v>
      </c>
      <c r="Z154" s="150"/>
      <c r="AA154" s="150"/>
      <c r="AB154" s="150"/>
    </row>
    <row r="155" spans="7:28">
      <c r="G155" s="134">
        <v>133</v>
      </c>
      <c r="H155" s="739">
        <v>3.7434213772608629E-4</v>
      </c>
      <c r="I155" s="739">
        <v>6371.0272972713219</v>
      </c>
      <c r="J155" s="739">
        <v>6371.0274844423911</v>
      </c>
      <c r="K155" s="739">
        <v>2.7297271321812956E-2</v>
      </c>
      <c r="L155" s="739">
        <v>2.7484442390676E-2</v>
      </c>
      <c r="M155" s="739">
        <v>1009.9526227770581</v>
      </c>
      <c r="N155" s="739">
        <v>287.97135189687276</v>
      </c>
      <c r="O155" s="74">
        <v>7.397638290562238</v>
      </c>
      <c r="P155" s="74">
        <v>1000.1219448842234</v>
      </c>
      <c r="Q155" s="74">
        <v>9.8306778928346947</v>
      </c>
      <c r="R155" s="74">
        <v>1.0003164165684622</v>
      </c>
      <c r="S155" s="74">
        <v>1.0471923834870145</v>
      </c>
      <c r="T155" s="74">
        <v>1.0471922817182198</v>
      </c>
      <c r="U155" s="74">
        <v>7.4867750799967325E-4</v>
      </c>
      <c r="V155" s="74"/>
      <c r="W155" s="74">
        <v>1.8247444900405013E-2</v>
      </c>
      <c r="X155" s="74">
        <v>8.1211073595950811E-2</v>
      </c>
      <c r="Y155" s="74">
        <v>9.9458518496355827E-2</v>
      </c>
      <c r="Z155" s="150"/>
      <c r="AA155" s="150"/>
      <c r="AB155" s="150"/>
    </row>
    <row r="156" spans="7:28">
      <c r="G156" s="4">
        <v>134</v>
      </c>
      <c r="H156" s="739">
        <v>3.7810433875687811E-4</v>
      </c>
      <c r="I156" s="739">
        <v>6371.0276716134595</v>
      </c>
      <c r="J156" s="739">
        <v>6371.0278606656284</v>
      </c>
      <c r="K156" s="739">
        <v>2.7671613459539047E-2</v>
      </c>
      <c r="L156" s="739">
        <v>2.7860665628917487E-2</v>
      </c>
      <c r="M156" s="739">
        <v>1009.9075468935588</v>
      </c>
      <c r="N156" s="739">
        <v>287.96890646711535</v>
      </c>
      <c r="O156" s="74">
        <v>7.3962468397238688</v>
      </c>
      <c r="P156" s="74">
        <v>1000.0788015571668</v>
      </c>
      <c r="Q156" s="74">
        <v>9.8287453363919717</v>
      </c>
      <c r="R156" s="74">
        <v>1.0003163987845922</v>
      </c>
      <c r="S156" s="74">
        <v>1.0471923125106695</v>
      </c>
      <c r="T156" s="74">
        <v>1.0471922097191044</v>
      </c>
      <c r="U156" s="74">
        <v>7.5620174902724102E-4</v>
      </c>
      <c r="V156" s="74"/>
      <c r="W156" s="74">
        <v>1.8246289732011468E-2</v>
      </c>
      <c r="X156" s="74">
        <v>8.1193382626654514E-2</v>
      </c>
      <c r="Y156" s="74">
        <v>9.9439672358665979E-2</v>
      </c>
      <c r="Z156" s="150"/>
      <c r="AA156" s="150"/>
      <c r="AB156" s="150"/>
    </row>
    <row r="157" spans="7:28">
      <c r="G157" s="4">
        <v>135</v>
      </c>
      <c r="H157" s="739">
        <v>3.8190435053663365E-4</v>
      </c>
      <c r="I157" s="739">
        <v>6371.0280497177982</v>
      </c>
      <c r="J157" s="739">
        <v>6371.0282406699735</v>
      </c>
      <c r="K157" s="739">
        <v>2.8049717798295924E-2</v>
      </c>
      <c r="L157" s="739">
        <v>2.8240669973564243E-2</v>
      </c>
      <c r="M157" s="739">
        <v>1009.8620196490084</v>
      </c>
      <c r="N157" s="739">
        <v>287.96643646067412</v>
      </c>
      <c r="O157" s="74">
        <v>7.3948416702541353</v>
      </c>
      <c r="P157" s="74">
        <v>1000.0352259066273</v>
      </c>
      <c r="Q157" s="74">
        <v>9.8267937423810938</v>
      </c>
      <c r="R157" s="74">
        <v>1.0003163808237205</v>
      </c>
      <c r="S157" s="74">
        <v>1.0471922408180248</v>
      </c>
      <c r="T157" s="74">
        <v>1.047192136993411</v>
      </c>
      <c r="U157" s="74">
        <v>7.6380160680855624E-4</v>
      </c>
      <c r="V157" s="74"/>
      <c r="W157" s="74">
        <v>1.8245123013753563E-2</v>
      </c>
      <c r="X157" s="74">
        <v>8.1175517792169402E-2</v>
      </c>
      <c r="Y157" s="74">
        <v>9.9420640805922972E-2</v>
      </c>
      <c r="Z157" s="150"/>
      <c r="AA157" s="150"/>
      <c r="AB157" s="150"/>
    </row>
    <row r="158" spans="7:28">
      <c r="G158" s="4">
        <v>136</v>
      </c>
      <c r="H158" s="739">
        <v>3.8574255306969747E-4</v>
      </c>
      <c r="I158" s="739">
        <v>6371.0284316221487</v>
      </c>
      <c r="J158" s="739">
        <v>6371.028624493425</v>
      </c>
      <c r="K158" s="739">
        <v>2.8431622148832564E-2</v>
      </c>
      <c r="L158" s="739">
        <v>2.8624493425367412E-2</v>
      </c>
      <c r="M158" s="739">
        <v>1009.8160365406206</v>
      </c>
      <c r="N158" s="739">
        <v>287.96394163055521</v>
      </c>
      <c r="O158" s="74">
        <v>7.3934226495941342</v>
      </c>
      <c r="P158" s="74">
        <v>999.99121361345055</v>
      </c>
      <c r="Q158" s="74">
        <v>9.824822927170052</v>
      </c>
      <c r="R158" s="74">
        <v>1.000316362684103</v>
      </c>
      <c r="S158" s="74">
        <v>1.0471921684018217</v>
      </c>
      <c r="T158" s="74">
        <v>1.047192063533777</v>
      </c>
      <c r="U158" s="74">
        <v>7.7147784350017901E-4</v>
      </c>
      <c r="V158" s="74"/>
      <c r="W158" s="74">
        <v>1.8243944630759127E-2</v>
      </c>
      <c r="X158" s="74">
        <v>8.1157477423652938E-2</v>
      </c>
      <c r="Y158" s="74">
        <v>9.9401422054412061E-2</v>
      </c>
      <c r="Z158" s="150"/>
      <c r="AA158" s="150"/>
      <c r="AB158" s="150"/>
    </row>
    <row r="159" spans="7:28">
      <c r="G159" s="134">
        <v>137</v>
      </c>
      <c r="H159" s="739">
        <v>3.8961933017952148E-4</v>
      </c>
      <c r="I159" s="739">
        <v>6371.0288173647023</v>
      </c>
      <c r="J159" s="739">
        <v>6371.0290121743674</v>
      </c>
      <c r="K159" s="739">
        <v>2.8817364701902267E-2</v>
      </c>
      <c r="L159" s="739">
        <v>2.9012174366992029E-2</v>
      </c>
      <c r="M159" s="739">
        <v>1009.7695930210308</v>
      </c>
      <c r="N159" s="739">
        <v>287.96142172728264</v>
      </c>
      <c r="O159" s="74">
        <v>7.3919896439585537</v>
      </c>
      <c r="P159" s="74">
        <v>999.94676031559629</v>
      </c>
      <c r="Q159" s="74">
        <v>9.8228327054344948</v>
      </c>
      <c r="R159" s="74">
        <v>1.0003163443639786</v>
      </c>
      <c r="S159" s="74">
        <v>1.0471920952547271</v>
      </c>
      <c r="T159" s="74">
        <v>1.0471919893327657</v>
      </c>
      <c r="U159" s="74">
        <v>7.792312248966482E-4</v>
      </c>
      <c r="V159" s="74"/>
      <c r="W159" s="74">
        <v>1.8242754467025828E-2</v>
      </c>
      <c r="X159" s="74">
        <v>8.1139259837050101E-2</v>
      </c>
      <c r="Y159" s="74">
        <v>9.9382014304075922E-2</v>
      </c>
      <c r="Z159" s="150"/>
      <c r="AA159" s="150"/>
      <c r="AB159" s="150"/>
    </row>
    <row r="160" spans="7:28">
      <c r="G160" s="4">
        <v>138</v>
      </c>
      <c r="H160" s="739">
        <v>3.9353506954704735E-4</v>
      </c>
      <c r="I160" s="739">
        <v>6371.0292069840325</v>
      </c>
      <c r="J160" s="739">
        <v>6371.0294037515669</v>
      </c>
      <c r="K160" s="739">
        <v>2.9206984032081794E-2</v>
      </c>
      <c r="L160" s="739">
        <v>2.9403751566855318E-2</v>
      </c>
      <c r="M160" s="739">
        <v>1009.7226844978616</v>
      </c>
      <c r="N160" s="739">
        <v>287.95887649887311</v>
      </c>
      <c r="O160" s="74">
        <v>7.3905425183254279</v>
      </c>
      <c r="P160" s="74">
        <v>999.90186160771782</v>
      </c>
      <c r="Q160" s="74">
        <v>9.8208228901437131</v>
      </c>
      <c r="R160" s="74">
        <v>1.0003163258615693</v>
      </c>
      <c r="S160" s="74">
        <v>1.047192021369334</v>
      </c>
      <c r="T160" s="74">
        <v>1.0471919143828639</v>
      </c>
      <c r="U160" s="74">
        <v>7.8706252770643914E-4</v>
      </c>
      <c r="V160" s="74"/>
      <c r="W160" s="74">
        <v>1.8241552405410436E-2</v>
      </c>
      <c r="X160" s="74">
        <v>8.1120863332970736E-2</v>
      </c>
      <c r="Y160" s="74">
        <v>9.9362415738381171E-2</v>
      </c>
      <c r="Z160" s="150"/>
      <c r="AA160" s="150"/>
      <c r="AB160" s="150"/>
    </row>
    <row r="161" spans="6:28">
      <c r="G161" s="4">
        <v>139</v>
      </c>
      <c r="H161" s="739">
        <v>3.9749016274947478E-4</v>
      </c>
      <c r="I161" s="739">
        <v>6371.0296005191012</v>
      </c>
      <c r="J161" s="739">
        <v>6371.0297992641827</v>
      </c>
      <c r="K161" s="739">
        <v>2.9600519101628836E-2</v>
      </c>
      <c r="L161" s="739">
        <v>2.9799264183003573E-2</v>
      </c>
      <c r="M161" s="739">
        <v>1009.6753063332812</v>
      </c>
      <c r="N161" s="739">
        <v>287.95630569081112</v>
      </c>
      <c r="O161" s="74">
        <v>7.3890811364258449</v>
      </c>
      <c r="P161" s="74">
        <v>999.85651304073463</v>
      </c>
      <c r="Q161" s="74">
        <v>9.8187932925465944</v>
      </c>
      <c r="R161" s="74">
        <v>1.0003163071750796</v>
      </c>
      <c r="S161" s="74">
        <v>1.047191946738159</v>
      </c>
      <c r="T161" s="74">
        <v>1.0471918386764827</v>
      </c>
      <c r="U161" s="74">
        <v>7.9497253409499535E-4</v>
      </c>
      <c r="V161" s="74"/>
      <c r="W161" s="74">
        <v>1.8240338327617501E-2</v>
      </c>
      <c r="X161" s="74">
        <v>8.1102286196566467E-2</v>
      </c>
      <c r="Y161" s="74">
        <v>9.9342624524183964E-2</v>
      </c>
      <c r="Z161" s="150"/>
      <c r="AA161" s="150"/>
      <c r="AB161" s="150"/>
    </row>
    <row r="162" spans="6:28">
      <c r="F162" s="69"/>
      <c r="G162" s="4">
        <v>140</v>
      </c>
      <c r="H162" s="739">
        <v>4.0148500529942012E-4</v>
      </c>
      <c r="I162" s="739">
        <v>6371.0299980092641</v>
      </c>
      <c r="J162" s="739">
        <v>6371.0301987517669</v>
      </c>
      <c r="K162" s="739">
        <v>2.9998009264378313E-2</v>
      </c>
      <c r="L162" s="739">
        <v>3.0198751767028024E-2</v>
      </c>
      <c r="M162" s="739">
        <v>1009.6274538435669</v>
      </c>
      <c r="N162" s="739">
        <v>287.95370904602333</v>
      </c>
      <c r="O162" s="74">
        <v>7.387605360733593</v>
      </c>
      <c r="P162" s="74">
        <v>999.81071012140944</v>
      </c>
      <c r="Q162" s="74">
        <v>9.8167437221574669</v>
      </c>
      <c r="R162" s="74">
        <v>1.0003162883026973</v>
      </c>
      <c r="S162" s="74">
        <v>1.0471918713536419</v>
      </c>
      <c r="T162" s="74">
        <v>1.0471917622059534</v>
      </c>
      <c r="U162" s="74">
        <v>8.0296203532270738E-4</v>
      </c>
      <c r="V162" s="74"/>
      <c r="W162" s="74">
        <v>1.8239112114188688E-2</v>
      </c>
      <c r="X162" s="74">
        <v>8.1083526697407815E-2</v>
      </c>
      <c r="Y162" s="74">
        <v>9.9322638811596503E-2</v>
      </c>
      <c r="Z162" s="150"/>
      <c r="AA162" s="150"/>
      <c r="AB162" s="150"/>
    </row>
    <row r="163" spans="6:28">
      <c r="G163" s="134">
        <v>141</v>
      </c>
      <c r="H163" s="739">
        <v>4.0551999668446745E-4</v>
      </c>
      <c r="I163" s="739">
        <v>6371.0303994942697</v>
      </c>
      <c r="J163" s="739">
        <v>6371.0306022542682</v>
      </c>
      <c r="K163" s="739">
        <v>3.0399494269677745E-2</v>
      </c>
      <c r="L163" s="739">
        <v>3.0602254268019977E-2</v>
      </c>
      <c r="M163" s="739">
        <v>1009.5791222986513</v>
      </c>
      <c r="N163" s="739">
        <v>287.95108630485288</v>
      </c>
      <c r="O163" s="74">
        <v>7.3861150524547288</v>
      </c>
      <c r="P163" s="74">
        <v>999.7644483119094</v>
      </c>
      <c r="Q163" s="74">
        <v>9.8146739867418749</v>
      </c>
      <c r="R163" s="74">
        <v>1.0003162692425922</v>
      </c>
      <c r="S163" s="74">
        <v>1.047191795208146</v>
      </c>
      <c r="T163" s="74">
        <v>1.0471916849635314</v>
      </c>
      <c r="U163" s="74">
        <v>8.1103183038067073E-4</v>
      </c>
      <c r="V163" s="74"/>
      <c r="W163" s="74">
        <v>1.8237873644491306E-2</v>
      </c>
      <c r="X163" s="74">
        <v>8.1064583089359626E-2</v>
      </c>
      <c r="Y163" s="74">
        <v>9.9302456733850936E-2</v>
      </c>
      <c r="Z163" s="150"/>
      <c r="AA163" s="150"/>
      <c r="AB163" s="150"/>
    </row>
    <row r="164" spans="6:28">
      <c r="G164" s="4">
        <v>142</v>
      </c>
      <c r="H164" s="739">
        <v>4.0959554040711756E-4</v>
      </c>
      <c r="I164" s="739">
        <v>6371.0308050142667</v>
      </c>
      <c r="J164" s="739">
        <v>6371.0310098120372</v>
      </c>
      <c r="K164" s="739">
        <v>3.0805014266362209E-2</v>
      </c>
      <c r="L164" s="739">
        <v>3.1009812036565769E-2</v>
      </c>
      <c r="M164" s="739">
        <v>1009.5303069216753</v>
      </c>
      <c r="N164" s="739">
        <v>287.94843720503343</v>
      </c>
      <c r="O164" s="74">
        <v>7.3846100715171046</v>
      </c>
      <c r="P164" s="74">
        <v>999.71772302937302</v>
      </c>
      <c r="Q164" s="74">
        <v>9.8125838923022624</v>
      </c>
      <c r="R164" s="74">
        <v>1.0003162499929168</v>
      </c>
      <c r="S164" s="74">
        <v>1.0471917182939556</v>
      </c>
      <c r="T164" s="74">
        <v>1.0471916069413918</v>
      </c>
      <c r="U164" s="74">
        <v>8.1918272599068587E-4</v>
      </c>
      <c r="V164" s="74"/>
      <c r="W164" s="74">
        <v>1.8236622796707232E-2</v>
      </c>
      <c r="X164" s="74">
        <v>8.104545361045655E-2</v>
      </c>
      <c r="Y164" s="74">
        <v>9.9282076407163786E-2</v>
      </c>
      <c r="Z164" s="150"/>
      <c r="AA164" s="150"/>
      <c r="AB164" s="150"/>
    </row>
    <row r="165" spans="6:28">
      <c r="G165" s="4">
        <v>143</v>
      </c>
      <c r="H165" s="739">
        <v>4.1371204402513922E-4</v>
      </c>
      <c r="I165" s="739">
        <v>6371.0312146098067</v>
      </c>
      <c r="J165" s="739">
        <v>6371.0314214658283</v>
      </c>
      <c r="K165" s="739">
        <v>3.1214609806769333E-2</v>
      </c>
      <c r="L165" s="739">
        <v>3.14214658287819E-2</v>
      </c>
      <c r="M165" s="739">
        <v>1009.4810028885315</v>
      </c>
      <c r="N165" s="739">
        <v>287.945761481663</v>
      </c>
      <c r="O165" s="74">
        <v>7.3830902765598205</v>
      </c>
      <c r="P165" s="74">
        <v>999.67052964546792</v>
      </c>
      <c r="Q165" s="74">
        <v>9.810473243063587</v>
      </c>
      <c r="R165" s="74">
        <v>1.0003162305518056</v>
      </c>
      <c r="S165" s="74">
        <v>1.0471916406032777</v>
      </c>
      <c r="T165" s="74">
        <v>1.0471915281316295</v>
      </c>
      <c r="U165" s="74">
        <v>8.2741553706000559E-4</v>
      </c>
      <c r="V165" s="74"/>
      <c r="W165" s="74">
        <v>1.8235359447821353E-2</v>
      </c>
      <c r="X165" s="74">
        <v>8.1026136482777664E-2</v>
      </c>
      <c r="Y165" s="74">
        <v>9.926149593059902E-2</v>
      </c>
      <c r="Z165" s="150"/>
      <c r="AA165" s="150"/>
      <c r="AB165" s="150"/>
    </row>
    <row r="166" spans="6:28">
      <c r="G166" s="4">
        <v>144</v>
      </c>
      <c r="H166" s="739">
        <v>4.1786991919232465E-4</v>
      </c>
      <c r="I166" s="739">
        <v>6371.0316283218508</v>
      </c>
      <c r="J166" s="739">
        <v>6371.0318372568108</v>
      </c>
      <c r="K166" s="739">
        <v>3.1628321850794477E-2</v>
      </c>
      <c r="L166" s="739">
        <v>3.1837256810390638E-2</v>
      </c>
      <c r="M166" s="739">
        <v>1009.4312053274052</v>
      </c>
      <c r="N166" s="739">
        <v>287.9430588671774</v>
      </c>
      <c r="O166" s="74">
        <v>7.3815555249226223</v>
      </c>
      <c r="P166" s="74">
        <v>999.62286348594637</v>
      </c>
      <c r="Q166" s="74">
        <v>9.8083418414588532</v>
      </c>
      <c r="R166" s="74">
        <v>1.0003162109173753</v>
      </c>
      <c r="S166" s="74">
        <v>1.0471915621282384</v>
      </c>
      <c r="T166" s="74">
        <v>1.047191448526259</v>
      </c>
      <c r="U166" s="74">
        <v>8.35731086681335E-4</v>
      </c>
      <c r="V166" s="74"/>
      <c r="W166" s="74">
        <v>1.8234083473610271E-2</v>
      </c>
      <c r="X166" s="74">
        <v>8.1006629912320563E-2</v>
      </c>
      <c r="Y166" s="74">
        <v>9.9240713385930837E-2</v>
      </c>
      <c r="Z166" s="150"/>
      <c r="AA166" s="150"/>
      <c r="AB166" s="150"/>
    </row>
    <row r="167" spans="6:28">
      <c r="G167" s="134">
        <v>145</v>
      </c>
      <c r="H167" s="739">
        <v>4.2206958169965526E-4</v>
      </c>
      <c r="I167" s="739">
        <v>6371.03204619177</v>
      </c>
      <c r="J167" s="739">
        <v>6371.0322572265604</v>
      </c>
      <c r="K167" s="739">
        <v>3.2046191769986805E-2</v>
      </c>
      <c r="L167" s="739">
        <v>3.2257226560836634E-2</v>
      </c>
      <c r="M167" s="739">
        <v>1009.3809093183112</v>
      </c>
      <c r="N167" s="739">
        <v>287.94032909132352</v>
      </c>
      <c r="O167" s="74">
        <v>7.3800056726352343</v>
      </c>
      <c r="P167" s="74">
        <v>999.57471983019661</v>
      </c>
      <c r="Q167" s="74">
        <v>9.806189488114553</v>
      </c>
      <c r="R167" s="74">
        <v>1.0003161910877243</v>
      </c>
      <c r="S167" s="74">
        <v>1.0471914828608828</v>
      </c>
      <c r="T167" s="74">
        <v>1.0471913681172134</v>
      </c>
      <c r="U167" s="74">
        <v>8.4413020749707357E-4</v>
      </c>
      <c r="V167" s="74"/>
      <c r="W167" s="74">
        <v>1.8232794748630609E-2</v>
      </c>
      <c r="X167" s="74">
        <v>8.0986932088874919E-2</v>
      </c>
      <c r="Y167" s="74">
        <v>9.9219726837505531E-2</v>
      </c>
      <c r="Z167" s="150"/>
      <c r="AA167" s="150"/>
      <c r="AB167" s="150"/>
    </row>
    <row r="168" spans="6:28">
      <c r="G168" s="4">
        <v>146</v>
      </c>
      <c r="H168" s="739">
        <v>4.2631145151688168E-4</v>
      </c>
      <c r="I168" s="739">
        <v>6371.0324682613518</v>
      </c>
      <c r="J168" s="739">
        <v>6371.0326814170776</v>
      </c>
      <c r="K168" s="739">
        <v>3.2468261351686463E-2</v>
      </c>
      <c r="L168" s="739">
        <v>3.2681417077444902E-2</v>
      </c>
      <c r="M168" s="739">
        <v>1009.3301098926258</v>
      </c>
      <c r="N168" s="739">
        <v>287.93757188113244</v>
      </c>
      <c r="O168" s="74">
        <v>7.3784405744066337</v>
      </c>
      <c r="P168" s="74">
        <v>999.52609391078977</v>
      </c>
      <c r="Q168" s="74">
        <v>9.8040159818360593</v>
      </c>
      <c r="R168" s="74">
        <v>1.000316171060933</v>
      </c>
      <c r="S168" s="74">
        <v>1.0471914027931759</v>
      </c>
      <c r="T168" s="74">
        <v>1.0471912868963429</v>
      </c>
      <c r="U168" s="74">
        <v>8.5261373760658898E-4</v>
      </c>
      <c r="V168" s="74"/>
      <c r="W168" s="74">
        <v>1.8231493146207412E-2</v>
      </c>
      <c r="X168" s="74">
        <v>8.0967041185895039E-2</v>
      </c>
      <c r="Y168" s="74">
        <v>9.9198534332102448E-2</v>
      </c>
      <c r="Z168" s="150"/>
      <c r="AA168" s="150"/>
      <c r="AB168" s="150"/>
    </row>
    <row r="169" spans="6:28">
      <c r="G169" s="4">
        <v>147</v>
      </c>
      <c r="H169" s="739">
        <v>4.3059595283452063E-4</v>
      </c>
      <c r="I169" s="739">
        <v>6371.0328945728033</v>
      </c>
      <c r="J169" s="739">
        <v>6371.0331098707802</v>
      </c>
      <c r="K169" s="739">
        <v>3.2894572803203355E-2</v>
      </c>
      <c r="L169" s="739">
        <v>3.3109870779620618E-2</v>
      </c>
      <c r="M169" s="739">
        <v>1009.2788020326116</v>
      </c>
      <c r="N169" s="739">
        <v>287.93478696089176</v>
      </c>
      <c r="O169" s="74">
        <v>7.3768600836142681</v>
      </c>
      <c r="P169" s="74">
        <v>999.47698091301868</v>
      </c>
      <c r="Q169" s="74">
        <v>9.8018211195928959</v>
      </c>
      <c r="R169" s="74">
        <v>1.0003161508350629</v>
      </c>
      <c r="S169" s="74">
        <v>1.0471913219169999</v>
      </c>
      <c r="T169" s="74">
        <v>1.0471912048554144</v>
      </c>
      <c r="U169" s="74">
        <v>8.611825264779327E-4</v>
      </c>
      <c r="V169" s="74"/>
      <c r="W169" s="74">
        <v>1.8230178538422258E-2</v>
      </c>
      <c r="X169" s="74">
        <v>8.0946955360372733E-2</v>
      </c>
      <c r="Y169" s="74">
        <v>9.9177133898794984E-2</v>
      </c>
      <c r="Z169" s="150"/>
      <c r="AA169" s="150"/>
      <c r="AB169" s="150"/>
    </row>
    <row r="170" spans="6:28">
      <c r="G170" s="4">
        <v>148</v>
      </c>
      <c r="H170" s="739">
        <v>4.3492351410627403E-4</v>
      </c>
      <c r="I170" s="739">
        <v>6371.0333251687562</v>
      </c>
      <c r="J170" s="739">
        <v>6371.0335426305128</v>
      </c>
      <c r="K170" s="739">
        <v>3.3325168756037873E-2</v>
      </c>
      <c r="L170" s="739">
        <v>3.3542630513091011E-2</v>
      </c>
      <c r="M170" s="739">
        <v>1009.2269806709394</v>
      </c>
      <c r="N170" s="739">
        <v>287.93197405211839</v>
      </c>
      <c r="O170" s="74">
        <v>7.3752640522932005</v>
      </c>
      <c r="P170" s="74">
        <v>999.42737597443545</v>
      </c>
      <c r="Q170" s="74">
        <v>9.7996046965039572</v>
      </c>
      <c r="R170" s="74">
        <v>1.0003161304081574</v>
      </c>
      <c r="S170" s="74">
        <v>1.0471912402241543</v>
      </c>
      <c r="T170" s="74">
        <v>1.0471911219861105</v>
      </c>
      <c r="U170" s="74">
        <v>8.6983743130986113E-4</v>
      </c>
      <c r="V170" s="74"/>
      <c r="W170" s="74">
        <v>1.8228850796101329E-2</v>
      </c>
      <c r="X170" s="74">
        <v>8.092667275270822E-2</v>
      </c>
      <c r="Y170" s="74">
        <v>9.9155523548809549E-2</v>
      </c>
      <c r="Z170" s="150"/>
      <c r="AA170" s="150"/>
      <c r="AB170" s="150"/>
    </row>
    <row r="171" spans="6:28">
      <c r="G171" s="134">
        <v>149</v>
      </c>
      <c r="H171" s="739">
        <v>4.3929456809187575E-4</v>
      </c>
      <c r="I171" s="739">
        <v>6371.0337600922703</v>
      </c>
      <c r="J171" s="739">
        <v>6371.0339797395545</v>
      </c>
      <c r="K171" s="739">
        <v>3.3760092270144162E-2</v>
      </c>
      <c r="L171" s="739">
        <v>3.3979739554190098E-2</v>
      </c>
      <c r="M171" s="739">
        <v>1009.1746406902179</v>
      </c>
      <c r="N171" s="739">
        <v>287.9291328735307</v>
      </c>
      <c r="O171" s="74">
        <v>7.3736523311252142</v>
      </c>
      <c r="P171" s="74">
        <v>999.37727418439522</v>
      </c>
      <c r="Q171" s="74">
        <v>9.797366505822664</v>
      </c>
      <c r="R171" s="74">
        <v>1.0003161097782407</v>
      </c>
      <c r="S171" s="74">
        <v>1.0471911577063531</v>
      </c>
      <c r="T171" s="74">
        <v>1.0471910382800285</v>
      </c>
      <c r="U171" s="74">
        <v>8.7857931612234097E-4</v>
      </c>
      <c r="V171" s="74"/>
      <c r="W171" s="74">
        <v>1.8227509788803681E-2</v>
      </c>
      <c r="X171" s="74">
        <v>8.0906191486582291E-2</v>
      </c>
      <c r="Y171" s="74">
        <v>9.9133701275385969E-2</v>
      </c>
      <c r="Z171" s="150"/>
      <c r="AA171" s="150"/>
      <c r="AB171" s="150"/>
    </row>
    <row r="172" spans="6:28">
      <c r="G172" s="4">
        <v>150</v>
      </c>
      <c r="H172" s="739">
        <v>4.4370955190036648E-4</v>
      </c>
      <c r="I172" s="739">
        <v>6371.0341993868378</v>
      </c>
      <c r="J172" s="739">
        <v>6371.0344212416139</v>
      </c>
      <c r="K172" s="739">
        <v>3.4199386838236034E-2</v>
      </c>
      <c r="L172" s="739">
        <v>3.4421241614186221E-2</v>
      </c>
      <c r="M172" s="739">
        <v>1009.1217769224893</v>
      </c>
      <c r="N172" s="739">
        <v>287.92626314102012</v>
      </c>
      <c r="O172" s="74">
        <v>7.3720247694278402</v>
      </c>
      <c r="P172" s="74">
        <v>999.32667058356731</v>
      </c>
      <c r="Q172" s="74">
        <v>9.7951063389220057</v>
      </c>
      <c r="R172" s="74">
        <v>1.0003160889433185</v>
      </c>
      <c r="S172" s="74">
        <v>1.047191074355228</v>
      </c>
      <c r="T172" s="74">
        <v>1.0471909537286805</v>
      </c>
      <c r="U172" s="74">
        <v>8.8740905584927532E-4</v>
      </c>
      <c r="V172" s="74"/>
      <c r="W172" s="74">
        <v>1.8226155384808686E-2</v>
      </c>
      <c r="X172" s="74">
        <v>8.0885509668825656E-2</v>
      </c>
      <c r="Y172" s="74">
        <v>9.9111665053634335E-2</v>
      </c>
      <c r="Z172" s="150"/>
      <c r="AA172" s="150"/>
      <c r="AB172" s="150"/>
    </row>
    <row r="173" spans="6:28">
      <c r="G173" s="4">
        <v>151</v>
      </c>
      <c r="H173" s="739">
        <v>4.481689070338065E-4</v>
      </c>
      <c r="I173" s="739">
        <v>6371.03464309639</v>
      </c>
      <c r="J173" s="739">
        <v>6371.0348671808433</v>
      </c>
      <c r="K173" s="739">
        <v>3.4643096390136408E-2</v>
      </c>
      <c r="L173" s="739">
        <v>3.4867180843653311E-2</v>
      </c>
      <c r="M173" s="739">
        <v>1009.068384148756</v>
      </c>
      <c r="N173" s="739">
        <v>287.92336456762297</v>
      </c>
      <c r="O173" s="74">
        <v>7.370381215143337</v>
      </c>
      <c r="P173" s="74">
        <v>999.27556016347648</v>
      </c>
      <c r="Q173" s="74">
        <v>9.7928239852795347</v>
      </c>
      <c r="R173" s="74">
        <v>1.0003160679013765</v>
      </c>
      <c r="S173" s="74">
        <v>1.0471909901623233</v>
      </c>
      <c r="T173" s="74">
        <v>1.0471908683234914</v>
      </c>
      <c r="U173" s="74">
        <v>8.963275336100196E-4</v>
      </c>
      <c r="V173" s="74"/>
      <c r="W173" s="74">
        <v>1.8224787451104216E-2</v>
      </c>
      <c r="X173" s="74">
        <v>8.0864625389290179E-2</v>
      </c>
      <c r="Y173" s="74">
        <v>9.9089412840394395E-2</v>
      </c>
      <c r="Z173" s="150"/>
      <c r="AA173" s="150"/>
      <c r="AB173" s="150"/>
    </row>
    <row r="174" spans="6:28">
      <c r="G174" s="4">
        <v>152</v>
      </c>
      <c r="H174" s="739">
        <v>4.5267307943142526E-4</v>
      </c>
      <c r="I174" s="739">
        <v>6371.0350912652975</v>
      </c>
      <c r="J174" s="739">
        <v>6371.0353176018371</v>
      </c>
      <c r="K174" s="739">
        <v>3.5091265297170229E-2</v>
      </c>
      <c r="L174" s="739">
        <v>3.531760183688594E-2</v>
      </c>
      <c r="M174" s="739">
        <v>1009.0144570984741</v>
      </c>
      <c r="N174" s="739">
        <v>287.92043686349172</v>
      </c>
      <c r="O174" s="74">
        <v>7.3687215148276044</v>
      </c>
      <c r="P174" s="74">
        <v>999.22393786601174</v>
      </c>
      <c r="Q174" s="74">
        <v>9.7905192324622732</v>
      </c>
      <c r="R174" s="74">
        <v>1.0003160466503822</v>
      </c>
      <c r="S174" s="74">
        <v>1.0471909051190975</v>
      </c>
      <c r="T174" s="74">
        <v>1.047190782055798</v>
      </c>
      <c r="U174" s="74">
        <v>9.0533564070938155E-4</v>
      </c>
      <c r="V174" s="74"/>
      <c r="W174" s="74">
        <v>1.8223405853374029E-2</v>
      </c>
      <c r="X174" s="74">
        <v>8.0843536720717382E-2</v>
      </c>
      <c r="Y174" s="74">
        <v>9.9066942574091404E-2</v>
      </c>
      <c r="Z174" s="150"/>
      <c r="AA174" s="150"/>
      <c r="AB174" s="150"/>
    </row>
    <row r="175" spans="6:28">
      <c r="G175" s="134">
        <v>153</v>
      </c>
      <c r="H175" s="739">
        <v>4.5722251951421601E-4</v>
      </c>
      <c r="I175" s="739">
        <v>6371.0355439383766</v>
      </c>
      <c r="J175" s="739">
        <v>6371.035772549636</v>
      </c>
      <c r="K175" s="739">
        <v>3.5543938376601664E-2</v>
      </c>
      <c r="L175" s="739">
        <v>3.5772549636358772E-2</v>
      </c>
      <c r="M175" s="739">
        <v>1008.9599904490619</v>
      </c>
      <c r="N175" s="739">
        <v>287.91747973586592</v>
      </c>
      <c r="O175" s="74">
        <v>7.3670455136390451</v>
      </c>
      <c r="P175" s="74">
        <v>999.17179858295037</v>
      </c>
      <c r="Q175" s="74">
        <v>9.7881918661115446</v>
      </c>
      <c r="R175" s="74">
        <v>1.000316025188283</v>
      </c>
      <c r="S175" s="74">
        <v>1.0471908192169201</v>
      </c>
      <c r="T175" s="74">
        <v>1.0471906949168475</v>
      </c>
      <c r="U175" s="74">
        <v>9.1443427800186328E-4</v>
      </c>
      <c r="V175" s="74"/>
      <c r="W175" s="74">
        <v>1.822201045598559E-2</v>
      </c>
      <c r="X175" s="74">
        <v>8.0822241718608079E-2</v>
      </c>
      <c r="Y175" s="74">
        <v>9.9044252174593672E-2</v>
      </c>
      <c r="Z175" s="150"/>
      <c r="AA175" s="150"/>
      <c r="AB175" s="150"/>
    </row>
    <row r="176" spans="6:28">
      <c r="G176" s="4">
        <v>154</v>
      </c>
      <c r="H176" s="739">
        <v>4.6181768222997813E-4</v>
      </c>
      <c r="I176" s="739">
        <v>6371.0360011608964</v>
      </c>
      <c r="J176" s="739">
        <v>6371.0362320697377</v>
      </c>
      <c r="K176" s="739">
        <v>3.600116089611588E-2</v>
      </c>
      <c r="L176" s="739">
        <v>3.6232069737230872E-2</v>
      </c>
      <c r="M176" s="739">
        <v>1008.9049788253866</v>
      </c>
      <c r="N176" s="739">
        <v>287.91449288904306</v>
      </c>
      <c r="O176" s="74">
        <v>7.3653530553273656</v>
      </c>
      <c r="P176" s="74">
        <v>999.11913715545882</v>
      </c>
      <c r="Q176" s="74">
        <v>9.7858416699277466</v>
      </c>
      <c r="R176" s="74">
        <v>1.0003160035130065</v>
      </c>
      <c r="S176" s="74">
        <v>1.0471907324470751</v>
      </c>
      <c r="T176" s="74">
        <v>1.0471906068978005</v>
      </c>
      <c r="U176" s="74">
        <v>9.2362435589166125E-4</v>
      </c>
      <c r="V176" s="74"/>
      <c r="W176" s="74">
        <v>1.8220601121977119E-2</v>
      </c>
      <c r="X176" s="74">
        <v>8.0800738421090215E-2</v>
      </c>
      <c r="Y176" s="74">
        <v>9.9021339543067327E-2</v>
      </c>
      <c r="Z176" s="150"/>
      <c r="AA176" s="150"/>
      <c r="AB176" s="150"/>
    </row>
    <row r="177" spans="7:28">
      <c r="G177" s="4">
        <v>155</v>
      </c>
      <c r="H177" s="739">
        <v>4.6645902709881257E-4</v>
      </c>
      <c r="I177" s="739">
        <v>6371.0364629785781</v>
      </c>
      <c r="J177" s="739">
        <v>6371.0366962080916</v>
      </c>
      <c r="K177" s="739">
        <v>3.6462978578345857E-2</v>
      </c>
      <c r="L177" s="739">
        <v>3.6696208091895263E-2</v>
      </c>
      <c r="M177" s="739">
        <v>1008.8494167992659</v>
      </c>
      <c r="N177" s="739">
        <v>287.91147602434899</v>
      </c>
      <c r="O177" s="74">
        <v>7.3636439822223201</v>
      </c>
      <c r="P177" s="74">
        <v>999.06594837361092</v>
      </c>
      <c r="Q177" s="74">
        <v>9.7834684256550233</v>
      </c>
      <c r="R177" s="74">
        <v>1.0003159816224607</v>
      </c>
      <c r="S177" s="74">
        <v>1.0471906448007544</v>
      </c>
      <c r="T177" s="74">
        <v>1.0471905179897238</v>
      </c>
      <c r="U177" s="74">
        <v>9.3290679205892957E-4</v>
      </c>
      <c r="V177" s="74"/>
      <c r="W177" s="74">
        <v>1.8219177713045459E-2</v>
      </c>
      <c r="X177" s="74">
        <v>8.077902484878742E-2</v>
      </c>
      <c r="Y177" s="74">
        <v>9.8998202561832879E-2</v>
      </c>
      <c r="Z177" s="150"/>
      <c r="AA177" s="150"/>
      <c r="AB177" s="150"/>
    </row>
    <row r="178" spans="7:28">
      <c r="G178" s="4">
        <v>156</v>
      </c>
      <c r="H178" s="739">
        <v>4.7114701825907421E-4</v>
      </c>
      <c r="I178" s="739">
        <v>6371.0369294376051</v>
      </c>
      <c r="J178" s="739">
        <v>6371.0371650111138</v>
      </c>
      <c r="K178" s="739">
        <v>3.6929437605444683E-2</v>
      </c>
      <c r="L178" s="739">
        <v>3.7165011114574223E-2</v>
      </c>
      <c r="M178" s="739">
        <v>1008.7932988889432</v>
      </c>
      <c r="N178" s="739">
        <v>287.90842884010783</v>
      </c>
      <c r="O178" s="74">
        <v>7.3619181352223952</v>
      </c>
      <c r="P178" s="74">
        <v>999.01222697587741</v>
      </c>
      <c r="Q178" s="74">
        <v>9.7810719130658814</v>
      </c>
      <c r="R178" s="74">
        <v>1.0003159595145334</v>
      </c>
      <c r="S178" s="74">
        <v>1.0471905562690615</v>
      </c>
      <c r="T178" s="74">
        <v>1.0471904281835946</v>
      </c>
      <c r="U178" s="74">
        <v>9.4228251555250608E-4</v>
      </c>
      <c r="V178" s="74"/>
      <c r="W178" s="74">
        <v>1.8217740089532735E-2</v>
      </c>
      <c r="X178" s="74">
        <v>8.0757099004685501E-2</v>
      </c>
      <c r="Y178" s="74">
        <v>9.8974839094218239E-2</v>
      </c>
      <c r="Z178" s="150"/>
      <c r="AA178" s="150"/>
      <c r="AB178" s="150"/>
    </row>
    <row r="179" spans="7:28">
      <c r="G179" s="134">
        <v>157</v>
      </c>
      <c r="H179" s="739">
        <v>4.7588212451378547E-4</v>
      </c>
      <c r="I179" s="739">
        <v>6371.0374005846234</v>
      </c>
      <c r="J179" s="739">
        <v>6371.0376385256859</v>
      </c>
      <c r="K179" s="739">
        <v>3.7400584623703756E-2</v>
      </c>
      <c r="L179" s="739">
        <v>3.7638525685960648E-2</v>
      </c>
      <c r="M179" s="739">
        <v>1008.7366195585772</v>
      </c>
      <c r="N179" s="739">
        <v>287.90535103161216</v>
      </c>
      <c r="O179" s="74">
        <v>7.3601753537834469</v>
      </c>
      <c r="P179" s="74">
        <v>998.95796764863144</v>
      </c>
      <c r="Q179" s="74">
        <v>9.7786519099457472</v>
      </c>
      <c r="R179" s="74">
        <v>1.0003159371870929</v>
      </c>
      <c r="S179" s="74">
        <v>1.0471904668430074</v>
      </c>
      <c r="T179" s="74">
        <v>1.0471903374702967</v>
      </c>
      <c r="U179" s="74">
        <v>9.5175246406142833E-4</v>
      </c>
      <c r="V179" s="74"/>
      <c r="W179" s="74">
        <v>1.8216288110413786E-2</v>
      </c>
      <c r="X179" s="74">
        <v>8.073495887400009E-2</v>
      </c>
      <c r="Y179" s="74">
        <v>9.8951246984413876E-2</v>
      </c>
      <c r="Z179" s="150"/>
      <c r="AA179" s="150"/>
      <c r="AB179" s="150"/>
    </row>
    <row r="180" spans="7:28">
      <c r="G180" s="4">
        <v>158</v>
      </c>
      <c r="H180" s="739">
        <v>4.8066481937751783E-4</v>
      </c>
      <c r="I180" s="739">
        <v>6371.0378764667485</v>
      </c>
      <c r="J180" s="739">
        <v>6371.0381167991582</v>
      </c>
      <c r="K180" s="739">
        <v>3.7876466748217548E-2</v>
      </c>
      <c r="L180" s="739">
        <v>3.8116799157906306E-2</v>
      </c>
      <c r="M180" s="739">
        <v>1008.6793732177172</v>
      </c>
      <c r="N180" s="739">
        <v>287.90224229109236</v>
      </c>
      <c r="O180" s="74">
        <v>7.3584154759072673</v>
      </c>
      <c r="P180" s="74">
        <v>998.90316502563974</v>
      </c>
      <c r="Q180" s="74">
        <v>9.7762081920774246</v>
      </c>
      <c r="R180" s="74">
        <v>1.0003159146379859</v>
      </c>
      <c r="S180" s="74">
        <v>1.0471903765135115</v>
      </c>
      <c r="T180" s="74">
        <v>1.0471902458406204</v>
      </c>
      <c r="U180" s="74">
        <v>9.6131758391493349E-4</v>
      </c>
      <c r="V180" s="74"/>
      <c r="W180" s="74">
        <v>1.821482163328322E-2</v>
      </c>
      <c r="X180" s="74">
        <v>8.0712602424042781E-2</v>
      </c>
      <c r="Y180" s="74">
        <v>9.8927424057326005E-2</v>
      </c>
      <c r="Z180" s="150"/>
      <c r="AA180" s="150"/>
      <c r="AB180" s="150"/>
    </row>
    <row r="181" spans="7:28">
      <c r="G181" s="4">
        <v>159</v>
      </c>
      <c r="H181" s="739">
        <v>4.8549558112374343E-4</v>
      </c>
      <c r="I181" s="739">
        <v>6371.0383571315679</v>
      </c>
      <c r="J181" s="739">
        <v>6371.0385998793581</v>
      </c>
      <c r="K181" s="739">
        <v>3.8357131567595078E-2</v>
      </c>
      <c r="L181" s="739">
        <v>3.8599879358156952E-2</v>
      </c>
      <c r="M181" s="739">
        <v>1008.6215542207702</v>
      </c>
      <c r="N181" s="739">
        <v>287.89910230768572</v>
      </c>
      <c r="O181" s="74">
        <v>7.3566383381301117</v>
      </c>
      <c r="P181" s="74">
        <v>998.84781368754477</v>
      </c>
      <c r="Q181" s="74">
        <v>9.7737405332254923</v>
      </c>
      <c r="R181" s="74">
        <v>1.0003158918650397</v>
      </c>
      <c r="S181" s="74">
        <v>1.0471902852714008</v>
      </c>
      <c r="T181" s="74">
        <v>1.0471901532852637</v>
      </c>
      <c r="U181" s="74">
        <v>9.7097883190144785E-4</v>
      </c>
      <c r="V181" s="74"/>
      <c r="W181" s="74">
        <v>1.8213340514342011E-2</v>
      </c>
      <c r="X181" s="74">
        <v>8.069002760408682E-2</v>
      </c>
      <c r="Y181" s="74">
        <v>9.8903368118428828E-2</v>
      </c>
      <c r="Z181" s="150"/>
      <c r="AA181" s="150"/>
      <c r="AB181" s="150"/>
    </row>
    <row r="182" spans="7:28">
      <c r="G182" s="4">
        <v>160</v>
      </c>
      <c r="H182" s="739">
        <v>4.9037489283266231E-4</v>
      </c>
      <c r="I182" s="739">
        <v>6371.0388426271484</v>
      </c>
      <c r="J182" s="739">
        <v>6371.0390878145945</v>
      </c>
      <c r="K182" s="739">
        <v>3.8842627148718827E-2</v>
      </c>
      <c r="L182" s="739">
        <v>3.9087814595135155E-2</v>
      </c>
      <c r="M182" s="739">
        <v>1008.563156866472</v>
      </c>
      <c r="N182" s="739">
        <v>287.89593076740573</v>
      </c>
      <c r="O182" s="74">
        <v>7.3548437755111573</v>
      </c>
      <c r="P182" s="74">
        <v>998.79190816135133</v>
      </c>
      <c r="Q182" s="74">
        <v>9.7712487051206534</v>
      </c>
      <c r="R182" s="74">
        <v>1.0003158688660598</v>
      </c>
      <c r="S182" s="74">
        <v>1.0471901931074075</v>
      </c>
      <c r="T182" s="74">
        <v>1.0471900597948263</v>
      </c>
      <c r="U182" s="74">
        <v>9.8073717344959732E-4</v>
      </c>
      <c r="V182" s="74"/>
      <c r="W182" s="74">
        <v>1.8211844608384379E-2</v>
      </c>
      <c r="X182" s="74">
        <v>8.066723234523282E-2</v>
      </c>
      <c r="Y182" s="74">
        <v>9.8879076953617195E-2</v>
      </c>
      <c r="Z182" s="150"/>
      <c r="AA182" s="150"/>
      <c r="AB182" s="150"/>
    </row>
    <row r="183" spans="7:28">
      <c r="G183" s="134">
        <v>161</v>
      </c>
      <c r="H183" s="739">
        <v>4.953032424395115E-4</v>
      </c>
      <c r="I183" s="739">
        <v>6371.0393330020415</v>
      </c>
      <c r="J183" s="739">
        <v>6371.0395806536626</v>
      </c>
      <c r="K183" s="739">
        <v>3.9333002041551483E-2</v>
      </c>
      <c r="L183" s="739">
        <v>3.9580653662771241E-2</v>
      </c>
      <c r="M183" s="739">
        <v>1008.5041753973479</v>
      </c>
      <c r="N183" s="739">
        <v>287.89272735311022</v>
      </c>
      <c r="O183" s="74">
        <v>7.3530316216209197</v>
      </c>
      <c r="P183" s="74">
        <v>998.7354429199039</v>
      </c>
      <c r="Q183" s="74">
        <v>9.7687324774439759</v>
      </c>
      <c r="R183" s="74">
        <v>1.0003158456388319</v>
      </c>
      <c r="S183" s="74">
        <v>1.0471901000121682</v>
      </c>
      <c r="T183" s="74">
        <v>1.0471899653598129</v>
      </c>
      <c r="U183" s="74">
        <v>9.9059358490194427E-4</v>
      </c>
      <c r="V183" s="74"/>
      <c r="W183" s="74">
        <v>1.8210333768784462E-2</v>
      </c>
      <c r="X183" s="74">
        <v>8.0644214560273611E-2</v>
      </c>
      <c r="Y183" s="74">
        <v>9.8854548329058073E-2</v>
      </c>
      <c r="Z183" s="150"/>
      <c r="AA183" s="150"/>
      <c r="AB183" s="150"/>
    </row>
    <row r="184" spans="7:28">
      <c r="G184" s="4">
        <v>162</v>
      </c>
      <c r="H184" s="739">
        <v>5.0028112278335877E-4</v>
      </c>
      <c r="I184" s="739">
        <v>6371.0398283052837</v>
      </c>
      <c r="J184" s="739">
        <v>6371.0400784458452</v>
      </c>
      <c r="K184" s="739">
        <v>3.9828305283990999E-2</v>
      </c>
      <c r="L184" s="739">
        <v>4.0078445845382678E-2</v>
      </c>
      <c r="M184" s="739">
        <v>1008.4446039991732</v>
      </c>
      <c r="N184" s="739">
        <v>287.88949174447004</v>
      </c>
      <c r="O184" s="74">
        <v>7.3512017085296053</v>
      </c>
      <c r="P184" s="74">
        <v>998.67841238136202</v>
      </c>
      <c r="Q184" s="74">
        <v>9.7661916178111134</v>
      </c>
      <c r="R184" s="74">
        <v>1.0003158221811195</v>
      </c>
      <c r="S184" s="74">
        <v>1.0471900059762247</v>
      </c>
      <c r="T184" s="74">
        <v>1.047189869970631</v>
      </c>
      <c r="U184" s="74">
        <v>1.0005490516959981E-3</v>
      </c>
      <c r="V184" s="74"/>
      <c r="W184" s="74">
        <v>1.82088078474829E-2</v>
      </c>
      <c r="X184" s="74">
        <v>8.0620972143558789E-2</v>
      </c>
      <c r="Y184" s="74">
        <v>9.8829779991041686E-2</v>
      </c>
      <c r="Z184" s="150"/>
      <c r="AA184" s="150"/>
      <c r="AB184" s="150"/>
    </row>
    <row r="185" spans="7:28">
      <c r="G185" s="4">
        <v>163</v>
      </c>
      <c r="H185" s="739">
        <v>5.0530903165638683E-4</v>
      </c>
      <c r="I185" s="739">
        <v>6371.0403285864068</v>
      </c>
      <c r="J185" s="739">
        <v>6371.0405812409226</v>
      </c>
      <c r="K185" s="739">
        <v>4.0328586406774371E-2</v>
      </c>
      <c r="L185" s="739">
        <v>4.0581240922602561E-2</v>
      </c>
      <c r="M185" s="739">
        <v>1008.3844368004164</v>
      </c>
      <c r="N185" s="739">
        <v>287.88622361793682</v>
      </c>
      <c r="O185" s="74">
        <v>7.3493538667954201</v>
      </c>
      <c r="P185" s="74">
        <v>998.62081090866002</v>
      </c>
      <c r="Q185" s="74">
        <v>9.7636258917564138</v>
      </c>
      <c r="R185" s="74">
        <v>1.0003157984906652</v>
      </c>
      <c r="S185" s="74">
        <v>1.0471899109900211</v>
      </c>
      <c r="T185" s="74">
        <v>1.0471897736175899</v>
      </c>
      <c r="U185" s="74">
        <v>1.0106045697284571E-3</v>
      </c>
      <c r="V185" s="74"/>
      <c r="W185" s="74">
        <v>1.8207266694972996E-2</v>
      </c>
      <c r="X185" s="74">
        <v>8.0597502970858936E-2</v>
      </c>
      <c r="Y185" s="74">
        <v>9.8804769665831932E-2</v>
      </c>
      <c r="Z185" s="150"/>
      <c r="AA185" s="150"/>
      <c r="AB185" s="150"/>
    </row>
    <row r="186" spans="7:28">
      <c r="G186" s="4">
        <v>164</v>
      </c>
      <c r="H186" s="739">
        <v>5.1038747185367262E-4</v>
      </c>
      <c r="I186" s="739">
        <v>6371.0408338954385</v>
      </c>
      <c r="J186" s="739">
        <v>6371.0410890891744</v>
      </c>
      <c r="K186" s="739">
        <v>4.0833895438430759E-2</v>
      </c>
      <c r="L186" s="739">
        <v>4.1089089174357593E-2</v>
      </c>
      <c r="M186" s="739">
        <v>1008.3236678716962</v>
      </c>
      <c r="N186" s="739">
        <v>287.88292264671071</v>
      </c>
      <c r="O186" s="74">
        <v>7.3474879254528176</v>
      </c>
      <c r="P186" s="74">
        <v>998.56263280897917</v>
      </c>
      <c r="Q186" s="74">
        <v>9.7610350627170028</v>
      </c>
      <c r="R186" s="74">
        <v>1.0003157745651905</v>
      </c>
      <c r="S186" s="74">
        <v>1.0471898150439034</v>
      </c>
      <c r="T186" s="74">
        <v>1.0471896762908981</v>
      </c>
      <c r="U186" s="74">
        <v>1.0207611435362196E-3</v>
      </c>
      <c r="V186" s="74"/>
      <c r="W186" s="74">
        <v>1.8205710160287252E-2</v>
      </c>
      <c r="X186" s="74">
        <v>8.0573804899229107E-2</v>
      </c>
      <c r="Y186" s="74">
        <v>9.8779515059516362E-2</v>
      </c>
      <c r="Z186" s="150"/>
      <c r="AA186" s="150"/>
      <c r="AB186" s="150"/>
    </row>
    <row r="187" spans="7:28">
      <c r="G187" s="134">
        <v>165</v>
      </c>
      <c r="H187" s="739">
        <v>5.1551695122346809E-4</v>
      </c>
      <c r="I187" s="739">
        <v>6371.0413442829104</v>
      </c>
      <c r="J187" s="739">
        <v>6371.0416020413859</v>
      </c>
      <c r="K187" s="739">
        <v>4.1344282910284427E-2</v>
      </c>
      <c r="L187" s="739">
        <v>4.1602041385896162E-2</v>
      </c>
      <c r="M187" s="739">
        <v>1008.2622912252159</v>
      </c>
      <c r="N187" s="739">
        <v>287.87958850070765</v>
      </c>
      <c r="O187" s="74">
        <v>7.3456037120007034</v>
      </c>
      <c r="P187" s="74">
        <v>998.50387233319918</v>
      </c>
      <c r="Q187" s="74">
        <v>9.7584188920167652</v>
      </c>
      <c r="R187" s="74">
        <v>1.0003157504023947</v>
      </c>
      <c r="S187" s="74">
        <v>1.0471897181281182</v>
      </c>
      <c r="T187" s="74">
        <v>1.047189577980665</v>
      </c>
      <c r="U187" s="74">
        <v>1.0310197894796147E-3</v>
      </c>
      <c r="V187" s="74"/>
      <c r="W187" s="74">
        <v>1.820413809098332E-2</v>
      </c>
      <c r="X187" s="74">
        <v>8.0549875766872336E-2</v>
      </c>
      <c r="Y187" s="74">
        <v>9.8754013857855649E-2</v>
      </c>
      <c r="Z187" s="150"/>
      <c r="AA187" s="150"/>
      <c r="AB187" s="150"/>
    </row>
    <row r="188" spans="7:28">
      <c r="G188" s="4">
        <v>166</v>
      </c>
      <c r="H188" s="739">
        <v>5.2069798271798487E-4</v>
      </c>
      <c r="I188" s="739">
        <v>6371.0418597998614</v>
      </c>
      <c r="J188" s="739">
        <v>6371.0421201488525</v>
      </c>
      <c r="K188" s="739">
        <v>4.185979986150791E-2</v>
      </c>
      <c r="L188" s="739">
        <v>4.2120148852866905E-2</v>
      </c>
      <c r="M188" s="739">
        <v>1008.200300814204</v>
      </c>
      <c r="N188" s="739">
        <v>287.87622084652639</v>
      </c>
      <c r="O188" s="74">
        <v>7.3437010523905837</v>
      </c>
      <c r="P188" s="74">
        <v>998.44452367535371</v>
      </c>
      <c r="Q188" s="74">
        <v>9.7557771388503003</v>
      </c>
      <c r="R188" s="74">
        <v>1.0003157259999551</v>
      </c>
      <c r="S188" s="74">
        <v>1.0471896202328135</v>
      </c>
      <c r="T188" s="74">
        <v>1.0471894786768985</v>
      </c>
      <c r="U188" s="74">
        <v>1.0413815325591713E-3</v>
      </c>
      <c r="V188" s="74"/>
      <c r="W188" s="74">
        <v>1.8202550333130181E-2</v>
      </c>
      <c r="X188" s="74">
        <v>8.0525713393002393E-2</v>
      </c>
      <c r="Y188" s="74">
        <v>9.8728263726132581E-2</v>
      </c>
      <c r="Z188" s="150"/>
      <c r="AA188" s="150"/>
      <c r="AB188" s="150"/>
    </row>
    <row r="189" spans="7:28">
      <c r="G189" s="4">
        <v>167</v>
      </c>
      <c r="H189" s="739">
        <v>5.2593108444468984E-4</v>
      </c>
      <c r="I189" s="739">
        <v>6371.0423804978445</v>
      </c>
      <c r="J189" s="739">
        <v>6371.0426434633864</v>
      </c>
      <c r="K189" s="739">
        <v>4.2380497844225894E-2</v>
      </c>
      <c r="L189" s="739">
        <v>4.2643463386448241E-2</v>
      </c>
      <c r="M189" s="739">
        <v>1008.1376905323444</v>
      </c>
      <c r="N189" s="739">
        <v>287.87281934741515</v>
      </c>
      <c r="O189" s="74">
        <v>7.3417797710146671</v>
      </c>
      <c r="P189" s="74">
        <v>998.38458097207763</v>
      </c>
      <c r="Q189" s="74">
        <v>9.7531095602667843</v>
      </c>
      <c r="R189" s="74">
        <v>1.0003157013555273</v>
      </c>
      <c r="S189" s="74">
        <v>1.0471895213480342</v>
      </c>
      <c r="T189" s="74">
        <v>1.0471893783695032</v>
      </c>
      <c r="U189" s="74">
        <v>1.0518474095988495E-3</v>
      </c>
      <c r="V189" s="74"/>
      <c r="W189" s="74">
        <v>1.8200946731294017E-2</v>
      </c>
      <c r="X189" s="74">
        <v>8.0501315577706387E-2</v>
      </c>
      <c r="Y189" s="74">
        <v>9.8702262309000408E-2</v>
      </c>
      <c r="Z189" s="150"/>
      <c r="AA189" s="150"/>
      <c r="AB189" s="150"/>
    </row>
    <row r="190" spans="7:28">
      <c r="G190" s="4">
        <v>168</v>
      </c>
      <c r="H190" s="739">
        <v>5.3121677971811672E-4</v>
      </c>
      <c r="I190" s="739">
        <v>6371.0429064289283</v>
      </c>
      <c r="J190" s="739">
        <v>6371.0431720373181</v>
      </c>
      <c r="K190" s="739">
        <v>4.2906428928670595E-2</v>
      </c>
      <c r="L190" s="739">
        <v>4.317203731852965E-2</v>
      </c>
      <c r="M190" s="739">
        <v>1008.074454213203</v>
      </c>
      <c r="N190" s="739">
        <v>287.86938366323807</v>
      </c>
      <c r="O190" s="74">
        <v>7.3398396906939096</v>
      </c>
      <c r="P190" s="74">
        <v>998.32403830204919</v>
      </c>
      <c r="Q190" s="74">
        <v>9.7504159111537962</v>
      </c>
      <c r="R190" s="74">
        <v>1.0003156764667445</v>
      </c>
      <c r="S190" s="74">
        <v>1.0471894214637241</v>
      </c>
      <c r="T190" s="74">
        <v>1.0471892770482807</v>
      </c>
      <c r="U190" s="74">
        <v>1.0624184665175562E-3</v>
      </c>
      <c r="V190" s="74"/>
      <c r="W190" s="74">
        <v>1.8199327128523908E-2</v>
      </c>
      <c r="X190" s="74">
        <v>8.0476680101806752E-2</v>
      </c>
      <c r="Y190" s="74">
        <v>9.8676007230330653E-2</v>
      </c>
      <c r="Z190" s="150"/>
      <c r="AA190" s="150"/>
      <c r="AB190" s="150"/>
    </row>
    <row r="191" spans="7:28">
      <c r="G191" s="134">
        <v>169</v>
      </c>
      <c r="H191" s="739">
        <v>5.3655559711219744E-4</v>
      </c>
      <c r="I191" s="739">
        <v>6371.0434376457088</v>
      </c>
      <c r="J191" s="739">
        <v>6371.0437059235073</v>
      </c>
      <c r="K191" s="739">
        <v>4.3437645708388713E-2</v>
      </c>
      <c r="L191" s="739">
        <v>4.3705923506944813E-2</v>
      </c>
      <c r="M191" s="739">
        <v>1008.0105856296481</v>
      </c>
      <c r="N191" s="739">
        <v>287.86591345044098</v>
      </c>
      <c r="O191" s="74">
        <v>7.3378806326660273</v>
      </c>
      <c r="P191" s="74">
        <v>998.26288968542701</v>
      </c>
      <c r="Q191" s="74">
        <v>9.7476959442210713</v>
      </c>
      <c r="R191" s="74">
        <v>1.000315651331217</v>
      </c>
      <c r="S191" s="74">
        <v>1.0471893205697231</v>
      </c>
      <c r="T191" s="74">
        <v>1.0471891747029269</v>
      </c>
      <c r="U191" s="74">
        <v>1.0730957606028824E-3</v>
      </c>
      <c r="V191" s="74"/>
      <c r="W191" s="74">
        <v>1.819769136633767E-2</v>
      </c>
      <c r="X191" s="74">
        <v>8.0451804726723405E-2</v>
      </c>
      <c r="Y191" s="74">
        <v>9.8649496093061076E-2</v>
      </c>
      <c r="Z191" s="150"/>
      <c r="AA191" s="150"/>
      <c r="AB191" s="150"/>
    </row>
    <row r="192" spans="7:28">
      <c r="G192" s="4">
        <v>170</v>
      </c>
      <c r="H192" s="739">
        <v>5.4194807051312062E-4</v>
      </c>
      <c r="I192" s="739">
        <v>6371.0439742013059</v>
      </c>
      <c r="J192" s="739">
        <v>6371.0442451753415</v>
      </c>
      <c r="K192" s="739">
        <v>4.3974201305500921E-2</v>
      </c>
      <c r="L192" s="739">
        <v>4.4245175340757482E-2</v>
      </c>
      <c r="M192" s="739">
        <v>1007.9460784932652</v>
      </c>
      <c r="N192" s="739">
        <v>287.86240836201716</v>
      </c>
      <c r="O192" s="74">
        <v>7.3359024165734441</v>
      </c>
      <c r="P192" s="74">
        <v>998.20112908328099</v>
      </c>
      <c r="Q192" s="74">
        <v>9.7449494099841871</v>
      </c>
      <c r="R192" s="74">
        <v>1.0003156259465331</v>
      </c>
      <c r="S192" s="74">
        <v>1.0471892186557676</v>
      </c>
      <c r="T192" s="74">
        <v>1.0471890713230332</v>
      </c>
      <c r="U192" s="74">
        <v>1.0838803600563551E-3</v>
      </c>
      <c r="V192" s="74"/>
      <c r="W192" s="74">
        <v>1.8196039284707175E-2</v>
      </c>
      <c r="X192" s="74">
        <v>8.0426687194334795E-2</v>
      </c>
      <c r="Y192" s="74">
        <v>9.8622726479041967E-2</v>
      </c>
      <c r="Z192" s="150"/>
      <c r="AA192" s="150"/>
      <c r="AB192" s="150"/>
    </row>
    <row r="193" spans="7:28">
      <c r="G193" s="4">
        <v>171</v>
      </c>
      <c r="H193" s="739">
        <v>5.4739473917271998E-4</v>
      </c>
      <c r="I193" s="739">
        <v>6371.0445161493762</v>
      </c>
      <c r="J193" s="739">
        <v>6371.0447898467455</v>
      </c>
      <c r="K193" s="739">
        <v>4.4516149376014044E-2</v>
      </c>
      <c r="L193" s="739">
        <v>4.4789846745600402E-2</v>
      </c>
      <c r="M193" s="739">
        <v>1007.8809264537692</v>
      </c>
      <c r="N193" s="739">
        <v>287.8588680474727</v>
      </c>
      <c r="O193" s="74">
        <v>7.3339048604512014</v>
      </c>
      <c r="P193" s="74">
        <v>998.138750397021</v>
      </c>
      <c r="Q193" s="74">
        <v>9.7421760567482298</v>
      </c>
      <c r="R193" s="74">
        <v>1.0003156003102578</v>
      </c>
      <c r="S193" s="74">
        <v>1.0471891157114877</v>
      </c>
      <c r="T193" s="74">
        <v>1.0471889668980827</v>
      </c>
      <c r="U193" s="74">
        <v>1.0947733421744488E-3</v>
      </c>
      <c r="V193" s="74"/>
      <c r="W193" s="74">
        <v>1.8194370722043891E-2</v>
      </c>
      <c r="X193" s="74">
        <v>8.0401325226839418E-2</v>
      </c>
      <c r="Y193" s="74">
        <v>9.8595695948883316E-2</v>
      </c>
      <c r="Z193" s="150"/>
      <c r="AA193" s="150"/>
      <c r="AB193" s="150"/>
    </row>
    <row r="194" spans="7:28">
      <c r="G194" s="4">
        <v>172</v>
      </c>
      <c r="H194" s="739">
        <v>5.5289614776240039E-4</v>
      </c>
      <c r="I194" s="739">
        <v>6371.0450635441148</v>
      </c>
      <c r="J194" s="739">
        <v>6371.0453399921889</v>
      </c>
      <c r="K194" s="739">
        <v>4.5063544115186774E-2</v>
      </c>
      <c r="L194" s="739">
        <v>4.5339992189067972E-2</v>
      </c>
      <c r="M194" s="739">
        <v>1007.8151230984107</v>
      </c>
      <c r="N194" s="739">
        <v>287.85529215279138</v>
      </c>
      <c r="O194" s="74">
        <v>7.3318877807148262</v>
      </c>
      <c r="P194" s="74">
        <v>998.07574746781938</v>
      </c>
      <c r="Q194" s="74">
        <v>9.7393756305913612</v>
      </c>
      <c r="R194" s="74">
        <v>1.0003155744199328</v>
      </c>
      <c r="S194" s="74">
        <v>1.0471890117264078</v>
      </c>
      <c r="T194" s="74">
        <v>1.0471888614174529</v>
      </c>
      <c r="U194" s="74">
        <v>1.105775796531816E-3</v>
      </c>
      <c r="V194" s="74"/>
      <c r="W194" s="74">
        <v>1.8192685515184232E-2</v>
      </c>
      <c r="X194" s="74">
        <v>8.0375716526616667E-2</v>
      </c>
      <c r="Y194" s="74">
        <v>9.8568402041800895E-2</v>
      </c>
      <c r="Z194" s="150"/>
      <c r="AA194" s="150"/>
      <c r="AB194" s="150"/>
    </row>
    <row r="195" spans="7:28">
      <c r="G195" s="134">
        <v>173</v>
      </c>
      <c r="H195" s="739">
        <v>5.5845284642760539E-4</v>
      </c>
      <c r="I195" s="739">
        <v>6371.0456164402631</v>
      </c>
      <c r="J195" s="739">
        <v>6371.0458956666862</v>
      </c>
      <c r="K195" s="739">
        <v>4.5616440262949177E-2</v>
      </c>
      <c r="L195" s="739">
        <v>4.5895666686162982E-2</v>
      </c>
      <c r="M195" s="739">
        <v>1007.7486619513712</v>
      </c>
      <c r="N195" s="739">
        <v>287.8516803203994</v>
      </c>
      <c r="O195" s="74">
        <v>7.329850992148141</v>
      </c>
      <c r="P195" s="74">
        <v>998.01211407602284</v>
      </c>
      <c r="Q195" s="74">
        <v>9.7365478753483572</v>
      </c>
      <c r="R195" s="74">
        <v>1.000315548273077</v>
      </c>
      <c r="S195" s="74">
        <v>1.0471889066899422</v>
      </c>
      <c r="T195" s="74">
        <v>1.0471887548704075</v>
      </c>
      <c r="U195" s="74">
        <v>1.1168888231622986E-3</v>
      </c>
      <c r="V195" s="74"/>
      <c r="W195" s="74">
        <v>1.8190983499374543E-2</v>
      </c>
      <c r="X195" s="74">
        <v>8.0349858776087163E-2</v>
      </c>
      <c r="Y195" s="74">
        <v>9.8540842275461699E-2</v>
      </c>
      <c r="Z195" s="150"/>
      <c r="AA195" s="150"/>
      <c r="AB195" s="150"/>
    </row>
    <row r="196" spans="7:28">
      <c r="G196" s="4">
        <v>174</v>
      </c>
      <c r="H196" s="739">
        <v>5.6406539084283204E-4</v>
      </c>
      <c r="I196" s="739">
        <v>6371.0461748931093</v>
      </c>
      <c r="J196" s="739">
        <v>6371.0464569258047</v>
      </c>
      <c r="K196" s="739">
        <v>4.6174893109376787E-2</v>
      </c>
      <c r="L196" s="739">
        <v>4.6456925804798203E-2</v>
      </c>
      <c r="M196" s="739">
        <v>1007.6815364731565</v>
      </c>
      <c r="N196" s="739">
        <v>287.84803218912936</v>
      </c>
      <c r="O196" s="74">
        <v>7.3277943078910459</v>
      </c>
      <c r="P196" s="74">
        <v>997.94784394056239</v>
      </c>
      <c r="Q196" s="74">
        <v>9.7336925325940982</v>
      </c>
      <c r="R196" s="74">
        <v>1.0003155218671853</v>
      </c>
      <c r="S196" s="74">
        <v>1.0471888005914003</v>
      </c>
      <c r="T196" s="74">
        <v>1.0471886472461052</v>
      </c>
      <c r="U196" s="74">
        <v>1.1281135339231696E-3</v>
      </c>
      <c r="V196" s="74"/>
      <c r="W196" s="74">
        <v>1.8189264508256156E-2</v>
      </c>
      <c r="X196" s="74">
        <v>8.0323749637573216E-2</v>
      </c>
      <c r="Y196" s="74">
        <v>9.8513014145829372E-2</v>
      </c>
      <c r="Z196" s="150"/>
      <c r="AA196" s="150"/>
      <c r="AB196" s="150"/>
    </row>
    <row r="197" spans="7:28">
      <c r="G197" s="4">
        <v>175</v>
      </c>
      <c r="H197" s="739">
        <v>5.6973434226719908E-4</v>
      </c>
      <c r="I197" s="739">
        <v>6371.0467389585001</v>
      </c>
      <c r="J197" s="739">
        <v>6371.0470238256712</v>
      </c>
      <c r="K197" s="739">
        <v>4.6738958500219627E-2</v>
      </c>
      <c r="L197" s="739">
        <v>4.7023825671353228E-2</v>
      </c>
      <c r="M197" s="739">
        <v>1007.6137400599938</v>
      </c>
      <c r="N197" s="739">
        <v>287.84434739418447</v>
      </c>
      <c r="O197" s="74">
        <v>7.3257175394272496</v>
      </c>
      <c r="P197" s="74">
        <v>997.88293071836677</v>
      </c>
      <c r="Q197" s="74">
        <v>9.7308093416269834</v>
      </c>
      <c r="R197" s="74">
        <v>1.0003154951997293</v>
      </c>
      <c r="S197" s="74">
        <v>1.0471886934199786</v>
      </c>
      <c r="T197" s="74">
        <v>1.0471885385335902</v>
      </c>
      <c r="U197" s="74">
        <v>1.1394510502213961E-3</v>
      </c>
      <c r="V197" s="74"/>
      <c r="W197" s="74">
        <v>1.8187528373850466E-2</v>
      </c>
      <c r="X197" s="74">
        <v>8.0297386753159089E-2</v>
      </c>
      <c r="Y197" s="74">
        <v>9.8484915127009548E-2</v>
      </c>
      <c r="Z197" s="150"/>
      <c r="AA197" s="150"/>
      <c r="AB197" s="150"/>
    </row>
    <row r="198" spans="7:28">
      <c r="G198" s="4">
        <v>176</v>
      </c>
      <c r="H198" s="739">
        <v>5.7546026760057296E-4</v>
      </c>
      <c r="I198" s="739">
        <v>6371.0473086928423</v>
      </c>
      <c r="J198" s="739">
        <v>6371.0475964229763</v>
      </c>
      <c r="K198" s="739">
        <v>4.730869284248683E-2</v>
      </c>
      <c r="L198" s="739">
        <v>4.7596422976287113E-2</v>
      </c>
      <c r="M198" s="739">
        <v>1007.5452660432049</v>
      </c>
      <c r="N198" s="739">
        <v>287.84062556710188</v>
      </c>
      <c r="O198" s="74">
        <v>7.3236204965719534</v>
      </c>
      <c r="P198" s="74">
        <v>997.81736800375256</v>
      </c>
      <c r="Q198" s="74">
        <v>9.7278980394523327</v>
      </c>
      <c r="R198" s="74">
        <v>1.0003154682681565</v>
      </c>
      <c r="S198" s="74">
        <v>1.0471885851647624</v>
      </c>
      <c r="T198" s="74">
        <v>1.0471884287217932</v>
      </c>
      <c r="U198" s="74">
        <v>1.1509025066516188E-3</v>
      </c>
      <c r="V198" s="74"/>
      <c r="W198" s="74">
        <v>1.8185774926543462E-2</v>
      </c>
      <c r="X198" s="74">
        <v>8.0270767744550789E-2</v>
      </c>
      <c r="Y198" s="74">
        <v>9.8456542671094244E-2</v>
      </c>
      <c r="Z198" s="150"/>
      <c r="AA198" s="150"/>
      <c r="AB198" s="150"/>
    </row>
    <row r="199" spans="7:28">
      <c r="G199" s="134">
        <v>177</v>
      </c>
      <c r="H199" s="739">
        <v>5.8124373944025887E-4</v>
      </c>
      <c r="I199" s="739">
        <v>6371.0478841531103</v>
      </c>
      <c r="J199" s="739">
        <v>6371.04817477498</v>
      </c>
      <c r="K199" s="739">
        <v>4.7884153110087417E-2</v>
      </c>
      <c r="L199" s="739">
        <v>4.8174774979807544E-2</v>
      </c>
      <c r="M199" s="739">
        <v>1007.4761076885862</v>
      </c>
      <c r="N199" s="739">
        <v>287.83686633571585</v>
      </c>
      <c r="O199" s="74">
        <v>7.3215029874595112</v>
      </c>
      <c r="P199" s="74">
        <v>997.75114932782049</v>
      </c>
      <c r="Q199" s="74">
        <v>9.7249583607657026</v>
      </c>
      <c r="R199" s="74">
        <v>1.00031544106989</v>
      </c>
      <c r="S199" s="74">
        <v>1.047188475814727</v>
      </c>
      <c r="T199" s="74">
        <v>1.0471883177995343</v>
      </c>
      <c r="U199" s="74">
        <v>1.1624690469034249E-3</v>
      </c>
      <c r="V199" s="74"/>
      <c r="W199" s="74">
        <v>1.8184003995070402E-2</v>
      </c>
      <c r="X199" s="74">
        <v>8.0243890212935418E-2</v>
      </c>
      <c r="Y199" s="74">
        <v>9.8427894208005823E-2</v>
      </c>
      <c r="Z199" s="150"/>
      <c r="AA199" s="150"/>
      <c r="AB199" s="150"/>
    </row>
    <row r="200" spans="7:28">
      <c r="G200" s="4">
        <v>178</v>
      </c>
      <c r="H200" s="739">
        <v>5.8708533613826012E-4</v>
      </c>
      <c r="I200" s="739">
        <v>6371.0484653968497</v>
      </c>
      <c r="J200" s="739">
        <v>6371.0487589395179</v>
      </c>
      <c r="K200" s="739">
        <v>4.8465396849527671E-2</v>
      </c>
      <c r="L200" s="739">
        <v>4.87589395175968E-2</v>
      </c>
      <c r="M200" s="739">
        <v>1007.4062581957832</v>
      </c>
      <c r="N200" s="739">
        <v>287.83306932412074</v>
      </c>
      <c r="O200" s="74">
        <v>7.3193648185310316</v>
      </c>
      <c r="P200" s="74">
        <v>997.68426815784699</v>
      </c>
      <c r="Q200" s="74">
        <v>9.7219900379361928</v>
      </c>
      <c r="R200" s="74">
        <v>1.0003154136023291</v>
      </c>
      <c r="S200" s="74">
        <v>1.0471883653587324</v>
      </c>
      <c r="T200" s="74">
        <v>1.047188205755516</v>
      </c>
      <c r="U200" s="74">
        <v>1.1741518292183173E-3</v>
      </c>
      <c r="V200" s="74"/>
      <c r="W200" s="74">
        <v>1.8182215406500432E-2</v>
      </c>
      <c r="X200" s="74">
        <v>8.0216751738840991E-2</v>
      </c>
      <c r="Y200" s="74">
        <v>9.8398967145341423E-2</v>
      </c>
      <c r="Z200" s="150"/>
      <c r="AA200" s="150"/>
      <c r="AB200" s="150"/>
    </row>
    <row r="201" spans="7:28">
      <c r="G201" s="4">
        <v>179</v>
      </c>
      <c r="H201" s="739">
        <v>5.9298564185911466E-4</v>
      </c>
      <c r="I201" s="739">
        <v>6371.0490524821853</v>
      </c>
      <c r="J201" s="739">
        <v>6371.0493489750061</v>
      </c>
      <c r="K201" s="739">
        <v>4.9052482185665956E-2</v>
      </c>
      <c r="L201" s="739">
        <v>4.9348975006595512E-2</v>
      </c>
      <c r="M201" s="739">
        <v>1007.3357106976526</v>
      </c>
      <c r="N201" s="739">
        <v>287.82923415263303</v>
      </c>
      <c r="O201" s="74">
        <v>7.3172057945219571</v>
      </c>
      <c r="P201" s="74">
        <v>997.61671789666298</v>
      </c>
      <c r="Q201" s="74">
        <v>9.71899280098968</v>
      </c>
      <c r="R201" s="74">
        <v>1.000315385862848</v>
      </c>
      <c r="S201" s="74">
        <v>1.0471882537855242</v>
      </c>
      <c r="T201" s="74">
        <v>1.0471880925783261</v>
      </c>
      <c r="U201" s="74">
        <v>1.185952020023251E-3</v>
      </c>
      <c r="V201" s="74"/>
      <c r="W201" s="74">
        <v>1.8180408986220833E-2</v>
      </c>
      <c r="X201" s="74">
        <v>8.0189349881995706E-2</v>
      </c>
      <c r="Y201" s="74">
        <v>9.8369758868216542E-2</v>
      </c>
      <c r="Z201" s="150"/>
      <c r="AA201" s="150"/>
      <c r="AB201" s="150"/>
    </row>
    <row r="202" spans="7:28">
      <c r="G202" s="4">
        <v>180</v>
      </c>
      <c r="H202" s="739">
        <v>5.9894524663831137E-4</v>
      </c>
      <c r="I202" s="739">
        <v>6371.0496454678278</v>
      </c>
      <c r="J202" s="739">
        <v>6371.0499449404515</v>
      </c>
      <c r="K202" s="739">
        <v>4.9645467827525061E-2</v>
      </c>
      <c r="L202" s="739">
        <v>4.9944940450844216E-2</v>
      </c>
      <c r="M202" s="739">
        <v>1007.2644582596257</v>
      </c>
      <c r="N202" s="739">
        <v>287.82536043775383</v>
      </c>
      <c r="O202" s="74">
        <v>7.3150257184495935</v>
      </c>
      <c r="P202" s="74">
        <v>997.54849188203366</v>
      </c>
      <c r="Q202" s="74">
        <v>9.7159663775920322</v>
      </c>
      <c r="R202" s="74">
        <v>1.0003153578487964</v>
      </c>
      <c r="S202" s="74">
        <v>1.0471881410837318</v>
      </c>
      <c r="T202" s="74">
        <v>1.047187978256432</v>
      </c>
      <c r="U202" s="74">
        <v>1.1978708007518435E-3</v>
      </c>
      <c r="V202" s="74"/>
      <c r="W202" s="74">
        <v>1.817858455792129E-2</v>
      </c>
      <c r="X202" s="74">
        <v>8.0161682181186841E-2</v>
      </c>
      <c r="Y202" s="74">
        <v>9.8340266739108131E-2</v>
      </c>
      <c r="Z202" s="150"/>
      <c r="AA202" s="150"/>
      <c r="AB202" s="150"/>
    </row>
    <row r="203" spans="7:28">
      <c r="G203" s="134">
        <v>181</v>
      </c>
      <c r="H203" s="739">
        <v>6.0496474644129467E-4</v>
      </c>
      <c r="I203" s="739">
        <v>6371.0502444130743</v>
      </c>
      <c r="J203" s="739">
        <v>6371.050546895448</v>
      </c>
      <c r="K203" s="739">
        <v>5.0244413074163385E-2</v>
      </c>
      <c r="L203" s="739">
        <v>5.0546895447384034E-2</v>
      </c>
      <c r="M203" s="739">
        <v>1007.1924938790593</v>
      </c>
      <c r="N203" s="739">
        <v>287.82144779213019</v>
      </c>
      <c r="O203" s="74">
        <v>7.3128243916006168</v>
      </c>
      <c r="P203" s="74">
        <v>997.479583386027</v>
      </c>
      <c r="Q203" s="74">
        <v>9.7129104930322701</v>
      </c>
      <c r="R203" s="74">
        <v>1.0003153295574989</v>
      </c>
      <c r="S203" s="74">
        <v>1.047188027241869</v>
      </c>
      <c r="T203" s="74">
        <v>1.0471878627781868</v>
      </c>
      <c r="U203" s="74">
        <v>1.2099093614779122E-3</v>
      </c>
      <c r="V203" s="74"/>
      <c r="W203" s="74">
        <v>1.8176741943577979E-2</v>
      </c>
      <c r="X203" s="74">
        <v>8.0133746154120181E-2</v>
      </c>
      <c r="Y203" s="74">
        <v>9.8310488097698157E-2</v>
      </c>
      <c r="Z203" s="150"/>
      <c r="AA203" s="150"/>
      <c r="AB203" s="150"/>
    </row>
    <row r="204" spans="7:28">
      <c r="G204" s="4">
        <v>182</v>
      </c>
      <c r="H204" s="739">
        <v>6.1104474322306104E-4</v>
      </c>
      <c r="I204" s="739">
        <v>6371.0508493778207</v>
      </c>
      <c r="J204" s="739">
        <v>6371.0511549001922</v>
      </c>
      <c r="K204" s="739">
        <v>5.0849377820604683E-2</v>
      </c>
      <c r="L204" s="739">
        <v>5.1154900192216211E-2</v>
      </c>
      <c r="M204" s="739">
        <v>1007.119810484588</v>
      </c>
      <c r="N204" s="739">
        <v>287.81749582451653</v>
      </c>
      <c r="O204" s="74">
        <v>7.3106016135185312</v>
      </c>
      <c r="P204" s="74">
        <v>997.40998561438232</v>
      </c>
      <c r="Q204" s="74">
        <v>9.7098248702056935</v>
      </c>
      <c r="R204" s="74">
        <v>1.0003153009862551</v>
      </c>
      <c r="S204" s="74">
        <v>1.0471879122483296</v>
      </c>
      <c r="T204" s="74">
        <v>1.0471877461318204</v>
      </c>
      <c r="U204" s="74">
        <v>1.2220689081914315E-3</v>
      </c>
      <c r="V204" s="74"/>
      <c r="W204" s="74">
        <v>1.8174880963437539E-2</v>
      </c>
      <c r="X204" s="74">
        <v>8.0105539297278677E-2</v>
      </c>
      <c r="Y204" s="74">
        <v>9.828042026071622E-2</v>
      </c>
      <c r="Z204" s="150"/>
      <c r="AA204" s="150"/>
      <c r="AB204" s="150"/>
    </row>
    <row r="205" spans="7:28">
      <c r="G205" s="4">
        <v>183</v>
      </c>
      <c r="H205" s="739">
        <v>6.1718584498835546E-4</v>
      </c>
      <c r="I205" s="739">
        <v>6371.0514604225637</v>
      </c>
      <c r="J205" s="739">
        <v>6371.0517690154866</v>
      </c>
      <c r="K205" s="739">
        <v>5.1460422563827761E-2</v>
      </c>
      <c r="L205" s="739">
        <v>5.1769015486321936E-2</v>
      </c>
      <c r="M205" s="739">
        <v>1007.0464009354628</v>
      </c>
      <c r="N205" s="739">
        <v>287.81350413973541</v>
      </c>
      <c r="O205" s="74">
        <v>7.3083571819911102</v>
      </c>
      <c r="P205" s="74">
        <v>997.33969170586579</v>
      </c>
      <c r="Q205" s="74">
        <v>9.7067092295969708</v>
      </c>
      <c r="R205" s="74">
        <v>1.0003152721323387</v>
      </c>
      <c r="S205" s="74">
        <v>1.0471877960913889</v>
      </c>
      <c r="T205" s="74">
        <v>1.0471876283054424</v>
      </c>
      <c r="U205" s="74">
        <v>1.2343506546130811E-3</v>
      </c>
      <c r="V205" s="74"/>
      <c r="W205" s="74">
        <v>1.8173001436000844E-2</v>
      </c>
      <c r="X205" s="74">
        <v>8.0077059085781457E-2</v>
      </c>
      <c r="Y205" s="74">
        <v>9.8250060521782298E-2</v>
      </c>
      <c r="Z205" s="150"/>
      <c r="AA205" s="150"/>
      <c r="AB205" s="150"/>
    </row>
    <row r="206" spans="7:28">
      <c r="G206" s="4">
        <v>184</v>
      </c>
      <c r="H206" s="739">
        <v>6.2338866585247179E-4</v>
      </c>
      <c r="I206" s="739">
        <v>6371.0520776084086</v>
      </c>
      <c r="J206" s="739">
        <v>6371.0523893027412</v>
      </c>
      <c r="K206" s="739">
        <v>5.2077608408816117E-2</v>
      </c>
      <c r="L206" s="739">
        <v>5.2389302741742354E-2</v>
      </c>
      <c r="M206" s="739">
        <v>1006.9722580208883</v>
      </c>
      <c r="N206" s="739">
        <v>287.80947233863822</v>
      </c>
      <c r="O206" s="74">
        <v>7.3060908930377906</v>
      </c>
      <c r="P206" s="74">
        <v>997.26869473162503</v>
      </c>
      <c r="Q206" s="74">
        <v>9.7035632892632062</v>
      </c>
      <c r="R206" s="74">
        <v>1.0003152429929982</v>
      </c>
      <c r="S206" s="74">
        <v>1.0471876787592014</v>
      </c>
      <c r="T206" s="74">
        <v>1.0471875092870406</v>
      </c>
      <c r="U206" s="74">
        <v>1.2467558299249504E-3</v>
      </c>
      <c r="V206" s="74"/>
      <c r="W206" s="74">
        <v>1.8171103178006624E-2</v>
      </c>
      <c r="X206" s="74">
        <v>8.0048302973242433E-2</v>
      </c>
      <c r="Y206" s="74">
        <v>9.821940615124905E-2</v>
      </c>
      <c r="Z206" s="150"/>
      <c r="AA206" s="150"/>
      <c r="AB206" s="150"/>
    </row>
    <row r="207" spans="7:28">
      <c r="G207" s="134">
        <v>185</v>
      </c>
      <c r="H207" s="739">
        <v>6.2965382610266575E-4</v>
      </c>
      <c r="I207" s="739">
        <v>6371.0527009970747</v>
      </c>
      <c r="J207" s="739">
        <v>6371.0530158239881</v>
      </c>
      <c r="K207" s="739">
        <v>5.270099707466859E-2</v>
      </c>
      <c r="L207" s="739">
        <v>5.3015823987719923E-2</v>
      </c>
      <c r="M207" s="739">
        <v>1006.8973744593573</v>
      </c>
      <c r="N207" s="739">
        <v>287.80540001806509</v>
      </c>
      <c r="O207" s="74">
        <v>7.3038025408970464</v>
      </c>
      <c r="P207" s="74">
        <v>997.19698769454033</v>
      </c>
      <c r="Q207" s="74">
        <v>9.7003867648169582</v>
      </c>
      <c r="R207" s="74">
        <v>1.0003152135654561</v>
      </c>
      <c r="S207" s="74">
        <v>1.0471875602397978</v>
      </c>
      <c r="T207" s="74">
        <v>1.0471873890644778</v>
      </c>
      <c r="U207" s="74">
        <v>1.2592856742230651E-3</v>
      </c>
      <c r="V207" s="74"/>
      <c r="W207" s="74">
        <v>1.8169186004415222E-2</v>
      </c>
      <c r="X207" s="74">
        <v>8.0019268391629331E-2</v>
      </c>
      <c r="Y207" s="74">
        <v>9.8188454396044553E-2</v>
      </c>
      <c r="Z207" s="150"/>
      <c r="AA207" s="150"/>
      <c r="AB207" s="150"/>
    </row>
    <row r="208" spans="7:28">
      <c r="G208" s="4">
        <v>186</v>
      </c>
      <c r="H208" s="739">
        <v>6.3598195226018323E-4</v>
      </c>
      <c r="I208" s="739">
        <v>6371.0533306509005</v>
      </c>
      <c r="J208" s="739">
        <v>6371.0536486418769</v>
      </c>
      <c r="K208" s="739">
        <v>5.3330650900771263E-2</v>
      </c>
      <c r="L208" s="739">
        <v>5.3648641876901354E-2</v>
      </c>
      <c r="M208" s="739">
        <v>1006.8217428979722</v>
      </c>
      <c r="N208" s="739">
        <v>287.80128677080467</v>
      </c>
      <c r="O208" s="74">
        <v>7.301491918013733</v>
      </c>
      <c r="P208" s="74">
        <v>997.12456352856293</v>
      </c>
      <c r="Q208" s="74">
        <v>9.697179369409243</v>
      </c>
      <c r="R208" s="74">
        <v>1.0003151838469084</v>
      </c>
      <c r="S208" s="74">
        <v>1.0471874405210886</v>
      </c>
      <c r="T208" s="74">
        <v>1.0471872676254932</v>
      </c>
      <c r="U208" s="74">
        <v>1.2719414398816298E-3</v>
      </c>
      <c r="V208" s="74"/>
      <c r="W208" s="74">
        <v>1.8167249728391781E-2</v>
      </c>
      <c r="X208" s="74">
        <v>7.9989952751122514E-2</v>
      </c>
      <c r="Y208" s="74">
        <v>9.8157202479514288E-2</v>
      </c>
      <c r="Z208" s="150"/>
      <c r="AA208" s="150"/>
      <c r="AB208" s="150"/>
    </row>
    <row r="209" spans="6:28">
      <c r="G209" s="4">
        <v>187</v>
      </c>
      <c r="H209" s="739">
        <v>6.4237367714291348E-4</v>
      </c>
      <c r="I209" s="739">
        <v>6371.0539666328532</v>
      </c>
      <c r="J209" s="739">
        <v>6371.054287819692</v>
      </c>
      <c r="K209" s="739">
        <v>5.3966632853031465E-2</v>
      </c>
      <c r="L209" s="739">
        <v>5.4287819691602922E-2</v>
      </c>
      <c r="M209" s="739">
        <v>1006.7453559117614</v>
      </c>
      <c r="N209" s="739">
        <v>287.79713218555332</v>
      </c>
      <c r="O209" s="74">
        <v>7.2991588150264004</v>
      </c>
      <c r="P209" s="74">
        <v>997.05141509804889</v>
      </c>
      <c r="Q209" s="74">
        <v>9.6939408137125049</v>
      </c>
      <c r="R209" s="74">
        <v>1.0003151538345254</v>
      </c>
      <c r="S209" s="74">
        <v>1.0471873195908556</v>
      </c>
      <c r="T209" s="74">
        <v>1.0471871449576975</v>
      </c>
      <c r="U209" s="74">
        <v>1.2847243924625218E-3</v>
      </c>
      <c r="V209" s="74"/>
      <c r="W209" s="74">
        <v>1.8165294161289577E-2</v>
      </c>
      <c r="X209" s="74">
        <v>7.996035343997332E-2</v>
      </c>
      <c r="Y209" s="74">
        <v>9.8125647601262897E-2</v>
      </c>
      <c r="Z209" s="150"/>
      <c r="AA209" s="150"/>
      <c r="AB209" s="150"/>
    </row>
    <row r="210" spans="6:28">
      <c r="G210" s="4">
        <v>188</v>
      </c>
      <c r="H210" s="739">
        <v>6.4882963992867122E-4</v>
      </c>
      <c r="I210" s="739">
        <v>6371.05460900653</v>
      </c>
      <c r="J210" s="739">
        <v>6371.0549334213501</v>
      </c>
      <c r="K210" s="739">
        <v>5.4609006530174392E-2</v>
      </c>
      <c r="L210" s="739">
        <v>5.4933421350138727E-2</v>
      </c>
      <c r="M210" s="739">
        <v>1006.6682060029972</v>
      </c>
      <c r="N210" s="739">
        <v>287.79293584687417</v>
      </c>
      <c r="O210" s="74">
        <v>7.29680302075458</v>
      </c>
      <c r="P210" s="74">
        <v>996.97753519709363</v>
      </c>
      <c r="Q210" s="74">
        <v>9.6906708059035562</v>
      </c>
      <c r="R210" s="74">
        <v>1.0003151235254504</v>
      </c>
      <c r="S210" s="74">
        <v>1.0471871974367586</v>
      </c>
      <c r="T210" s="74">
        <v>1.0471870210485759</v>
      </c>
      <c r="U210" s="74">
        <v>1.2976358107152919E-3</v>
      </c>
      <c r="V210" s="74"/>
      <c r="W210" s="74">
        <v>1.8163319112633147E-2</v>
      </c>
      <c r="X210" s="74">
        <v>7.9930467824363541E-2</v>
      </c>
      <c r="Y210" s="74">
        <v>9.8093786936996691E-2</v>
      </c>
      <c r="Z210" s="150"/>
      <c r="AA210" s="150"/>
      <c r="AB210" s="150"/>
    </row>
    <row r="211" spans="6:28">
      <c r="G211" s="134">
        <v>189</v>
      </c>
      <c r="H211" s="739">
        <v>6.5535048621911485E-4</v>
      </c>
      <c r="I211" s="739">
        <v>6371.0552578361703</v>
      </c>
      <c r="J211" s="739">
        <v>6371.0555855114135</v>
      </c>
      <c r="K211" s="739">
        <v>5.5257836170103047E-2</v>
      </c>
      <c r="L211" s="739">
        <v>5.5585511413212607E-2</v>
      </c>
      <c r="M211" s="739">
        <v>1006.5902856004971</v>
      </c>
      <c r="N211" s="739">
        <v>287.7886973351554</v>
      </c>
      <c r="O211" s="74">
        <v>7.2944243221860567</v>
      </c>
      <c r="P211" s="74">
        <v>996.9029165488505</v>
      </c>
      <c r="Q211" s="74">
        <v>9.6873690516465132</v>
      </c>
      <c r="R211" s="74">
        <v>1.0003150929167999</v>
      </c>
      <c r="S211" s="74">
        <v>1.0471870740463276</v>
      </c>
      <c r="T211" s="74">
        <v>1.0471868958854835</v>
      </c>
      <c r="U211" s="74">
        <v>1.3106769861224166E-3</v>
      </c>
      <c r="V211" s="74"/>
      <c r="W211" s="74">
        <v>1.8161324390101215E-2</v>
      </c>
      <c r="X211" s="74">
        <v>7.9900293248263921E-2</v>
      </c>
      <c r="Y211" s="74">
        <v>9.8061617638365128E-2</v>
      </c>
      <c r="Z211" s="150"/>
      <c r="AA211" s="150"/>
      <c r="AB211" s="150"/>
    </row>
    <row r="212" spans="6:28">
      <c r="F212" s="69"/>
      <c r="G212" s="4">
        <v>190</v>
      </c>
      <c r="H212" s="739">
        <v>6.6193686810430774E-4</v>
      </c>
      <c r="I212" s="739">
        <v>6371.0559131866567</v>
      </c>
      <c r="J212" s="739">
        <v>6371.056244155091</v>
      </c>
      <c r="K212" s="739">
        <v>5.5913186656322167E-2</v>
      </c>
      <c r="L212" s="739">
        <v>5.6244155090374323E-2</v>
      </c>
      <c r="M212" s="739">
        <v>1006.5115870589245</v>
      </c>
      <c r="N212" s="739">
        <v>287.7844162265684</v>
      </c>
      <c r="O212" s="74">
        <v>7.2920225044641063</v>
      </c>
      <c r="P212" s="74">
        <v>996.82755180484889</v>
      </c>
      <c r="Q212" s="74">
        <v>9.68403525407569</v>
      </c>
      <c r="R212" s="74">
        <v>1.0003150620056636</v>
      </c>
      <c r="S212" s="74">
        <v>1.0471869494069648</v>
      </c>
      <c r="T212" s="74">
        <v>1.0471867694556452</v>
      </c>
      <c r="U212" s="74">
        <v>1.3238492201708141E-3</v>
      </c>
      <c r="V212" s="74"/>
      <c r="W212" s="74">
        <v>1.8159309799509506E-2</v>
      </c>
      <c r="X212" s="74">
        <v>7.986982703329322E-2</v>
      </c>
      <c r="Y212" s="74">
        <v>9.8029136832802732E-2</v>
      </c>
      <c r="Z212" s="150"/>
      <c r="AA212" s="150"/>
      <c r="AB212" s="150"/>
    </row>
    <row r="213" spans="6:28">
      <c r="G213" s="4">
        <v>191</v>
      </c>
      <c r="H213" s="739">
        <v>6.6858944422792694E-4</v>
      </c>
      <c r="I213" s="739">
        <v>6371.0565751235245</v>
      </c>
      <c r="J213" s="739">
        <v>6371.0569094182465</v>
      </c>
      <c r="K213" s="739">
        <v>5.6575123524426486E-2</v>
      </c>
      <c r="L213" s="739">
        <v>5.6909418246540451E-2</v>
      </c>
      <c r="M213" s="739">
        <v>1006.4321026580878</v>
      </c>
      <c r="N213" s="739">
        <v>287.78009209302542</v>
      </c>
      <c r="O213" s="74">
        <v>7.2895973508747227</v>
      </c>
      <c r="P213" s="74">
        <v>996.75143354430929</v>
      </c>
      <c r="Q213" s="74">
        <v>9.6806691137785048</v>
      </c>
      <c r="R213" s="74">
        <v>1.0003150307891036</v>
      </c>
      <c r="S213" s="74">
        <v>1.0471868235059418</v>
      </c>
      <c r="T213" s="74">
        <v>1.0471866417461535</v>
      </c>
      <c r="U213" s="74">
        <v>1.3371538325372967E-3</v>
      </c>
      <c r="V213" s="74"/>
      <c r="W213" s="74">
        <v>1.8157275144793622E-2</v>
      </c>
      <c r="X213" s="74">
        <v>7.9839066478577789E-2</v>
      </c>
      <c r="Y213" s="74">
        <v>9.7996341623371411E-2</v>
      </c>
      <c r="Z213" s="150"/>
      <c r="AA213" s="150"/>
      <c r="AB213" s="150"/>
    </row>
    <row r="214" spans="6:28">
      <c r="G214" s="4">
        <v>192</v>
      </c>
      <c r="H214" s="739">
        <v>6.7530887985312862E-4</v>
      </c>
      <c r="I214" s="739">
        <v>6371.0572437129686</v>
      </c>
      <c r="J214" s="739">
        <v>6371.0575813674086</v>
      </c>
      <c r="K214" s="739">
        <v>5.7243712968654423E-2</v>
      </c>
      <c r="L214" s="739">
        <v>5.758136740858099E-2</v>
      </c>
      <c r="M214" s="739">
        <v>1006.3518246022179</v>
      </c>
      <c r="N214" s="739">
        <v>287.77572450213654</v>
      </c>
      <c r="O214" s="74">
        <v>7.2871486428338192</v>
      </c>
      <c r="P214" s="74">
        <v>996.67455427343953</v>
      </c>
      <c r="Q214" s="74">
        <v>9.6772703287783273</v>
      </c>
      <c r="R214" s="74">
        <v>1.0003149992641549</v>
      </c>
      <c r="S214" s="74">
        <v>1.0471866963303995</v>
      </c>
      <c r="T214" s="74">
        <v>1.0471865127439686</v>
      </c>
      <c r="U214" s="74">
        <v>1.3505921519936237E-3</v>
      </c>
      <c r="V214" s="74"/>
      <c r="W214" s="74">
        <v>1.8155220227991205E-2</v>
      </c>
      <c r="X214" s="74">
        <v>7.9808008860610152E-2</v>
      </c>
      <c r="Y214" s="74">
        <v>9.7963229088601361E-2</v>
      </c>
      <c r="Z214" s="150"/>
      <c r="AA214" s="150"/>
      <c r="AB214" s="150"/>
    </row>
    <row r="215" spans="6:28">
      <c r="G215" s="134">
        <v>193</v>
      </c>
      <c r="H215" s="739">
        <v>6.8209584692907502E-4</v>
      </c>
      <c r="I215" s="739">
        <v>6371.0579190218486</v>
      </c>
      <c r="J215" s="739">
        <v>6371.0582600697717</v>
      </c>
      <c r="K215" s="739">
        <v>5.7919021848507557E-2</v>
      </c>
      <c r="L215" s="739">
        <v>5.8260069771972095E-2</v>
      </c>
      <c r="M215" s="739">
        <v>1006.2707450192578</v>
      </c>
      <c r="N215" s="739">
        <v>287.77131301716679</v>
      </c>
      <c r="O215" s="74">
        <v>7.2846761598744161</v>
      </c>
      <c r="P215" s="74">
        <v>996.59690642474038</v>
      </c>
      <c r="Q215" s="74">
        <v>9.6738385945173668</v>
      </c>
      <c r="R215" s="74">
        <v>1.0003149674278244</v>
      </c>
      <c r="S215" s="74">
        <v>1.0471865678673453</v>
      </c>
      <c r="T215" s="74">
        <v>1.0471863824359153</v>
      </c>
      <c r="U215" s="74">
        <v>1.364165523682459E-3</v>
      </c>
      <c r="V215" s="74"/>
      <c r="W215" s="74">
        <v>1.815314484922468E-2</v>
      </c>
      <c r="X215" s="74">
        <v>7.9776651433109275E-2</v>
      </c>
      <c r="Y215" s="74">
        <v>9.7929796282333947E-2</v>
      </c>
      <c r="Z215" s="150"/>
      <c r="AA215" s="150"/>
      <c r="AB215" s="150"/>
    </row>
    <row r="216" spans="6:28">
      <c r="G216" s="4">
        <v>194</v>
      </c>
      <c r="H216" s="739">
        <v>6.8895102415812931E-4</v>
      </c>
      <c r="I216" s="739">
        <v>6371.0586011176956</v>
      </c>
      <c r="J216" s="739">
        <v>6371.0589455932077</v>
      </c>
      <c r="K216" s="739">
        <v>5.8601117695436633E-2</v>
      </c>
      <c r="L216" s="739">
        <v>5.8945593207515697E-2</v>
      </c>
      <c r="M216" s="739">
        <v>1006.1888559601354</v>
      </c>
      <c r="N216" s="739">
        <v>287.76685719699225</v>
      </c>
      <c r="O216" s="74">
        <v>7.2821796796338161</v>
      </c>
      <c r="P216" s="74">
        <v>996.51848235629586</v>
      </c>
      <c r="Q216" s="74">
        <v>9.6703736038395167</v>
      </c>
      <c r="R216" s="74">
        <v>1.0003149352770915</v>
      </c>
      <c r="S216" s="74">
        <v>1.0471864381036529</v>
      </c>
      <c r="T216" s="74">
        <v>1.0471862508086827</v>
      </c>
      <c r="U216" s="74">
        <v>1.3778753032056557E-3</v>
      </c>
      <c r="V216" s="74"/>
      <c r="W216" s="74">
        <v>1.8151048806683397E-2</v>
      </c>
      <c r="X216" s="74">
        <v>7.974499142687988E-2</v>
      </c>
      <c r="Y216" s="74">
        <v>9.789604023356327E-2</v>
      </c>
      <c r="Z216" s="150"/>
      <c r="AA216" s="150"/>
      <c r="AB216" s="150"/>
    </row>
    <row r="217" spans="6:28">
      <c r="G217" s="4">
        <v>195</v>
      </c>
      <c r="H217" s="739">
        <v>6.9587509706372727E-4</v>
      </c>
      <c r="I217" s="739">
        <v>6371.0592900687197</v>
      </c>
      <c r="J217" s="739">
        <v>6371.059638006268</v>
      </c>
      <c r="K217" s="739">
        <v>5.9290068719594781E-2</v>
      </c>
      <c r="L217" s="739">
        <v>5.9638006268126646E-2</v>
      </c>
      <c r="M217" s="739">
        <v>1006.1061493980275</v>
      </c>
      <c r="N217" s="739">
        <v>287.76235659605607</v>
      </c>
      <c r="O217" s="74">
        <v>7.2796589778407581</v>
      </c>
      <c r="P217" s="74">
        <v>996.43927435105422</v>
      </c>
      <c r="Q217" s="74">
        <v>9.666875046973205</v>
      </c>
      <c r="R217" s="74">
        <v>1.0003149028089069</v>
      </c>
      <c r="S217" s="74">
        <v>1.0471863070260605</v>
      </c>
      <c r="T217" s="74">
        <v>1.0471861178488229</v>
      </c>
      <c r="U217" s="74">
        <v>1.3917228616264765E-3</v>
      </c>
      <c r="V217" s="74"/>
      <c r="W217" s="74">
        <v>1.8148931896605557E-2</v>
      </c>
      <c r="X217" s="74">
        <v>7.9713026049672495E-2</v>
      </c>
      <c r="Y217" s="74">
        <v>9.7861957946278055E-2</v>
      </c>
      <c r="Z217" s="150"/>
      <c r="AA217" s="150"/>
      <c r="AB217" s="150"/>
    </row>
    <row r="218" spans="6:28">
      <c r="G218" s="4">
        <v>196</v>
      </c>
      <c r="H218" s="739">
        <v>7.0286875805892926E-4</v>
      </c>
      <c r="I218" s="739">
        <v>6371.0599859438171</v>
      </c>
      <c r="J218" s="739">
        <v>6371.060337378196</v>
      </c>
      <c r="K218" s="739">
        <v>5.9985943816658512E-2</v>
      </c>
      <c r="L218" s="739">
        <v>6.0337378195687977E-2</v>
      </c>
      <c r="M218" s="739">
        <v>1006.0226172276258</v>
      </c>
      <c r="N218" s="739">
        <v>287.75781076432378</v>
      </c>
      <c r="O218" s="74">
        <v>7.2771138283025669</v>
      </c>
      <c r="P218" s="74">
        <v>996.35927461611152</v>
      </c>
      <c r="Q218" s="74">
        <v>9.6633426115142314</v>
      </c>
      <c r="R218" s="74">
        <v>1.0003148700201931</v>
      </c>
      <c r="S218" s="74">
        <v>1.0471861746211681</v>
      </c>
      <c r="T218" s="74">
        <v>1.0471859835427475</v>
      </c>
      <c r="U218" s="74">
        <v>1.4057095845600998E-3</v>
      </c>
      <c r="V218" s="74"/>
      <c r="W218" s="74">
        <v>1.8146793913260378E-2</v>
      </c>
      <c r="X218" s="74">
        <v>7.9680752486043741E-2</v>
      </c>
      <c r="Y218" s="74">
        <v>9.7827546399304119E-2</v>
      </c>
      <c r="Z218" s="150"/>
      <c r="AA218" s="150"/>
      <c r="AB218" s="150"/>
    </row>
    <row r="219" spans="6:28">
      <c r="G219" s="134">
        <v>197</v>
      </c>
      <c r="H219" s="739">
        <v>7.0993270651566328E-4</v>
      </c>
      <c r="I219" s="739">
        <v>6371.0606888125749</v>
      </c>
      <c r="J219" s="739">
        <v>6371.0610437789283</v>
      </c>
      <c r="K219" s="739">
        <v>6.0688812574717456E-2</v>
      </c>
      <c r="L219" s="739">
        <v>6.1043778927975287E-2</v>
      </c>
      <c r="M219" s="739">
        <v>1005.9382512643897</v>
      </c>
      <c r="N219" s="739">
        <v>287.75321924723841</v>
      </c>
      <c r="O219" s="74">
        <v>7.274544002892295</v>
      </c>
      <c r="P219" s="74">
        <v>996.27847528198106</v>
      </c>
      <c r="Q219" s="74">
        <v>9.6597759824086307</v>
      </c>
      <c r="R219" s="74">
        <v>1.0003148369078438</v>
      </c>
      <c r="S219" s="74">
        <v>1.0471860408754392</v>
      </c>
      <c r="T219" s="74">
        <v>1.0471858478767295</v>
      </c>
      <c r="U219" s="74">
        <v>1.4198368689903873E-3</v>
      </c>
      <c r="V219" s="74"/>
      <c r="W219" s="74">
        <v>1.8144634648929781E-2</v>
      </c>
      <c r="X219" s="74">
        <v>7.9648167897217195E-2</v>
      </c>
      <c r="Y219" s="74">
        <v>9.7792802546146973E-2</v>
      </c>
      <c r="Z219" s="150"/>
      <c r="AA219" s="150"/>
      <c r="AB219" s="150"/>
    </row>
    <row r="220" spans="6:28">
      <c r="G220" s="4">
        <v>198</v>
      </c>
      <c r="H220" s="739">
        <v>7.170676488346614E-4</v>
      </c>
      <c r="I220" s="739">
        <v>6371.0613987452816</v>
      </c>
      <c r="J220" s="739">
        <v>6371.0617572791061</v>
      </c>
      <c r="K220" s="739">
        <v>6.1398745281233125E-2</v>
      </c>
      <c r="L220" s="739">
        <v>6.1757279105650459E-2</v>
      </c>
      <c r="M220" s="739">
        <v>1005.8530432437988</v>
      </c>
      <c r="N220" s="739">
        <v>287.74858158567508</v>
      </c>
      <c r="O220" s="74">
        <v>7.27194927153585</v>
      </c>
      <c r="P220" s="74">
        <v>996.1968684018633</v>
      </c>
      <c r="Q220" s="74">
        <v>9.6561748419355062</v>
      </c>
      <c r="R220" s="74">
        <v>1.0003148034687237</v>
      </c>
      <c r="S220" s="74">
        <v>1.0471859057751958</v>
      </c>
      <c r="T220" s="74">
        <v>1.0471857108369</v>
      </c>
      <c r="U220" s="74">
        <v>1.4341061291816004E-3</v>
      </c>
      <c r="V220" s="74"/>
      <c r="W220" s="74">
        <v>1.8142453893890052E-2</v>
      </c>
      <c r="X220" s="74">
        <v>7.9615269420943949E-2</v>
      </c>
      <c r="Y220" s="74">
        <v>9.7757723314833997E-2</v>
      </c>
      <c r="Z220" s="150"/>
      <c r="AA220" s="150"/>
      <c r="AB220" s="150"/>
    </row>
    <row r="221" spans="6:28">
      <c r="G221" s="4">
        <v>199</v>
      </c>
      <c r="H221" s="739">
        <v>7.2427429851610128E-4</v>
      </c>
      <c r="I221" s="739">
        <v>6371.0621158129297</v>
      </c>
      <c r="J221" s="739">
        <v>6371.0624779500786</v>
      </c>
      <c r="K221" s="739">
        <v>6.2115812930067793E-2</v>
      </c>
      <c r="L221" s="739">
        <v>6.2477950079325842E-2</v>
      </c>
      <c r="M221" s="739">
        <v>1005.7669848205849</v>
      </c>
      <c r="N221" s="739">
        <v>287.74389731589497</v>
      </c>
      <c r="O221" s="74">
        <v>7.2693294021991264</v>
      </c>
      <c r="P221" s="74">
        <v>996.11444595089495</v>
      </c>
      <c r="Q221" s="74">
        <v>9.6525388696899004</v>
      </c>
      <c r="R221" s="74">
        <v>1.0003147696996684</v>
      </c>
      <c r="S221" s="74">
        <v>1.0471857693066191</v>
      </c>
      <c r="T221" s="74">
        <v>1.0471855724092458</v>
      </c>
      <c r="U221" s="74">
        <v>1.4485187907666841E-3</v>
      </c>
      <c r="V221" s="74"/>
      <c r="W221" s="74">
        <v>1.8140251436393202E-2</v>
      </c>
      <c r="X221" s="74">
        <v>7.9582054171363978E-2</v>
      </c>
      <c r="Y221" s="74">
        <v>9.7722305607757187E-2</v>
      </c>
      <c r="Z221" s="150"/>
      <c r="AA221" s="150"/>
      <c r="AB221" s="150"/>
    </row>
    <row r="222" spans="6:28">
      <c r="G222" s="4">
        <v>200</v>
      </c>
      <c r="H222" s="739">
        <v>7.3155337623095667E-4</v>
      </c>
      <c r="I222" s="739">
        <v>6371.0628400872283</v>
      </c>
      <c r="J222" s="739">
        <v>6371.0632058639167</v>
      </c>
      <c r="K222" s="739">
        <v>6.2840087228583905E-2</v>
      </c>
      <c r="L222" s="739">
        <v>6.3205863916699384E-2</v>
      </c>
      <c r="M222" s="739">
        <v>1005.6800675679807</v>
      </c>
      <c r="N222" s="739">
        <v>287.73916596949908</v>
      </c>
      <c r="O222" s="74">
        <v>7.2666841608751236</v>
      </c>
      <c r="P222" s="74">
        <v>996.031199825415</v>
      </c>
      <c r="Q222" s="74">
        <v>9.6488677425656544</v>
      </c>
      <c r="R222" s="74">
        <v>1.0003147355974842</v>
      </c>
      <c r="S222" s="74">
        <v>1.0471856314557471</v>
      </c>
      <c r="T222" s="74">
        <v>1.0471854325796091</v>
      </c>
      <c r="U222" s="74">
        <v>1.4630762948399934E-3</v>
      </c>
      <c r="V222" s="74"/>
      <c r="W222" s="74">
        <v>1.8138027062648672E-2</v>
      </c>
      <c r="X222" s="74">
        <v>7.9548519238868368E-2</v>
      </c>
      <c r="Y222" s="74">
        <v>9.7686546301517047E-2</v>
      </c>
      <c r="Z222" s="150"/>
      <c r="AA222" s="150"/>
      <c r="AB222" s="150"/>
    </row>
    <row r="223" spans="6:28">
      <c r="G223" s="134">
        <v>201</v>
      </c>
      <c r="H223" s="739">
        <v>7.3890560989306507E-4</v>
      </c>
      <c r="I223" s="739">
        <v>6371.063571640605</v>
      </c>
      <c r="J223" s="739">
        <v>6371.06394109341</v>
      </c>
      <c r="K223" s="739">
        <v>6.3571640604814864E-2</v>
      </c>
      <c r="L223" s="739">
        <v>6.3941093409761396E-2</v>
      </c>
      <c r="M223" s="739">
        <v>1005.5922829769357</v>
      </c>
      <c r="N223" s="739">
        <v>287.7343870733813</v>
      </c>
      <c r="O223" s="74">
        <v>7.2640133115710759</v>
      </c>
      <c r="P223" s="74">
        <v>995.94712184219748</v>
      </c>
      <c r="Q223" s="74">
        <v>9.6451611347382844</v>
      </c>
      <c r="R223" s="74">
        <v>1.0003147011589475</v>
      </c>
      <c r="S223" s="74">
        <v>1.0471854922084722</v>
      </c>
      <c r="T223" s="74">
        <v>1.0471852913336839</v>
      </c>
      <c r="U223" s="74">
        <v>1.477780096593051E-3</v>
      </c>
      <c r="V223" s="74"/>
      <c r="W223" s="74">
        <v>1.8135780556804051E-2</v>
      </c>
      <c r="X223" s="74">
        <v>7.9514661689961005E-2</v>
      </c>
      <c r="Y223" s="74">
        <v>9.7650442246765057E-2</v>
      </c>
      <c r="Z223" s="150"/>
      <c r="AA223" s="150"/>
      <c r="AB223" s="150"/>
    </row>
    <row r="224" spans="6:28">
      <c r="G224" s="4">
        <v>202</v>
      </c>
      <c r="H224" s="739">
        <v>7.4633173473191933E-4</v>
      </c>
      <c r="I224" s="739">
        <v>6371.064310546215</v>
      </c>
      <c r="J224" s="739">
        <v>6371.0646837120821</v>
      </c>
      <c r="K224" s="739">
        <v>6.4310546214707914E-2</v>
      </c>
      <c r="L224" s="739">
        <v>6.468371208207388E-2</v>
      </c>
      <c r="M224" s="739">
        <v>1005.5036224553462</v>
      </c>
      <c r="N224" s="739">
        <v>287.72956014968128</v>
      </c>
      <c r="O224" s="74">
        <v>7.2613166162955753</v>
      </c>
      <c r="P224" s="74">
        <v>995.86220373769834</v>
      </c>
      <c r="Q224" s="74">
        <v>9.6414187176478912</v>
      </c>
      <c r="R224" s="74">
        <v>1.0003146663808047</v>
      </c>
      <c r="S224" s="74">
        <v>1.047185351550544</v>
      </c>
      <c r="T224" s="74">
        <v>1.0471851486570207</v>
      </c>
      <c r="U224" s="74">
        <v>1.4926316671335371E-3</v>
      </c>
      <c r="V224" s="74"/>
      <c r="W224" s="74">
        <v>1.813351170092644E-2</v>
      </c>
      <c r="X224" s="74">
        <v>7.9480478567121579E-2</v>
      </c>
      <c r="Y224" s="74">
        <v>9.7613990268048012E-2</v>
      </c>
      <c r="Z224" s="150"/>
      <c r="AA224" s="150"/>
      <c r="AB224" s="150"/>
    </row>
    <row r="225" spans="7:28">
      <c r="G225" s="4">
        <v>203</v>
      </c>
      <c r="H225" s="739">
        <v>7.5383249336619226E-4</v>
      </c>
      <c r="I225" s="739">
        <v>6371.0650568779492</v>
      </c>
      <c r="J225" s="739">
        <v>6371.065433794196</v>
      </c>
      <c r="K225" s="739">
        <v>6.5056877949439859E-2</v>
      </c>
      <c r="L225" s="739">
        <v>6.5433794196122955E-2</v>
      </c>
      <c r="M225" s="739">
        <v>1005.4140773272668</v>
      </c>
      <c r="N225" s="739">
        <v>287.72468471573637</v>
      </c>
      <c r="O225" s="74">
        <v>7.2585938350457031</v>
      </c>
      <c r="P225" s="74">
        <v>995.77643716728471</v>
      </c>
      <c r="Q225" s="74">
        <v>9.6376401599820625</v>
      </c>
      <c r="R225" s="74">
        <v>1.0003146312597722</v>
      </c>
      <c r="S225" s="74">
        <v>1.0471852094675613</v>
      </c>
      <c r="T225" s="74">
        <v>1.047185004535016</v>
      </c>
      <c r="U225" s="74">
        <v>1.5076324912115524E-3</v>
      </c>
      <c r="V225" s="74"/>
      <c r="W225" s="74">
        <v>1.8131220274983196E-2</v>
      </c>
      <c r="X225" s="74">
        <v>7.9445966888668867E-2</v>
      </c>
      <c r="Y225" s="74">
        <v>9.757718716365206E-2</v>
      </c>
      <c r="Z225" s="150"/>
      <c r="AA225" s="150"/>
      <c r="AB225" s="150"/>
    </row>
    <row r="226" spans="7:28">
      <c r="G226" s="4">
        <v>204</v>
      </c>
      <c r="H226" s="739">
        <v>7.6140863587799738E-4</v>
      </c>
      <c r="I226" s="739">
        <v>6371.0658107104427</v>
      </c>
      <c r="J226" s="739">
        <v>6371.0661914147604</v>
      </c>
      <c r="K226" s="739">
        <v>6.581071044280605E-2</v>
      </c>
      <c r="L226" s="739">
        <v>6.6191414760745054E-2</v>
      </c>
      <c r="M226" s="739">
        <v>1005.3236388321164</v>
      </c>
      <c r="N226" s="739">
        <v>287.71976028403373</v>
      </c>
      <c r="O226" s="74">
        <v>7.2558447257941685</v>
      </c>
      <c r="P226" s="74">
        <v>995.68981370445761</v>
      </c>
      <c r="Q226" s="74">
        <v>9.6338251276588327</v>
      </c>
      <c r="R226" s="74">
        <v>1.0003145957925361</v>
      </c>
      <c r="S226" s="74">
        <v>1.0471850659449746</v>
      </c>
      <c r="T226" s="74">
        <v>1.0471848589529165</v>
      </c>
      <c r="U226" s="74">
        <v>1.5227840685838601E-3</v>
      </c>
      <c r="V226" s="74"/>
      <c r="W226" s="74">
        <v>1.8128906056822602E-2</v>
      </c>
      <c r="X226" s="74">
        <v>7.9411123648624335E-2</v>
      </c>
      <c r="Y226" s="74">
        <v>9.7540029705446937E-2</v>
      </c>
      <c r="Z226" s="150"/>
      <c r="AA226" s="150"/>
      <c r="AB226" s="150"/>
    </row>
    <row r="227" spans="7:28">
      <c r="G227" s="134">
        <v>205</v>
      </c>
      <c r="H227" s="739">
        <v>7.6906091988789981E-4</v>
      </c>
      <c r="I227" s="739">
        <v>6371.066572119079</v>
      </c>
      <c r="J227" s="739">
        <v>6371.066956649539</v>
      </c>
      <c r="K227" s="739">
        <v>6.6572119078684072E-2</v>
      </c>
      <c r="L227" s="739">
        <v>6.6956649538628024E-2</v>
      </c>
      <c r="M227" s="739">
        <v>1005.2322981238816</v>
      </c>
      <c r="N227" s="739">
        <v>287.71478636216119</v>
      </c>
      <c r="O227" s="74">
        <v>7.2530690444764518</v>
      </c>
      <c r="P227" s="74">
        <v>995.60232484007201</v>
      </c>
      <c r="Q227" s="74">
        <v>9.6299732838096297</v>
      </c>
      <c r="R227" s="74">
        <v>1.0003145599757512</v>
      </c>
      <c r="S227" s="74">
        <v>1.047184920968085</v>
      </c>
      <c r="T227" s="74">
        <v>1.047184711895818</v>
      </c>
      <c r="U227" s="74">
        <v>1.5380879135591385E-3</v>
      </c>
      <c r="V227" s="74"/>
      <c r="W227" s="74">
        <v>1.8126568822154521E-2</v>
      </c>
      <c r="X227" s="74">
        <v>7.9375945816576809E-2</v>
      </c>
      <c r="Y227" s="74">
        <v>9.750251463873133E-2</v>
      </c>
      <c r="Z227" s="150"/>
      <c r="AA227" s="150"/>
      <c r="AB227" s="150"/>
    </row>
    <row r="228" spans="7:28">
      <c r="G228" s="4">
        <v>206</v>
      </c>
      <c r="H228" s="739">
        <v>7.7679011063067711E-4</v>
      </c>
      <c r="I228" s="739">
        <v>6371.0673411799989</v>
      </c>
      <c r="J228" s="739">
        <v>6371.0677295750538</v>
      </c>
      <c r="K228" s="739">
        <v>6.7341179998571962E-2</v>
      </c>
      <c r="L228" s="739">
        <v>6.7729575053887298E-2</v>
      </c>
      <c r="M228" s="739">
        <v>1005.1400462703097</v>
      </c>
      <c r="N228" s="739">
        <v>287.70976245275841</v>
      </c>
      <c r="O228" s="74">
        <v>7.2502665449779675</v>
      </c>
      <c r="P228" s="74">
        <v>995.51396198154737</v>
      </c>
      <c r="Q228" s="74">
        <v>9.6260842887623106</v>
      </c>
      <c r="R228" s="74">
        <v>1.000314523806042</v>
      </c>
      <c r="S228" s="74">
        <v>1.0471847745220406</v>
      </c>
      <c r="T228" s="74">
        <v>1.0471845633486596</v>
      </c>
      <c r="U228" s="74">
        <v>1.5535455577264656E-3</v>
      </c>
      <c r="V228" s="74"/>
      <c r="W228" s="74">
        <v>1.812420834453074E-2</v>
      </c>
      <c r="X228" s="74">
        <v>7.9340430337547715E-2</v>
      </c>
      <c r="Y228" s="74">
        <v>9.7464638682078455E-2</v>
      </c>
      <c r="Z228" s="150"/>
      <c r="AA228" s="150"/>
      <c r="AB228" s="150"/>
    </row>
    <row r="229" spans="7:28">
      <c r="G229" s="4">
        <v>207</v>
      </c>
      <c r="H229" s="739">
        <v>7.8459698103184499E-4</v>
      </c>
      <c r="I229" s="739">
        <v>6371.0681179701096</v>
      </c>
      <c r="J229" s="739">
        <v>6371.0685102686002</v>
      </c>
      <c r="K229" s="739">
        <v>6.8117970109202675E-2</v>
      </c>
      <c r="L229" s="739">
        <v>6.8510268599718593E-2</v>
      </c>
      <c r="M229" s="739">
        <v>1005.0468742520977</v>
      </c>
      <c r="N229" s="739">
        <v>287.70468805346695</v>
      </c>
      <c r="O229" s="74">
        <v>7.2474369791212361</v>
      </c>
      <c r="P229" s="74">
        <v>995.42471645207354</v>
      </c>
      <c r="Q229" s="74">
        <v>9.6221578000241639</v>
      </c>
      <c r="R229" s="74">
        <v>1.0003144872800016</v>
      </c>
      <c r="S229" s="74">
        <v>1.0471846265918339</v>
      </c>
      <c r="T229" s="74">
        <v>1.0471844132962249</v>
      </c>
      <c r="U229" s="74">
        <v>1.5691585454078449E-3</v>
      </c>
      <c r="V229" s="74"/>
      <c r="W229" s="74">
        <v>1.8121824395325316E-2</v>
      </c>
      <c r="X229" s="74">
        <v>7.9304574131856514E-2</v>
      </c>
      <c r="Y229" s="74">
        <v>9.7426398527181823E-2</v>
      </c>
      <c r="Z229" s="150"/>
      <c r="AA229" s="150"/>
      <c r="AB229" s="150"/>
    </row>
    <row r="230" spans="7:28">
      <c r="G230" s="4">
        <v>208</v>
      </c>
      <c r="H230" s="739">
        <v>7.9248231178494872E-4</v>
      </c>
      <c r="I230" s="739">
        <v>6371.0689025670899</v>
      </c>
      <c r="J230" s="739">
        <v>6371.0692988082455</v>
      </c>
      <c r="K230" s="739">
        <v>6.8902567090234512E-2</v>
      </c>
      <c r="L230" s="739">
        <v>6.9298808246126983E-2</v>
      </c>
      <c r="M230" s="739">
        <v>1004.9527729620668</v>
      </c>
      <c r="N230" s="739">
        <v>287.69956265687995</v>
      </c>
      <c r="O230" s="74">
        <v>7.2445800966530758</v>
      </c>
      <c r="P230" s="74">
        <v>995.33457948980174</v>
      </c>
      <c r="Q230" s="74">
        <v>9.6181934722650091</v>
      </c>
      <c r="R230" s="74">
        <v>1.0003144503941912</v>
      </c>
      <c r="S230" s="74">
        <v>1.0471844771623053</v>
      </c>
      <c r="T230" s="74">
        <v>1.0471842617231413</v>
      </c>
      <c r="U230" s="74">
        <v>1.5849284368414374E-3</v>
      </c>
      <c r="V230" s="74"/>
      <c r="W230" s="74">
        <v>1.8119416743714433E-2</v>
      </c>
      <c r="X230" s="74">
        <v>7.9268374094987618E-2</v>
      </c>
      <c r="Y230" s="74">
        <v>9.7387790838702054E-2</v>
      </c>
      <c r="Z230" s="150"/>
      <c r="AA230" s="150"/>
      <c r="AB230" s="150"/>
    </row>
    <row r="231" spans="7:28">
      <c r="G231" s="134">
        <v>209</v>
      </c>
      <c r="H231" s="739">
        <v>8.0044689142963542E-4</v>
      </c>
      <c r="I231" s="739">
        <v>6371.0696950494021</v>
      </c>
      <c r="J231" s="739">
        <v>6371.0700952728475</v>
      </c>
      <c r="K231" s="739">
        <v>6.9695049402019482E-2</v>
      </c>
      <c r="L231" s="739">
        <v>7.00952728477343E-2</v>
      </c>
      <c r="M231" s="739">
        <v>1004.8577332043409</v>
      </c>
      <c r="N231" s="739">
        <v>287.69438575049173</v>
      </c>
      <c r="O231" s="74">
        <v>7.241695645231812</v>
      </c>
      <c r="P231" s="74">
        <v>995.24354224704052</v>
      </c>
      <c r="Q231" s="74">
        <v>9.6141909573003108</v>
      </c>
      <c r="R231" s="74">
        <v>1.0003144131451407</v>
      </c>
      <c r="S231" s="74">
        <v>1.0471843262181346</v>
      </c>
      <c r="T231" s="74">
        <v>1.0471841086138745</v>
      </c>
      <c r="U231" s="74">
        <v>1.6008568113647925E-3</v>
      </c>
      <c r="V231" s="74"/>
      <c r="W231" s="74">
        <v>1.8116985156656617E-2</v>
      </c>
      <c r="X231" s="74">
        <v>7.9231827097457547E-2</v>
      </c>
      <c r="Y231" s="74">
        <v>9.7348812254114167E-2</v>
      </c>
      <c r="Z231" s="150"/>
      <c r="AA231" s="150"/>
      <c r="AB231" s="150"/>
    </row>
    <row r="232" spans="7:28">
      <c r="G232" s="4">
        <v>210</v>
      </c>
      <c r="H232" s="739">
        <v>8.0849151643050594E-4</v>
      </c>
      <c r="I232" s="739">
        <v>6371.070495496293</v>
      </c>
      <c r="J232" s="739">
        <v>6371.0708997420516</v>
      </c>
      <c r="K232" s="739">
        <v>7.0495496293449103E-2</v>
      </c>
      <c r="L232" s="739">
        <v>7.0899742051664355E-2</v>
      </c>
      <c r="M232" s="739">
        <v>1004.7617456935039</v>
      </c>
      <c r="N232" s="739">
        <v>287.68915681664618</v>
      </c>
      <c r="O232" s="74">
        <v>7.2387833704145175</v>
      </c>
      <c r="P232" s="74">
        <v>995.15159578942962</v>
      </c>
      <c r="Q232" s="74">
        <v>9.6101499040743548</v>
      </c>
      <c r="R232" s="74">
        <v>1.0003143755293478</v>
      </c>
      <c r="S232" s="74">
        <v>1.0471841737438452</v>
      </c>
      <c r="T232" s="74">
        <v>1.0471839539527317</v>
      </c>
      <c r="U232" s="74">
        <v>1.6169452601388912E-3</v>
      </c>
      <c r="V232" s="74"/>
      <c r="W232" s="74">
        <v>1.8114529398872134E-2</v>
      </c>
      <c r="X232" s="74">
        <v>7.9194929984683152E-2</v>
      </c>
      <c r="Y232" s="74">
        <v>9.7309459383555286E-2</v>
      </c>
      <c r="Z232" s="150"/>
      <c r="AA232" s="150"/>
      <c r="AB232" s="150"/>
    </row>
    <row r="233" spans="7:28">
      <c r="G233" s="4">
        <v>211</v>
      </c>
      <c r="H233" s="739">
        <v>8.1661699125676508E-4</v>
      </c>
      <c r="I233" s="739">
        <v>6371.0713039878101</v>
      </c>
      <c r="J233" s="739">
        <v>6371.071712296306</v>
      </c>
      <c r="K233" s="739">
        <v>7.1303987809879635E-2</v>
      </c>
      <c r="L233" s="739">
        <v>7.1712296305508016E-2</v>
      </c>
      <c r="M233" s="739">
        <v>1004.6648010537682</v>
      </c>
      <c r="N233" s="739">
        <v>287.68387533248529</v>
      </c>
      <c r="O233" s="74">
        <v>7.2358430156442646</v>
      </c>
      <c r="P233" s="74">
        <v>995.0587310951247</v>
      </c>
      <c r="Q233" s="74">
        <v>9.6060699586434666</v>
      </c>
      <c r="R233" s="74">
        <v>1.0003143375432781</v>
      </c>
      <c r="S233" s="74">
        <v>1.0471840197237974</v>
      </c>
      <c r="T233" s="74">
        <v>1.0471837977238541</v>
      </c>
      <c r="U233" s="74">
        <v>1.6331953906956187E-3</v>
      </c>
      <c r="V233" s="74"/>
      <c r="W233" s="74">
        <v>1.811204923282295E-2</v>
      </c>
      <c r="X233" s="74">
        <v>7.9157679576850534E-2</v>
      </c>
      <c r="Y233" s="74">
        <v>9.7269728809673481E-2</v>
      </c>
      <c r="Z233" s="150"/>
      <c r="AA233" s="150"/>
      <c r="AB233" s="150"/>
    </row>
    <row r="234" spans="7:28">
      <c r="G234" s="4">
        <v>212</v>
      </c>
      <c r="H234" s="739">
        <v>8.24824128462666E-4</v>
      </c>
      <c r="I234" s="739">
        <v>6371.0721206048011</v>
      </c>
      <c r="J234" s="739">
        <v>6371.0725330168652</v>
      </c>
      <c r="K234" s="739">
        <v>7.2120604801136398E-2</v>
      </c>
      <c r="L234" s="739">
        <v>7.2533016865367728E-2</v>
      </c>
      <c r="M234" s="739">
        <v>1004.5668898181177</v>
      </c>
      <c r="N234" s="739">
        <v>287.67854076989676</v>
      </c>
      <c r="O234" s="74">
        <v>7.2328743222374241</v>
      </c>
      <c r="P234" s="74">
        <v>994.96493905395846</v>
      </c>
      <c r="Q234" s="74">
        <v>9.6019507641592909</v>
      </c>
      <c r="R234" s="74">
        <v>1.0003142991833647</v>
      </c>
      <c r="S234" s="74">
        <v>1.047183864142192</v>
      </c>
      <c r="T234" s="74">
        <v>1.0471836399112224</v>
      </c>
      <c r="U234" s="74">
        <v>1.6496088296662492E-3</v>
      </c>
      <c r="V234" s="74"/>
      <c r="W234" s="74">
        <v>1.8109544418691965E-2</v>
      </c>
      <c r="X234" s="74">
        <v>7.912007266878561E-2</v>
      </c>
      <c r="Y234" s="74">
        <v>9.7229617087477571E-2</v>
      </c>
      <c r="Z234" s="150"/>
      <c r="AA234" s="150"/>
      <c r="AB234" s="150"/>
    </row>
    <row r="235" spans="7:28">
      <c r="G235" s="134">
        <v>213</v>
      </c>
      <c r="H235" s="739">
        <v>8.3311374876876934E-4</v>
      </c>
      <c r="I235" s="739">
        <v>6371.0729454289294</v>
      </c>
      <c r="J235" s="739">
        <v>6371.0733619858038</v>
      </c>
      <c r="K235" s="739">
        <v>7.2945428929599085E-2</v>
      </c>
      <c r="L235" s="739">
        <v>7.3361985803983468E-2</v>
      </c>
      <c r="M235" s="739">
        <v>1004.4680024274516</v>
      </c>
      <c r="N235" s="739">
        <v>287.67315259546115</v>
      </c>
      <c r="O235" s="74">
        <v>7.229877029370984</v>
      </c>
      <c r="P235" s="74">
        <v>994.87021046659936</v>
      </c>
      <c r="Q235" s="74">
        <v>9.59779196085214</v>
      </c>
      <c r="R235" s="74">
        <v>1.0003142604460074</v>
      </c>
      <c r="S235" s="74">
        <v>1.0471837069830638</v>
      </c>
      <c r="T235" s="74">
        <v>1.047183480498648</v>
      </c>
      <c r="U235" s="74">
        <v>1.6661872173244774E-3</v>
      </c>
      <c r="V235" s="74"/>
      <c r="W235" s="74">
        <v>1.8107014714362234E-2</v>
      </c>
      <c r="X235" s="74">
        <v>7.908210602982424E-2</v>
      </c>
      <c r="Y235" s="74">
        <v>9.718912074418648E-2</v>
      </c>
      <c r="Z235" s="150"/>
      <c r="AA235" s="150"/>
      <c r="AB235" s="150"/>
    </row>
    <row r="236" spans="7:28">
      <c r="G236" s="4">
        <v>214</v>
      </c>
      <c r="H236" s="739">
        <v>8.4148668114401295E-4</v>
      </c>
      <c r="I236" s="739">
        <v>6371.0737785426782</v>
      </c>
      <c r="J236" s="739">
        <v>6371.0741992860185</v>
      </c>
      <c r="K236" s="739">
        <v>7.3778542678367864E-2</v>
      </c>
      <c r="L236" s="739">
        <v>7.4199286018939867E-2</v>
      </c>
      <c r="M236" s="739">
        <v>1004.3681292297283</v>
      </c>
      <c r="N236" s="739">
        <v>287.6677102703988</v>
      </c>
      <c r="O236" s="74">
        <v>7.2268508740699033</v>
      </c>
      <c r="P236" s="74">
        <v>994.77453604371397</v>
      </c>
      <c r="Q236" s="74">
        <v>9.5935931860143953</v>
      </c>
      <c r="R236" s="74">
        <v>1.0003142213275735</v>
      </c>
      <c r="S236" s="74">
        <v>1.0471835482302825</v>
      </c>
      <c r="T236" s="74">
        <v>1.0471833194697748</v>
      </c>
      <c r="U236" s="74">
        <v>1.6829322112243972E-3</v>
      </c>
      <c r="V236" s="74"/>
      <c r="W236" s="74">
        <v>1.8104459875396342E-2</v>
      </c>
      <c r="X236" s="74">
        <v>7.9043776403685012E-2</v>
      </c>
      <c r="Y236" s="74">
        <v>9.7148236279081354E-2</v>
      </c>
      <c r="Z236" s="150"/>
      <c r="AA236" s="150"/>
      <c r="AB236" s="150"/>
    </row>
    <row r="237" spans="7:28">
      <c r="G237" s="4">
        <v>215</v>
      </c>
      <c r="H237" s="739">
        <v>8.4994376288861245E-4</v>
      </c>
      <c r="I237" s="739">
        <v>6371.0746200293597</v>
      </c>
      <c r="J237" s="739">
        <v>6371.0750450012411</v>
      </c>
      <c r="K237" s="739">
        <v>7.4620029359511883E-2</v>
      </c>
      <c r="L237" s="739">
        <v>7.5045001240956186E-2</v>
      </c>
      <c r="M237" s="739">
        <v>1004.2672604790811</v>
      </c>
      <c r="N237" s="739">
        <v>287.66221325051561</v>
      </c>
      <c r="O237" s="74">
        <v>7.2237955911945164</v>
      </c>
      <c r="P237" s="74">
        <v>994.67790640509713</v>
      </c>
      <c r="Q237" s="74">
        <v>9.5893540739839942</v>
      </c>
      <c r="R237" s="74">
        <v>1.0003141818243966</v>
      </c>
      <c r="S237" s="74">
        <v>1.0471833878675501</v>
      </c>
      <c r="T237" s="74">
        <v>1.0471831568080778</v>
      </c>
      <c r="U237" s="74">
        <v>1.6998454862005019E-3</v>
      </c>
      <c r="V237" s="74"/>
      <c r="W237" s="74">
        <v>1.8101879655014967E-2</v>
      </c>
      <c r="X237" s="74">
        <v>7.9005080508341735E-2</v>
      </c>
      <c r="Y237" s="74">
        <v>9.7106960163356709E-2</v>
      </c>
      <c r="Z237" s="150"/>
      <c r="AA237" s="150"/>
      <c r="AB237" s="150"/>
    </row>
    <row r="238" spans="7:28">
      <c r="G238" s="4">
        <v>216</v>
      </c>
      <c r="H238" s="739">
        <v>8.5848583971778931E-4</v>
      </c>
      <c r="I238" s="739">
        <v>6371.0754699731224</v>
      </c>
      <c r="J238" s="739">
        <v>6371.0758992160427</v>
      </c>
      <c r="K238" s="739">
        <v>7.5469973122400502E-2</v>
      </c>
      <c r="L238" s="739">
        <v>7.5899216042259396E-2</v>
      </c>
      <c r="M238" s="739">
        <v>1004.1653863349491</v>
      </c>
      <c r="N238" s="739">
        <v>287.65666098614889</v>
      </c>
      <c r="O238" s="74">
        <v>7.2207109134279666</v>
      </c>
      <c r="P238" s="74">
        <v>994.58031207882107</v>
      </c>
      <c r="Q238" s="74">
        <v>9.5850742561279834</v>
      </c>
      <c r="R238" s="74">
        <v>1.0003141419327766</v>
      </c>
      <c r="S238" s="74">
        <v>1.0471832258784</v>
      </c>
      <c r="T238" s="74">
        <v>1.0471829924968605</v>
      </c>
      <c r="U238" s="74">
        <v>1.7169287316392001E-3</v>
      </c>
      <c r="V238" s="74"/>
      <c r="W238" s="74">
        <v>1.8099273804075888E-2</v>
      </c>
      <c r="X238" s="74">
        <v>7.8966015035897841E-2</v>
      </c>
      <c r="Y238" s="74">
        <v>9.7065288839973729E-2</v>
      </c>
      <c r="Z238" s="150"/>
      <c r="AA238" s="150"/>
      <c r="AB238" s="150"/>
    </row>
    <row r="239" spans="7:28">
      <c r="G239" s="134">
        <v>217</v>
      </c>
      <c r="H239" s="739">
        <v>8.6711376584634563E-4</v>
      </c>
      <c r="I239" s="739">
        <v>6371.0763284589621</v>
      </c>
      <c r="J239" s="739">
        <v>6371.0767620158449</v>
      </c>
      <c r="K239" s="739">
        <v>7.6328458962118317E-2</v>
      </c>
      <c r="L239" s="739">
        <v>7.6762015845041484E-2</v>
      </c>
      <c r="M239" s="739">
        <v>1004.062496861188</v>
      </c>
      <c r="N239" s="739">
        <v>287.65105292211234</v>
      </c>
      <c r="O239" s="74">
        <v>7.2175965712636918</v>
      </c>
      <c r="P239" s="74">
        <v>994.48174350036186</v>
      </c>
      <c r="Q239" s="74">
        <v>9.5807533608261597</v>
      </c>
      <c r="R239" s="74">
        <v>1.0003141016489798</v>
      </c>
      <c r="S239" s="74">
        <v>1.0471830622461933</v>
      </c>
      <c r="T239" s="74">
        <v>1.0471828265192522</v>
      </c>
      <c r="U239" s="74">
        <v>1.7341836578452785E-3</v>
      </c>
      <c r="V239" s="74"/>
      <c r="W239" s="74">
        <v>1.8096642071052622E-2</v>
      </c>
      <c r="X239" s="74">
        <v>7.892657665246193E-2</v>
      </c>
      <c r="Y239" s="74">
        <v>9.7023218723514548E-2</v>
      </c>
      <c r="Z239" s="150"/>
      <c r="AA239" s="150"/>
      <c r="AB239" s="150"/>
    </row>
    <row r="240" spans="7:28">
      <c r="G240" s="4">
        <v>218</v>
      </c>
      <c r="H240" s="739">
        <v>8.7582840407408348E-4</v>
      </c>
      <c r="I240" s="739">
        <v>6371.0771955727278</v>
      </c>
      <c r="J240" s="739">
        <v>6371.0776334869297</v>
      </c>
      <c r="K240" s="739">
        <v>7.7195572727964651E-2</v>
      </c>
      <c r="L240" s="739">
        <v>7.7633486930001688E-2</v>
      </c>
      <c r="M240" s="739">
        <v>1003.9585820251745</v>
      </c>
      <c r="N240" s="739">
        <v>287.64538849764057</v>
      </c>
      <c r="O240" s="74">
        <v>7.2144522929929575</v>
      </c>
      <c r="P240" s="74">
        <v>994.38219101171967</v>
      </c>
      <c r="Q240" s="74">
        <v>9.576391013454792</v>
      </c>
      <c r="R240" s="74">
        <v>1.0003140609692385</v>
      </c>
      <c r="S240" s="74">
        <v>1.0471828969541188</v>
      </c>
      <c r="T240" s="74">
        <v>1.0471826588582067</v>
      </c>
      <c r="U240" s="74">
        <v>1.7516119883111969E-3</v>
      </c>
      <c r="V240" s="74"/>
      <c r="W240" s="74">
        <v>1.8093984202012695E-2</v>
      </c>
      <c r="X240" s="74">
        <v>7.8886761998024205E-2</v>
      </c>
      <c r="Y240" s="74">
        <v>9.6980746200036896E-2</v>
      </c>
      <c r="Z240" s="150"/>
      <c r="AA240" s="150"/>
      <c r="AB240" s="150"/>
    </row>
    <row r="241" spans="7:28">
      <c r="G241" s="4">
        <v>219</v>
      </c>
      <c r="H241" s="739">
        <v>8.8463062587208839E-4</v>
      </c>
      <c r="I241" s="739">
        <v>6371.0780714011316</v>
      </c>
      <c r="J241" s="739">
        <v>6371.0785137164448</v>
      </c>
      <c r="K241" s="739">
        <v>7.8071401132038754E-2</v>
      </c>
      <c r="L241" s="739">
        <v>7.8513716444974804E-2</v>
      </c>
      <c r="M241" s="739">
        <v>1003.8536316969074</v>
      </c>
      <c r="N241" s="739">
        <v>287.63966714633307</v>
      </c>
      <c r="O241" s="74">
        <v>7.2112778046924451</v>
      </c>
      <c r="P241" s="74">
        <v>994.28164486053697</v>
      </c>
      <c r="Q241" s="74">
        <v>9.5719868363704421</v>
      </c>
      <c r="R241" s="74">
        <v>1.0003140198897498</v>
      </c>
      <c r="S241" s="74">
        <v>1.0471827299851904</v>
      </c>
      <c r="T241" s="74">
        <v>1.0471824894965012</v>
      </c>
      <c r="U241" s="74">
        <v>1.7692154656288039E-3</v>
      </c>
      <c r="V241" s="74"/>
      <c r="W241" s="74">
        <v>1.8091299940596023E-2</v>
      </c>
      <c r="X241" s="74">
        <v>7.8846567686334357E-2</v>
      </c>
      <c r="Y241" s="74">
        <v>9.693786762693038E-2</v>
      </c>
      <c r="Z241" s="150"/>
      <c r="AA241" s="150"/>
      <c r="AB241" s="150"/>
    </row>
    <row r="242" spans="7:28">
      <c r="G242" s="4">
        <v>220</v>
      </c>
      <c r="H242" s="739">
        <v>8.9352131146987483E-4</v>
      </c>
      <c r="I242" s="739">
        <v>6371.078956031758</v>
      </c>
      <c r="J242" s="739">
        <v>6371.0794027924139</v>
      </c>
      <c r="K242" s="739">
        <v>7.8956031757910841E-2</v>
      </c>
      <c r="L242" s="739">
        <v>7.9402792413645784E-2</v>
      </c>
      <c r="M242" s="739">
        <v>1003.7476356480917</v>
      </c>
      <c r="N242" s="739">
        <v>287.63388829609733</v>
      </c>
      <c r="O242" s="74">
        <v>7.2080728302118899</v>
      </c>
      <c r="P242" s="74">
        <v>994.18009519919781</v>
      </c>
      <c r="Q242" s="74">
        <v>9.5675404488938671</v>
      </c>
      <c r="R242" s="74">
        <v>1.0003139784066764</v>
      </c>
      <c r="S242" s="74">
        <v>1.0471825613222452</v>
      </c>
      <c r="T242" s="74">
        <v>1.0471823184167337</v>
      </c>
      <c r="U242" s="74">
        <v>1.7869958510345896E-3</v>
      </c>
      <c r="V242" s="74"/>
      <c r="W242" s="74">
        <v>1.8088589027992947E-2</v>
      </c>
      <c r="X242" s="74">
        <v>7.8805990304780971E-2</v>
      </c>
      <c r="Y242" s="74">
        <v>9.6894579332773914E-2</v>
      </c>
      <c r="Z242" s="150"/>
      <c r="AA242" s="150"/>
      <c r="AB242" s="150"/>
    </row>
    <row r="243" spans="7:28">
      <c r="G243" s="134">
        <v>221</v>
      </c>
      <c r="H243" s="739">
        <v>9.0250134994341224E-4</v>
      </c>
      <c r="I243" s="739">
        <v>6371.0798495530689</v>
      </c>
      <c r="J243" s="739">
        <v>6371.0803008037437</v>
      </c>
      <c r="K243" s="739">
        <v>7.9849553069380741E-2</v>
      </c>
      <c r="L243" s="739">
        <v>8.0300803744352445E-2</v>
      </c>
      <c r="M243" s="739">
        <v>1003.6405835512329</v>
      </c>
      <c r="N243" s="739">
        <v>287.62805136909213</v>
      </c>
      <c r="O243" s="74">
        <v>7.2048370911617905</v>
      </c>
      <c r="P243" s="74">
        <v>994.07753208393888</v>
      </c>
      <c r="Q243" s="74">
        <v>9.5630514672940645</v>
      </c>
      <c r="R243" s="74">
        <v>1.0003139365161464</v>
      </c>
      <c r="S243" s="74">
        <v>1.0471823909479421</v>
      </c>
      <c r="T243" s="74">
        <v>1.0471821456013215</v>
      </c>
      <c r="U243" s="74">
        <v>1.8049549216812011E-3</v>
      </c>
      <c r="V243" s="74"/>
      <c r="W243" s="74">
        <v>1.8085851202922325E-2</v>
      </c>
      <c r="X243" s="74">
        <v>7.876502641427223E-2</v>
      </c>
      <c r="Y243" s="74">
        <v>9.6850877617194547E-2</v>
      </c>
      <c r="Z243" s="150"/>
      <c r="AA243" s="150"/>
      <c r="AB243" s="150"/>
    </row>
    <row r="244" spans="7:28">
      <c r="G244" s="4">
        <v>222</v>
      </c>
      <c r="H244" s="739">
        <v>9.1157163930403052E-4</v>
      </c>
      <c r="I244" s="739">
        <v>6371.0807520544195</v>
      </c>
      <c r="J244" s="739">
        <v>6371.0812078402387</v>
      </c>
      <c r="K244" s="739">
        <v>8.0752054419324149E-2</v>
      </c>
      <c r="L244" s="739">
        <v>8.1207840238976162E-2</v>
      </c>
      <c r="M244" s="739">
        <v>1003.5324649786984</v>
      </c>
      <c r="N244" s="739">
        <v>287.62215578166933</v>
      </c>
      <c r="O244" s="74">
        <v>7.2015703069011678</v>
      </c>
      <c r="P244" s="74">
        <v>993.97394547392605</v>
      </c>
      <c r="Q244" s="74">
        <v>9.5585195047723683</v>
      </c>
      <c r="R244" s="74">
        <v>1.0003138942142522</v>
      </c>
      <c r="S244" s="74">
        <v>1.0471822188447586</v>
      </c>
      <c r="T244" s="74">
        <v>1.0471819710324977</v>
      </c>
      <c r="U244" s="74">
        <v>1.8230944724564324E-3</v>
      </c>
      <c r="V244" s="74"/>
      <c r="W244" s="74">
        <v>1.8083086201608957E-2</v>
      </c>
      <c r="X244" s="74">
        <v>7.8723672549117787E-2</v>
      </c>
      <c r="Y244" s="74">
        <v>9.6806758750726751E-2</v>
      </c>
      <c r="Z244" s="150"/>
      <c r="AA244" s="150"/>
      <c r="AB244" s="150"/>
    </row>
    <row r="245" spans="7:28">
      <c r="G245" s="4">
        <v>223</v>
      </c>
      <c r="H245" s="739">
        <v>9.2073308658822527E-4</v>
      </c>
      <c r="I245" s="739">
        <v>6371.0816636260588</v>
      </c>
      <c r="J245" s="739">
        <v>6371.0821239926017</v>
      </c>
      <c r="K245" s="739">
        <v>8.1663626058628203E-2</v>
      </c>
      <c r="L245" s="739">
        <v>8.212399260192231E-2</v>
      </c>
      <c r="M245" s="739">
        <v>1003.423269401795</v>
      </c>
      <c r="N245" s="739">
        <v>287.61620094431578</v>
      </c>
      <c r="O245" s="74">
        <v>7.1982721945254058</v>
      </c>
      <c r="P245" s="74">
        <v>993.8693252303483</v>
      </c>
      <c r="Q245" s="74">
        <v>9.5539441714467017</v>
      </c>
      <c r="R245" s="74">
        <v>1.0003138514970504</v>
      </c>
      <c r="S245" s="74">
        <v>1.0471820449949909</v>
      </c>
      <c r="T245" s="74">
        <v>1.0471817946923125</v>
      </c>
      <c r="U245" s="74">
        <v>1.8414163182569609E-3</v>
      </c>
      <c r="V245" s="74"/>
      <c r="W245" s="74">
        <v>1.8080293757761521E-2</v>
      </c>
      <c r="X245" s="74">
        <v>7.8681925216912738E-2</v>
      </c>
      <c r="Y245" s="74">
        <v>9.6762218974674255E-2</v>
      </c>
      <c r="Z245" s="150"/>
      <c r="AA245" s="150"/>
      <c r="AB245" s="150"/>
    </row>
    <row r="246" spans="7:28">
      <c r="G246" s="4">
        <v>224</v>
      </c>
      <c r="H246" s="739">
        <v>9.2998660794835859E-4</v>
      </c>
      <c r="I246" s="739">
        <v>6371.0825843591456</v>
      </c>
      <c r="J246" s="739">
        <v>6371.08304935245</v>
      </c>
      <c r="K246" s="739">
        <v>8.2584359145216432E-2</v>
      </c>
      <c r="L246" s="739">
        <v>8.3049352449190608E-2</v>
      </c>
      <c r="M246" s="739">
        <v>1003.3129861898221</v>
      </c>
      <c r="N246" s="739">
        <v>287.61018626159427</v>
      </c>
      <c r="O246" s="74">
        <v>7.1949424688541548</v>
      </c>
      <c r="P246" s="74">
        <v>993.76366111548623</v>
      </c>
      <c r="Q246" s="74">
        <v>9.5493250743359397</v>
      </c>
      <c r="R246" s="74">
        <v>1.0003138083605623</v>
      </c>
      <c r="S246" s="74">
        <v>1.0471818693807502</v>
      </c>
      <c r="T246" s="74">
        <v>1.0471816165626284</v>
      </c>
      <c r="U246" s="74">
        <v>1.8599222903503687E-3</v>
      </c>
      <c r="V246" s="74"/>
      <c r="W246" s="74">
        <v>1.8077473602549798E-2</v>
      </c>
      <c r="X246" s="74">
        <v>7.8639780898422496E-2</v>
      </c>
      <c r="Y246" s="74">
        <v>9.6717254500972294E-2</v>
      </c>
      <c r="Z246" s="150"/>
      <c r="AA246" s="150"/>
      <c r="AB246" s="150"/>
    </row>
    <row r="247" spans="7:28">
      <c r="G247" s="134">
        <v>225</v>
      </c>
      <c r="H247" s="739">
        <v>9.3933312874427846E-4</v>
      </c>
      <c r="I247" s="739">
        <v>6371.0835143457534</v>
      </c>
      <c r="J247" s="739">
        <v>6371.0839840123181</v>
      </c>
      <c r="K247" s="739">
        <v>8.3514345753164812E-2</v>
      </c>
      <c r="L247" s="739">
        <v>8.3984012317536952E-2</v>
      </c>
      <c r="M247" s="739">
        <v>1003.2016046091269</v>
      </c>
      <c r="N247" s="739">
        <v>287.60411113208403</v>
      </c>
      <c r="O247" s="74">
        <v>7.1915808424193166</v>
      </c>
      <c r="P247" s="74">
        <v>993.65694279178251</v>
      </c>
      <c r="Q247" s="74">
        <v>9.5446618173444016</v>
      </c>
      <c r="R247" s="74">
        <v>1.0003137648007725</v>
      </c>
      <c r="S247" s="74">
        <v>1.0471816919839614</v>
      </c>
      <c r="T247" s="74">
        <v>1.0471814366251182</v>
      </c>
      <c r="U247" s="74">
        <v>1.8786142386488791E-3</v>
      </c>
      <c r="V247" s="74"/>
      <c r="W247" s="74">
        <v>1.8074625464581943E-2</v>
      </c>
      <c r="X247" s="74">
        <v>7.8597236047470292E-2</v>
      </c>
      <c r="Y247" s="74">
        <v>9.6671861512052232E-2</v>
      </c>
      <c r="Z247" s="150"/>
      <c r="AA247" s="150"/>
      <c r="AB247" s="150"/>
    </row>
    <row r="248" spans="7:28">
      <c r="G248" s="4">
        <v>226</v>
      </c>
      <c r="H248" s="739">
        <v>9.4877358363585262E-4</v>
      </c>
      <c r="I248" s="739">
        <v>6371.0844536788818</v>
      </c>
      <c r="J248" s="739">
        <v>6371.0849280656739</v>
      </c>
      <c r="K248" s="739">
        <v>8.4453678881909092E-2</v>
      </c>
      <c r="L248" s="739">
        <v>8.4928065673727016E-2</v>
      </c>
      <c r="M248" s="739">
        <v>1003.0891138221431</v>
      </c>
      <c r="N248" s="739">
        <v>287.59797494832065</v>
      </c>
      <c r="O248" s="74">
        <v>7.1881870254531064</v>
      </c>
      <c r="P248" s="74">
        <v>993.54915982089665</v>
      </c>
      <c r="Q248" s="74">
        <v>9.5399540012464517</v>
      </c>
      <c r="R248" s="74">
        <v>1.0003137208136295</v>
      </c>
      <c r="S248" s="74">
        <v>1.0471815127863611</v>
      </c>
      <c r="T248" s="74">
        <v>1.0471812548612642</v>
      </c>
      <c r="U248" s="74">
        <v>1.8974940326188516E-3</v>
      </c>
      <c r="V248" s="74"/>
      <c r="W248" s="74">
        <v>1.807174906988154E-2</v>
      </c>
      <c r="X248" s="74">
        <v>7.8554287090824959E-2</v>
      </c>
      <c r="Y248" s="74">
        <v>9.6626036160706502E-2</v>
      </c>
      <c r="Z248" s="150"/>
      <c r="AA248" s="150"/>
      <c r="AB248" s="150"/>
    </row>
    <row r="249" spans="7:28">
      <c r="G249" s="4">
        <v>227</v>
      </c>
      <c r="H249" s="739">
        <v>9.5830891667643761E-4</v>
      </c>
      <c r="I249" s="739">
        <v>6371.0854024524651</v>
      </c>
      <c r="J249" s="739">
        <v>6371.0858816069231</v>
      </c>
      <c r="K249" s="739">
        <v>8.540245246554494E-2</v>
      </c>
      <c r="L249" s="739">
        <v>8.5881606923883164E-2</v>
      </c>
      <c r="M249" s="739">
        <v>1002.9755028864309</v>
      </c>
      <c r="N249" s="739">
        <v>287.59177709673531</v>
      </c>
      <c r="O249" s="74">
        <v>7.1847607258762007</v>
      </c>
      <c r="P249" s="74">
        <v>993.44030166275968</v>
      </c>
      <c r="Q249" s="74">
        <v>9.5352012236712813</v>
      </c>
      <c r="R249" s="74">
        <v>1.0003136763950449</v>
      </c>
      <c r="S249" s="74">
        <v>1.0471813317694951</v>
      </c>
      <c r="T249" s="74">
        <v>1.0471810712523568</v>
      </c>
      <c r="U249" s="74">
        <v>1.9165635594617925E-3</v>
      </c>
      <c r="V249" s="74"/>
      <c r="W249" s="74">
        <v>1.8068844141864573E-2</v>
      </c>
      <c r="X249" s="74">
        <v>7.8510930428092207E-2</v>
      </c>
      <c r="Y249" s="74">
        <v>9.6579774569956783E-2</v>
      </c>
      <c r="Z249" s="150"/>
      <c r="AA249" s="150"/>
      <c r="AB249" s="150"/>
    </row>
    <row r="250" spans="7:28">
      <c r="G250" s="4">
        <v>228</v>
      </c>
      <c r="H250" s="739">
        <v>9.6794008140728405E-4</v>
      </c>
      <c r="I250" s="739">
        <v>6371.0863607613819</v>
      </c>
      <c r="J250" s="739">
        <v>6371.0868447314224</v>
      </c>
      <c r="K250" s="739">
        <v>8.6360761382221402E-2</v>
      </c>
      <c r="L250" s="739">
        <v>8.6844731422925037E-2</v>
      </c>
      <c r="M250" s="739">
        <v>1002.8607607536997</v>
      </c>
      <c r="N250" s="739">
        <v>287.58551695759348</v>
      </c>
      <c r="O250" s="74">
        <v>7.1813016492859774</v>
      </c>
      <c r="P250" s="74">
        <v>993.33035767461183</v>
      </c>
      <c r="Q250" s="74">
        <v>9.5304030790878027</v>
      </c>
      <c r="R250" s="74">
        <v>1.0003136315408929</v>
      </c>
      <c r="S250" s="74">
        <v>1.047181148914718</v>
      </c>
      <c r="T250" s="74">
        <v>1.0471808857794906</v>
      </c>
      <c r="U250" s="74">
        <v>1.9358247254785965E-3</v>
      </c>
      <c r="V250" s="74"/>
      <c r="W250" s="74">
        <v>1.8065910401316006E-2</v>
      </c>
      <c r="X250" s="74">
        <v>7.8467162431606285E-2</v>
      </c>
      <c r="Y250" s="74">
        <v>9.6533072832922284E-2</v>
      </c>
      <c r="Z250" s="150"/>
      <c r="AA250" s="150"/>
      <c r="AB250" s="150"/>
    </row>
    <row r="251" spans="7:28">
      <c r="G251" s="134">
        <v>229</v>
      </c>
      <c r="H251" s="739">
        <v>9.776680409528905E-4</v>
      </c>
      <c r="I251" s="739">
        <v>6371.0873287014638</v>
      </c>
      <c r="J251" s="739">
        <v>6371.0878175354846</v>
      </c>
      <c r="K251" s="739">
        <v>8.7328701463628686E-2</v>
      </c>
      <c r="L251" s="739">
        <v>8.7817535484105133E-2</v>
      </c>
      <c r="M251" s="739">
        <v>1002.7448762688305</v>
      </c>
      <c r="N251" s="739">
        <v>287.57919390493294</v>
      </c>
      <c r="O251" s="74">
        <v>7.1778094989448435</v>
      </c>
      <c r="P251" s="74">
        <v>993.21931711004072</v>
      </c>
      <c r="Q251" s="74">
        <v>9.5255591587897044</v>
      </c>
      <c r="R251" s="74">
        <v>1.0003135862470114</v>
      </c>
      <c r="S251" s="74">
        <v>1.047180964203188</v>
      </c>
      <c r="T251" s="74">
        <v>1.0471806984235621</v>
      </c>
      <c r="U251" s="74">
        <v>1.9552794578885369E-3</v>
      </c>
      <c r="V251" s="74"/>
      <c r="W251" s="74">
        <v>1.8062947566366488E-2</v>
      </c>
      <c r="X251" s="74">
        <v>7.8422979446324245E-2</v>
      </c>
      <c r="Y251" s="74">
        <v>9.6485927012690736E-2</v>
      </c>
      <c r="Z251" s="150"/>
      <c r="AA251" s="150"/>
      <c r="AB251" s="150"/>
    </row>
    <row r="252" spans="7:28">
      <c r="G252" s="4">
        <v>230</v>
      </c>
      <c r="H252" s="739">
        <v>9.8749376811731833E-4</v>
      </c>
      <c r="I252" s="739">
        <v>6371.0883063695046</v>
      </c>
      <c r="J252" s="739">
        <v>6371.0888001163885</v>
      </c>
      <c r="K252" s="739">
        <v>8.8306369504581581E-2</v>
      </c>
      <c r="L252" s="739">
        <v>8.8800116388640243E-2</v>
      </c>
      <c r="M252" s="739">
        <v>1002.6278381688838</v>
      </c>
      <c r="N252" s="739">
        <v>287.5728073065012</v>
      </c>
      <c r="O252" s="74">
        <v>7.1742839757686658</v>
      </c>
      <c r="P252" s="74">
        <v>993.10716911800318</v>
      </c>
      <c r="Q252" s="74">
        <v>9.5206690508806737</v>
      </c>
      <c r="R252" s="74">
        <v>1.0003135405091996</v>
      </c>
      <c r="S252" s="74">
        <v>1.0471807776158681</v>
      </c>
      <c r="T252" s="74">
        <v>1.0471805091652708</v>
      </c>
      <c r="U252" s="74">
        <v>1.9749297002817912E-3</v>
      </c>
      <c r="V252" s="74"/>
      <c r="W252" s="74">
        <v>1.805995535246855E-2</v>
      </c>
      <c r="X252" s="74">
        <v>7.8378377789722453E-2</v>
      </c>
      <c r="Y252" s="74">
        <v>9.6438333142190996E-2</v>
      </c>
      <c r="Z252" s="150"/>
      <c r="AA252" s="150"/>
      <c r="AB252" s="150"/>
    </row>
    <row r="253" spans="7:28">
      <c r="G253" s="4">
        <v>231</v>
      </c>
      <c r="H253" s="739">
        <v>9.9741824548147187E-4</v>
      </c>
      <c r="I253" s="739">
        <v>6371.0892938632724</v>
      </c>
      <c r="J253" s="739">
        <v>6371.0897925723948</v>
      </c>
      <c r="K253" s="739">
        <v>8.9293863272698892E-2</v>
      </c>
      <c r="L253" s="739">
        <v>8.9792572395439627E-2</v>
      </c>
      <c r="M253" s="739">
        <v>1002.5096350821036</v>
      </c>
      <c r="N253" s="739">
        <v>287.56635652369238</v>
      </c>
      <c r="O253" s="74">
        <v>7.1707247783153063</v>
      </c>
      <c r="P253" s="74">
        <v>992.99390274184384</v>
      </c>
      <c r="Q253" s="74">
        <v>9.5157323402597811</v>
      </c>
      <c r="R253" s="74">
        <v>1.0003134943232193</v>
      </c>
      <c r="S253" s="74">
        <v>1.0471805891335229</v>
      </c>
      <c r="T253" s="74">
        <v>1.0471803179851131</v>
      </c>
      <c r="U253" s="74">
        <v>1.99477741807641E-3</v>
      </c>
      <c r="V253" s="74"/>
      <c r="W253" s="74">
        <v>1.8056933472372895E-2</v>
      </c>
      <c r="X253" s="74">
        <v>7.8333353751694257E-2</v>
      </c>
      <c r="Y253" s="74">
        <v>9.6390287224067145E-2</v>
      </c>
      <c r="Z253" s="150"/>
      <c r="AA253" s="150"/>
      <c r="AB253" s="150"/>
    </row>
    <row r="254" spans="7:28">
      <c r="G254" s="4">
        <v>232</v>
      </c>
      <c r="H254" s="739">
        <v>1.0074424655013587E-3</v>
      </c>
      <c r="I254" s="739">
        <v>6371.0902912815181</v>
      </c>
      <c r="J254" s="739">
        <v>6371.0907950027513</v>
      </c>
      <c r="K254" s="739">
        <v>9.0291281518180416E-2</v>
      </c>
      <c r="L254" s="739">
        <v>9.0795002750931095E-2</v>
      </c>
      <c r="M254" s="739">
        <v>1002.390255526911</v>
      </c>
      <c r="N254" s="739">
        <v>287.55984091148315</v>
      </c>
      <c r="O254" s="74">
        <v>7.1671316027732592</v>
      </c>
      <c r="P254" s="74">
        <v>992.87950691830395</v>
      </c>
      <c r="Q254" s="74">
        <v>9.5107486086070221</v>
      </c>
      <c r="R254" s="74">
        <v>1.0003134476847937</v>
      </c>
      <c r="S254" s="74">
        <v>1.0471803987367152</v>
      </c>
      <c r="T254" s="74">
        <v>1.0471801248633832</v>
      </c>
      <c r="U254" s="74">
        <v>2.0148245953350852E-3</v>
      </c>
      <c r="V254" s="74"/>
      <c r="W254" s="74">
        <v>1.8053881636104423E-2</v>
      </c>
      <c r="X254" s="74">
        <v>7.8287903594450772E-2</v>
      </c>
      <c r="Y254" s="74">
        <v>9.6341785230555199E-2</v>
      </c>
      <c r="Z254" s="150"/>
      <c r="AA254" s="150"/>
      <c r="AB254" s="150"/>
    </row>
    <row r="255" spans="7:28">
      <c r="G255" s="134">
        <v>233</v>
      </c>
      <c r="H255" s="739">
        <v>1.0175674306073332E-3</v>
      </c>
      <c r="I255" s="739">
        <v>6371.0912987239835</v>
      </c>
      <c r="J255" s="739">
        <v>6371.0918075076988</v>
      </c>
      <c r="K255" s="739">
        <v>9.1298723983681759E-2</v>
      </c>
      <c r="L255" s="739">
        <v>9.1807507698985422E-2</v>
      </c>
      <c r="M255" s="739">
        <v>1002.2696879108897</v>
      </c>
      <c r="N255" s="739">
        <v>287.55325981836864</v>
      </c>
      <c r="O255" s="74">
        <v>7.1635041429504049</v>
      </c>
      <c r="P255" s="74">
        <v>992.76397047652063</v>
      </c>
      <c r="Q255" s="74">
        <v>9.5057174343690729</v>
      </c>
      <c r="R255" s="74">
        <v>1.0003134005896082</v>
      </c>
      <c r="S255" s="74">
        <v>1.0471802064058049</v>
      </c>
      <c r="T255" s="74">
        <v>1.0471799297801676</v>
      </c>
      <c r="U255" s="74">
        <v>2.0350732361293922E-3</v>
      </c>
      <c r="V255" s="74"/>
      <c r="W255" s="74">
        <v>1.8050799550938024E-2</v>
      </c>
      <c r="X255" s="74">
        <v>7.8242023552423282E-2</v>
      </c>
      <c r="Y255" s="74">
        <v>9.6292823103361305E-2</v>
      </c>
      <c r="Z255" s="150"/>
      <c r="AA255" s="150"/>
      <c r="AB255" s="150"/>
    </row>
    <row r="256" spans="7:28">
      <c r="G256" s="4">
        <v>234</v>
      </c>
      <c r="H256" s="739">
        <v>1.027794153304345E-3</v>
      </c>
      <c r="I256" s="739">
        <v>6371.0923162914141</v>
      </c>
      <c r="J256" s="739">
        <v>6371.0928301884906</v>
      </c>
      <c r="K256" s="739">
        <v>9.2316291414289139E-2</v>
      </c>
      <c r="L256" s="739">
        <v>9.2830188490941309E-2</v>
      </c>
      <c r="M256" s="739">
        <v>1002.1479205297641</v>
      </c>
      <c r="N256" s="739">
        <v>287.54661258629687</v>
      </c>
      <c r="O256" s="74">
        <v>7.1598420902628881</v>
      </c>
      <c r="P256" s="74">
        <v>992.64728213701892</v>
      </c>
      <c r="Q256" s="74">
        <v>9.5006383927452003</v>
      </c>
      <c r="R256" s="74">
        <v>1.0003133530333086</v>
      </c>
      <c r="S256" s="74">
        <v>1.0471800121209471</v>
      </c>
      <c r="T256" s="74">
        <v>1.0471797327153471</v>
      </c>
      <c r="U256" s="74">
        <v>2.0555253654492844E-3</v>
      </c>
      <c r="V256" s="74"/>
      <c r="W256" s="74">
        <v>1.8047686921374213E-2</v>
      </c>
      <c r="X256" s="74">
        <v>7.8195709832168003E-2</v>
      </c>
      <c r="Y256" s="74">
        <v>9.624339675354221E-2</v>
      </c>
      <c r="Z256" s="150"/>
      <c r="AA256" s="150"/>
      <c r="AB256" s="150"/>
    </row>
    <row r="257" spans="6:28">
      <c r="G257" s="4">
        <v>235</v>
      </c>
      <c r="H257" s="739">
        <v>1.0381236562731844E-3</v>
      </c>
      <c r="I257" s="739">
        <v>6371.0933440855679</v>
      </c>
      <c r="J257" s="739">
        <v>6371.0938631473964</v>
      </c>
      <c r="K257" s="739">
        <v>9.3344085567593466E-2</v>
      </c>
      <c r="L257" s="739">
        <v>9.3863147395730054E-2</v>
      </c>
      <c r="M257" s="739">
        <v>1002.0249415663659</v>
      </c>
      <c r="N257" s="739">
        <v>287.53989855060325</v>
      </c>
      <c r="O257" s="74">
        <v>7.1561451337241033</v>
      </c>
      <c r="P257" s="74">
        <v>992.52943051069246</v>
      </c>
      <c r="Q257" s="74">
        <v>9.4955110556733828</v>
      </c>
      <c r="R257" s="74">
        <v>1.0003133050115021</v>
      </c>
      <c r="S257" s="74">
        <v>1.0471798158620886</v>
      </c>
      <c r="T257" s="74">
        <v>1.0471795336485903</v>
      </c>
      <c r="U257" s="74">
        <v>2.0761830278388516E-3</v>
      </c>
      <c r="V257" s="74"/>
      <c r="W257" s="74">
        <v>1.8044543449114617E-2</v>
      </c>
      <c r="X257" s="74">
        <v>7.8148958612273348E-2</v>
      </c>
      <c r="Y257" s="74">
        <v>9.6193502061387964E-2</v>
      </c>
      <c r="Z257" s="150"/>
      <c r="AA257" s="150"/>
      <c r="AB257" s="150"/>
    </row>
    <row r="258" spans="6:28">
      <c r="G258" s="4">
        <v>236</v>
      </c>
      <c r="H258" s="739">
        <v>1.0485569724727577E-3</v>
      </c>
      <c r="I258" s="739">
        <v>6371.094382209224</v>
      </c>
      <c r="J258" s="739">
        <v>6371.0949064877104</v>
      </c>
      <c r="K258" s="739">
        <v>9.4382209223866684E-2</v>
      </c>
      <c r="L258" s="739">
        <v>9.4906487710103057E-2</v>
      </c>
      <c r="M258" s="739">
        <v>1001.9007390895982</v>
      </c>
      <c r="N258" s="739">
        <v>287.5331170399441</v>
      </c>
      <c r="O258" s="74">
        <v>7.1524129599338275</v>
      </c>
      <c r="P258" s="74">
        <v>992.41040409778157</v>
      </c>
      <c r="Q258" s="74">
        <v>9.4903349918166438</v>
      </c>
      <c r="R258" s="74">
        <v>1.0003132565197559</v>
      </c>
      <c r="S258" s="74">
        <v>1.0471796176089687</v>
      </c>
      <c r="T258" s="74">
        <v>1.0471793325593555</v>
      </c>
      <c r="U258" s="74">
        <v>2.0970482892153086E-3</v>
      </c>
      <c r="V258" s="74"/>
      <c r="W258" s="74">
        <v>1.804136883303736E-2</v>
      </c>
      <c r="X258" s="74">
        <v>7.8101766043269738E-2</v>
      </c>
      <c r="Y258" s="74">
        <v>9.6143134876307101E-2</v>
      </c>
      <c r="Z258" s="150"/>
      <c r="AA258" s="150"/>
      <c r="AB258" s="150"/>
    </row>
    <row r="259" spans="6:28">
      <c r="G259" s="134">
        <v>237</v>
      </c>
      <c r="H259" s="739">
        <v>1.059095145243378E-3</v>
      </c>
      <c r="I259" s="739">
        <v>6371.0954307661959</v>
      </c>
      <c r="J259" s="739">
        <v>6371.095960313769</v>
      </c>
      <c r="K259" s="739">
        <v>9.5430766196339431E-2</v>
      </c>
      <c r="L259" s="739">
        <v>9.5960313768961122E-2</v>
      </c>
      <c r="M259" s="739">
        <v>1001.7753010533822</v>
      </c>
      <c r="N259" s="739">
        <v>287.5262673762295</v>
      </c>
      <c r="O259" s="74">
        <v>7.148645253067472</v>
      </c>
      <c r="P259" s="74">
        <v>992.29019128683262</v>
      </c>
      <c r="Q259" s="74">
        <v>9.4851097665495701</v>
      </c>
      <c r="R259" s="74">
        <v>1.0003132075535981</v>
      </c>
      <c r="S259" s="74">
        <v>1.0471794173411126</v>
      </c>
      <c r="T259" s="74">
        <v>1.0471791294268851</v>
      </c>
      <c r="U259" s="74">
        <v>2.1181232350500068E-3</v>
      </c>
      <c r="V259" s="74"/>
      <c r="W259" s="74">
        <v>1.8038162769171997E-2</v>
      </c>
      <c r="X259" s="74">
        <v>7.8054128247541404E-2</v>
      </c>
      <c r="Y259" s="74">
        <v>9.6092291016713405E-2</v>
      </c>
      <c r="Z259" s="150"/>
      <c r="AA259" s="150"/>
      <c r="AB259" s="150"/>
    </row>
    <row r="260" spans="6:28">
      <c r="G260" s="4">
        <v>238</v>
      </c>
      <c r="H260" s="739">
        <v>1.0697392284111055E-3</v>
      </c>
      <c r="I260" s="739">
        <v>6371.096489861342</v>
      </c>
      <c r="J260" s="739">
        <v>6371.097024730956</v>
      </c>
      <c r="K260" s="739">
        <v>9.6489861341582842E-2</v>
      </c>
      <c r="L260" s="739">
        <v>9.7024730955788396E-2</v>
      </c>
      <c r="M260" s="739">
        <v>1001.6486152956079</v>
      </c>
      <c r="N260" s="739">
        <v>287.51934887455553</v>
      </c>
      <c r="O260" s="74">
        <v>7.1448416948654829</v>
      </c>
      <c r="P260" s="74">
        <v>992.16878035366278</v>
      </c>
      <c r="Q260" s="74">
        <v>9.4798349419450822</v>
      </c>
      <c r="R260" s="74">
        <v>1.0003131581085165</v>
      </c>
      <c r="S260" s="74">
        <v>1.0471792150378316</v>
      </c>
      <c r="T260" s="74">
        <v>1.0471789242302036</v>
      </c>
      <c r="U260" s="74">
        <v>2.1394099721874227E-3</v>
      </c>
      <c r="V260" s="74"/>
      <c r="W260" s="74">
        <v>1.8034924950674679E-2</v>
      </c>
      <c r="X260" s="74">
        <v>7.800604131924152E-2</v>
      </c>
      <c r="Y260" s="74">
        <v>9.6040966269916206E-2</v>
      </c>
      <c r="Z260" s="150"/>
      <c r="AA260" s="150"/>
      <c r="AB260" s="150"/>
    </row>
    <row r="261" spans="6:28">
      <c r="G261" s="4">
        <v>239</v>
      </c>
      <c r="H261" s="739">
        <v>1.0804902863931257E-3</v>
      </c>
      <c r="I261" s="739">
        <v>6371.0975596005701</v>
      </c>
      <c r="J261" s="739">
        <v>6371.0980998457135</v>
      </c>
      <c r="K261" s="739">
        <v>9.7559600569993937E-2</v>
      </c>
      <c r="L261" s="739">
        <v>9.8099845713190498E-2</v>
      </c>
      <c r="M261" s="739">
        <v>1001.5206695370572</v>
      </c>
      <c r="N261" s="739">
        <v>287.5123608431357</v>
      </c>
      <c r="O261" s="74">
        <v>7.1410019646228822</v>
      </c>
      <c r="P261" s="74">
        <v>992.04615946029583</v>
      </c>
      <c r="Q261" s="74">
        <v>9.4745100767613977</v>
      </c>
      <c r="R261" s="74">
        <v>1.0003131081799583</v>
      </c>
      <c r="S261" s="74">
        <v>1.0471790106782219</v>
      </c>
      <c r="T261" s="74">
        <v>1.0471787169481175</v>
      </c>
      <c r="U261" s="74">
        <v>2.1609106306641479E-3</v>
      </c>
      <c r="V261" s="74"/>
      <c r="W261" s="74">
        <v>1.8031655067802611E-2</v>
      </c>
      <c r="X261" s="74">
        <v>7.7957501324209352E-2</v>
      </c>
      <c r="Y261" s="74">
        <v>9.5989156392011971E-2</v>
      </c>
      <c r="Z261" s="150"/>
      <c r="AA261" s="150"/>
      <c r="AB261" s="150"/>
    </row>
    <row r="262" spans="6:28">
      <c r="G262" s="4">
        <v>240</v>
      </c>
      <c r="H262" s="739">
        <v>1.0913493943041975E-3</v>
      </c>
      <c r="I262" s="739">
        <v>6371.098640090856</v>
      </c>
      <c r="J262" s="739">
        <v>6371.0991857655536</v>
      </c>
      <c r="K262" s="739">
        <v>9.8640090856387086E-2</v>
      </c>
      <c r="L262" s="739">
        <v>9.9185765553539182E-2</v>
      </c>
      <c r="M262" s="739">
        <v>1001.391451380343</v>
      </c>
      <c r="N262" s="739">
        <v>287.50530258323198</v>
      </c>
      <c r="O262" s="74">
        <v>7.1371257391789626</v>
      </c>
      <c r="P262" s="74">
        <v>991.92231665391375</v>
      </c>
      <c r="Q262" s="74">
        <v>9.469134726429262</v>
      </c>
      <c r="R262" s="74">
        <v>1.0003130577633306</v>
      </c>
      <c r="S262" s="74">
        <v>1.0471788042411594</v>
      </c>
      <c r="T262" s="74">
        <v>1.0471785075592113</v>
      </c>
      <c r="U262" s="74">
        <v>2.1826273564329313E-3</v>
      </c>
      <c r="V262" s="74"/>
      <c r="W262" s="74">
        <v>1.8028352807888975E-2</v>
      </c>
      <c r="X262" s="74">
        <v>7.7908504299890796E-2</v>
      </c>
      <c r="Y262" s="74">
        <v>9.5936857107779772E-2</v>
      </c>
      <c r="Z262" s="150"/>
      <c r="AA262" s="150"/>
      <c r="AB262" s="150"/>
    </row>
    <row r="263" spans="6:28">
      <c r="G263" s="134">
        <v>241</v>
      </c>
      <c r="H263" s="739">
        <v>1.1023176380641601E-3</v>
      </c>
      <c r="I263" s="739">
        <v>6371.0997314402503</v>
      </c>
      <c r="J263" s="739">
        <v>6371.100282599069</v>
      </c>
      <c r="K263" s="739">
        <v>9.9731440250691278E-2</v>
      </c>
      <c r="L263" s="739">
        <v>0.10028259906972335</v>
      </c>
      <c r="M263" s="739">
        <v>1001.2609483088166</v>
      </c>
      <c r="N263" s="739">
        <v>287.49817338908485</v>
      </c>
      <c r="O263" s="74">
        <v>7.1332126929071364</v>
      </c>
      <c r="P263" s="74">
        <v>991.79723986577721</v>
      </c>
      <c r="Q263" s="74">
        <v>9.4637084430393958</v>
      </c>
      <c r="R263" s="74">
        <v>1.0003130068539987</v>
      </c>
      <c r="S263" s="74">
        <v>1.0471785957052993</v>
      </c>
      <c r="T263" s="74">
        <v>1.047178296041845</v>
      </c>
      <c r="U263" s="74">
        <v>2.2045623240956047E-3</v>
      </c>
      <c r="V263" s="74"/>
      <c r="W263" s="74">
        <v>1.8025017855317099E-2</v>
      </c>
      <c r="X263" s="74">
        <v>7.7859046255261175E-2</v>
      </c>
      <c r="Y263" s="74">
        <v>9.5884064110578274E-2</v>
      </c>
      <c r="Z263" s="150"/>
      <c r="AA263" s="150"/>
      <c r="AB263" s="150"/>
    </row>
    <row r="264" spans="6:28">
      <c r="G264" s="4">
        <v>242</v>
      </c>
      <c r="H264" s="739">
        <v>1.1133961145065308E-3</v>
      </c>
      <c r="I264" s="739">
        <v>6371.1008337578887</v>
      </c>
      <c r="J264" s="739">
        <v>6371.1013904559459</v>
      </c>
      <c r="K264" s="739">
        <v>0.10083375788875548</v>
      </c>
      <c r="L264" s="739">
        <v>0.10139045594600875</v>
      </c>
      <c r="M264" s="739">
        <v>1001.1291476854791</v>
      </c>
      <c r="N264" s="739">
        <v>287.49097254784277</v>
      </c>
      <c r="O264" s="74">
        <v>7.129262497704949</v>
      </c>
      <c r="P264" s="74">
        <v>991.67091691014889</v>
      </c>
      <c r="Q264" s="74">
        <v>9.4582307753302199</v>
      </c>
      <c r="R264" s="74">
        <v>1.0003129554472876</v>
      </c>
      <c r="S264" s="74">
        <v>1.0471783850490728</v>
      </c>
      <c r="T264" s="74">
        <v>1.0471780823741517</v>
      </c>
      <c r="U264" s="74">
        <v>2.2267177255343995E-3</v>
      </c>
      <c r="V264" s="74"/>
      <c r="W264" s="74">
        <v>1.8021649891494618E-2</v>
      </c>
      <c r="X264" s="74">
        <v>7.780912317075131E-2</v>
      </c>
      <c r="Y264" s="74">
        <v>9.5830773062245925E-2</v>
      </c>
      <c r="Z264" s="150"/>
      <c r="AA264" s="150"/>
      <c r="AB264" s="150"/>
    </row>
    <row r="265" spans="6:28">
      <c r="G265" s="4">
        <v>243</v>
      </c>
      <c r="H265" s="739">
        <v>1.1245859314881845E-3</v>
      </c>
      <c r="I265" s="739">
        <v>6371.101947154003</v>
      </c>
      <c r="J265" s="739">
        <v>6371.1025094469687</v>
      </c>
      <c r="K265" s="739">
        <v>0.10194715400326199</v>
      </c>
      <c r="L265" s="739">
        <v>0.10250944696900607</v>
      </c>
      <c r="M265" s="739">
        <v>1000.9960367518806</v>
      </c>
      <c r="N265" s="739">
        <v>287.4836993394909</v>
      </c>
      <c r="O265" s="74">
        <v>7.1252748229842648</v>
      </c>
      <c r="P265" s="74">
        <v>991.54333548320483</v>
      </c>
      <c r="Q265" s="74">
        <v>9.4527012686758312</v>
      </c>
      <c r="R265" s="74">
        <v>1.0003129035384797</v>
      </c>
      <c r="S265" s="74">
        <v>1.0471781722506868</v>
      </c>
      <c r="T265" s="74">
        <v>1.0471778665340372</v>
      </c>
      <c r="U265" s="74">
        <v>2.2490957767331565E-3</v>
      </c>
      <c r="V265" s="74"/>
      <c r="W265" s="74">
        <v>1.8018248594827702E-2</v>
      </c>
      <c r="X265" s="74">
        <v>7.7758730998176914E-2</v>
      </c>
      <c r="Y265" s="74">
        <v>9.5776979593004616E-2</v>
      </c>
      <c r="Z265" s="150"/>
      <c r="AA265" s="150"/>
      <c r="AB265" s="150"/>
    </row>
    <row r="266" spans="6:28">
      <c r="F266" s="69"/>
      <c r="G266" s="4">
        <v>244</v>
      </c>
      <c r="H266" s="739">
        <v>1.1358882080001458E-3</v>
      </c>
      <c r="I266" s="739">
        <v>6371.1030717399344</v>
      </c>
      <c r="J266" s="739">
        <v>6371.1036396840382</v>
      </c>
      <c r="K266" s="739">
        <v>0.10307173993475022</v>
      </c>
      <c r="L266" s="739">
        <v>0.10363968403875029</v>
      </c>
      <c r="M266" s="739">
        <v>1000.8616026270118</v>
      </c>
      <c r="N266" s="739">
        <v>287.47635303677919</v>
      </c>
      <c r="O266" s="74">
        <v>7.1212493356616191</v>
      </c>
      <c r="P266" s="74">
        <v>991.4144831619376</v>
      </c>
      <c r="Q266" s="74">
        <v>9.4471194650742447</v>
      </c>
      <c r="R266" s="74">
        <v>1.0003128511228163</v>
      </c>
      <c r="S266" s="74">
        <v>1.0471779572881166</v>
      </c>
      <c r="T266" s="74">
        <v>1.0471776484991728</v>
      </c>
      <c r="U266" s="74">
        <v>2.2716987127751054E-3</v>
      </c>
      <c r="V266" s="74"/>
      <c r="W266" s="74">
        <v>1.8014813640694734E-2</v>
      </c>
      <c r="X266" s="74">
        <v>7.7707865660670297E-2</v>
      </c>
      <c r="Y266" s="74">
        <v>9.5722679301365035E-2</v>
      </c>
      <c r="Z266" s="150"/>
      <c r="AA266" s="150"/>
      <c r="AB266" s="150"/>
    </row>
    <row r="267" spans="6:28">
      <c r="G267" s="134">
        <v>245</v>
      </c>
      <c r="H267" s="739">
        <v>1.1473040742794834E-3</v>
      </c>
      <c r="I267" s="739">
        <v>6371.1042076281428</v>
      </c>
      <c r="J267" s="739">
        <v>6371.1047812801799</v>
      </c>
      <c r="K267" s="739">
        <v>0.10420762814275036</v>
      </c>
      <c r="L267" s="739">
        <v>0.10478128017989011</v>
      </c>
      <c r="M267" s="739">
        <v>1000.7258323061858</v>
      </c>
      <c r="N267" s="739">
        <v>287.46893290514959</v>
      </c>
      <c r="O267" s="74">
        <v>7.1171857001487622</v>
      </c>
      <c r="P267" s="74">
        <v>991.28434740304988</v>
      </c>
      <c r="Q267" s="74">
        <v>9.4414849031359243</v>
      </c>
      <c r="R267" s="74">
        <v>1.000312798195496</v>
      </c>
      <c r="S267" s="74">
        <v>1.0471777401391098</v>
      </c>
      <c r="T267" s="74">
        <v>1.0471774282469992</v>
      </c>
      <c r="U267" s="74">
        <v>2.2945287955735694E-3</v>
      </c>
      <c r="V267" s="74"/>
      <c r="W267" s="74">
        <v>1.8011344701420139E-2</v>
      </c>
      <c r="X267" s="74">
        <v>7.7656523052616472E-2</v>
      </c>
      <c r="Y267" s="74">
        <v>9.5667867754036615E-2</v>
      </c>
      <c r="Z267" s="150"/>
      <c r="AA267" s="150"/>
      <c r="AB267" s="150"/>
    </row>
    <row r="268" spans="6:28">
      <c r="G268" s="4">
        <v>246</v>
      </c>
      <c r="H268" s="739">
        <v>1.1588346719223392E-3</v>
      </c>
      <c r="I268" s="739">
        <v>6371.1053549322169</v>
      </c>
      <c r="J268" s="739">
        <v>6371.1059343495526</v>
      </c>
      <c r="K268" s="739">
        <v>0.10535493221702988</v>
      </c>
      <c r="L268" s="739">
        <v>0.10593434955299105</v>
      </c>
      <c r="M268" s="739">
        <v>1000.5887126599064</v>
      </c>
      <c r="N268" s="739">
        <v>287.46143820266269</v>
      </c>
      <c r="O268" s="74">
        <v>7.1130835783433861</v>
      </c>
      <c r="P268" s="74">
        <v>991.15291554183375</v>
      </c>
      <c r="Q268" s="74">
        <v>9.4357971180725997</v>
      </c>
      <c r="R268" s="74">
        <v>1.0003127447516751</v>
      </c>
      <c r="S268" s="74">
        <v>1.0471775207811782</v>
      </c>
      <c r="T268" s="74">
        <v>1.0471772057547175</v>
      </c>
      <c r="U268" s="74">
        <v>2.3175883065960079E-3</v>
      </c>
      <c r="V268" s="74"/>
      <c r="W268" s="74">
        <v>1.8007841446247581E-2</v>
      </c>
      <c r="X268" s="74">
        <v>7.7604699039590927E-2</v>
      </c>
      <c r="Y268" s="74">
        <v>9.5612540485838504E-2</v>
      </c>
      <c r="Z268" s="150"/>
      <c r="AA268" s="150"/>
      <c r="AB268" s="150"/>
    </row>
    <row r="269" spans="6:28">
      <c r="G269" s="4">
        <v>247</v>
      </c>
      <c r="H269" s="739">
        <v>1.1704811539980855E-3</v>
      </c>
      <c r="I269" s="739">
        <v>6371.1065137668893</v>
      </c>
      <c r="J269" s="739">
        <v>6371.1070990074659</v>
      </c>
      <c r="K269" s="739">
        <v>0.1065137668889522</v>
      </c>
      <c r="L269" s="739">
        <v>0.10709900746595125</v>
      </c>
      <c r="M269" s="739">
        <v>1000.4502304327373</v>
      </c>
      <c r="N269" s="739">
        <v>287.45386817992363</v>
      </c>
      <c r="O269" s="74">
        <v>7.1089426296200475</v>
      </c>
      <c r="P269" s="74">
        <v>991.02017479105086</v>
      </c>
      <c r="Q269" s="74">
        <v>9.4300556416863905</v>
      </c>
      <c r="R269" s="74">
        <v>1.0003126907864668</v>
      </c>
      <c r="S269" s="74">
        <v>1.0471772991915989</v>
      </c>
      <c r="T269" s="74">
        <v>1.0471769809992915</v>
      </c>
      <c r="U269" s="74">
        <v>2.34087955141149E-3</v>
      </c>
      <c r="V269" s="74"/>
      <c r="W269" s="74">
        <v>1.8004303541313601E-2</v>
      </c>
      <c r="X269" s="74">
        <v>7.7552389458302923E-2</v>
      </c>
      <c r="Y269" s="74">
        <v>9.5556692999616527E-2</v>
      </c>
      <c r="Z269" s="150"/>
      <c r="AA269" s="150"/>
      <c r="AB269" s="150"/>
    </row>
    <row r="270" spans="6:28">
      <c r="G270" s="4">
        <v>248</v>
      </c>
      <c r="H270" s="739">
        <v>1.1822446851646364E-3</v>
      </c>
      <c r="I270" s="739">
        <v>6371.1076842480434</v>
      </c>
      <c r="J270" s="739">
        <v>6371.1082753703859</v>
      </c>
      <c r="K270" s="739">
        <v>0.10768424804295033</v>
      </c>
      <c r="L270" s="739">
        <v>0.10827537038553266</v>
      </c>
      <c r="M270" s="739">
        <v>1000.3103722421537</v>
      </c>
      <c r="N270" s="739">
        <v>287.44622208000698</v>
      </c>
      <c r="O270" s="74">
        <v>7.1047625108212893</v>
      </c>
      <c r="P270" s="74">
        <v>990.88611223979444</v>
      </c>
      <c r="Q270" s="74">
        <v>9.424260002359226</v>
      </c>
      <c r="R270" s="74">
        <v>1.0003126362949413</v>
      </c>
      <c r="S270" s="74">
        <v>1.0471770753474099</v>
      </c>
      <c r="T270" s="74">
        <v>1.0471767539574435</v>
      </c>
      <c r="U270" s="74">
        <v>2.3644048587811994E-3</v>
      </c>
      <c r="V270" s="74"/>
      <c r="W270" s="74">
        <v>1.8000730649620465E-2</v>
      </c>
      <c r="X270" s="74">
        <v>7.7499590116540354E-2</v>
      </c>
      <c r="Y270" s="74">
        <v>9.5500320766160815E-2</v>
      </c>
      <c r="Z270" s="150"/>
      <c r="AA270" s="150"/>
      <c r="AB270" s="150"/>
    </row>
    <row r="271" spans="6:28">
      <c r="G271" s="134">
        <v>249</v>
      </c>
      <c r="H271" s="739">
        <v>1.1941264417849103E-3</v>
      </c>
      <c r="I271" s="739">
        <v>6371.1088664927283</v>
      </c>
      <c r="J271" s="739">
        <v>6371.1094635559493</v>
      </c>
      <c r="K271" s="739">
        <v>0.10886649272811497</v>
      </c>
      <c r="L271" s="739">
        <v>0.10946355594900742</v>
      </c>
      <c r="M271" s="739">
        <v>1000.1691245773901</v>
      </c>
      <c r="N271" s="739">
        <v>287.43849913838136</v>
      </c>
      <c r="O271" s="74">
        <v>7.1005428762489808</v>
      </c>
      <c r="P271" s="74">
        <v>990.75071485234753</v>
      </c>
      <c r="Q271" s="74">
        <v>9.418409725042606</v>
      </c>
      <c r="R271" s="74">
        <v>1.0003125812721252</v>
      </c>
      <c r="S271" s="74">
        <v>1.0471768492254083</v>
      </c>
      <c r="T271" s="74">
        <v>1.0471765246056501</v>
      </c>
      <c r="U271" s="74">
        <v>2.3881665811131825E-3</v>
      </c>
      <c r="V271" s="74"/>
      <c r="W271" s="74">
        <v>1.7997122431009292E-2</v>
      </c>
      <c r="X271" s="74">
        <v>7.7446296793119623E-2</v>
      </c>
      <c r="Y271" s="74">
        <v>9.5443419224128911E-2</v>
      </c>
      <c r="Z271" s="150"/>
      <c r="AA271" s="150"/>
      <c r="AB271" s="150"/>
    </row>
    <row r="272" spans="6:28">
      <c r="G272" s="4">
        <v>250</v>
      </c>
      <c r="H272" s="739">
        <v>1.2061276120444722E-3</v>
      </c>
      <c r="I272" s="739">
        <v>6371.1100606191703</v>
      </c>
      <c r="J272" s="739">
        <v>6371.1106636829763</v>
      </c>
      <c r="K272" s="739">
        <v>0.11006061916989991</v>
      </c>
      <c r="L272" s="739">
        <v>0.11066368297592215</v>
      </c>
      <c r="M272" s="739">
        <v>1000.026473798269</v>
      </c>
      <c r="N272" s="739">
        <v>287.43069858283269</v>
      </c>
      <c r="O272" s="74">
        <v>7.0962833776558618</v>
      </c>
      <c r="P272" s="74">
        <v>990.61396946702132</v>
      </c>
      <c r="Q272" s="74">
        <v>9.4125043312476606</v>
      </c>
      <c r="R272" s="74">
        <v>1.0003125257130014</v>
      </c>
      <c r="S272" s="74">
        <v>1.0471766208021467</v>
      </c>
      <c r="T272" s="74">
        <v>1.0471762929201418</v>
      </c>
      <c r="U272" s="74">
        <v>2.4121670921886107E-3</v>
      </c>
      <c r="V272" s="74"/>
      <c r="W272" s="74">
        <v>1.7993478542132485E-2</v>
      </c>
      <c r="X272" s="74">
        <v>7.7392505237838194E-2</v>
      </c>
      <c r="Y272" s="74">
        <v>9.5385983779970679E-2</v>
      </c>
      <c r="Z272" s="150"/>
      <c r="AA272" s="150"/>
      <c r="AB272" s="150"/>
    </row>
    <row r="273" spans="7:28">
      <c r="G273" s="4">
        <v>251</v>
      </c>
      <c r="H273" s="739">
        <v>1.2182493960703473E-3</v>
      </c>
      <c r="I273" s="739">
        <v>6371.1112667467823</v>
      </c>
      <c r="J273" s="739">
        <v>6371.1118758714802</v>
      </c>
      <c r="K273" s="739">
        <v>0.11126674678194436</v>
      </c>
      <c r="L273" s="739">
        <v>0.11187587147997953</v>
      </c>
      <c r="M273" s="739">
        <v>999.88240613403855</v>
      </c>
      <c r="N273" s="739">
        <v>287.42281963338735</v>
      </c>
      <c r="O273" s="74">
        <v>7.0919836642373175</v>
      </c>
      <c r="P273" s="74">
        <v>990.47586279500297</v>
      </c>
      <c r="Q273" s="74">
        <v>9.4065433390355899</v>
      </c>
      <c r="R273" s="74">
        <v>1.0003124696125085</v>
      </c>
      <c r="S273" s="74">
        <v>1.0471763900539324</v>
      </c>
      <c r="T273" s="74">
        <v>1.047176058876899</v>
      </c>
      <c r="U273" s="74">
        <v>2.4364087939829915E-3</v>
      </c>
      <c r="V273" s="74"/>
      <c r="W273" s="74">
        <v>1.7989798636426683E-2</v>
      </c>
      <c r="X273" s="74">
        <v>7.7338211171431734E-2</v>
      </c>
      <c r="Y273" s="74">
        <v>9.532800980785841E-2</v>
      </c>
      <c r="Z273" s="150"/>
      <c r="AA273" s="150"/>
      <c r="AB273" s="150"/>
    </row>
    <row r="274" spans="7:28">
      <c r="G274" s="4">
        <v>252</v>
      </c>
      <c r="H274" s="739">
        <v>1.230493006051041E-3</v>
      </c>
      <c r="I274" s="739">
        <v>6371.112484996178</v>
      </c>
      <c r="J274" s="739">
        <v>6371.113100242681</v>
      </c>
      <c r="K274" s="739">
        <v>0.1124849961780147</v>
      </c>
      <c r="L274" s="739">
        <v>0.11310024268104023</v>
      </c>
      <c r="M274" s="739">
        <v>999.73690768218432</v>
      </c>
      <c r="N274" s="739">
        <v>287.41486150223392</v>
      </c>
      <c r="O274" s="74">
        <v>7.0876433826233791</v>
      </c>
      <c r="P274" s="74">
        <v>990.33638141917595</v>
      </c>
      <c r="Q274" s="74">
        <v>9.4005262630084143</v>
      </c>
      <c r="R274" s="74">
        <v>1.0003124129655405</v>
      </c>
      <c r="S274" s="74">
        <v>1.047176156956823</v>
      </c>
      <c r="T274" s="74">
        <v>1.047175822451651</v>
      </c>
      <c r="U274" s="74">
        <v>2.4608941093902104E-3</v>
      </c>
      <c r="V274" s="74"/>
      <c r="W274" s="74">
        <v>1.7986082364084957E-2</v>
      </c>
      <c r="X274" s="74">
        <v>7.7283410285535148E-2</v>
      </c>
      <c r="Y274" s="74">
        <v>9.5269492649620105E-2</v>
      </c>
      <c r="Z274" s="150"/>
      <c r="AA274" s="150"/>
      <c r="AB274" s="150"/>
    </row>
    <row r="275" spans="7:28">
      <c r="G275" s="134">
        <v>253</v>
      </c>
      <c r="H275" s="739">
        <v>1.2428596663577544E-3</v>
      </c>
      <c r="I275" s="739">
        <v>6371.113715489184</v>
      </c>
      <c r="J275" s="739">
        <v>6371.1143369190168</v>
      </c>
      <c r="K275" s="739">
        <v>0.11371548918406579</v>
      </c>
      <c r="L275" s="739">
        <v>0.11433691901724467</v>
      </c>
      <c r="M275" s="739">
        <v>999.5899644072374</v>
      </c>
      <c r="N275" s="739">
        <v>287.40682339364469</v>
      </c>
      <c r="O275" s="74">
        <v>7.0832621768709689</v>
      </c>
      <c r="P275" s="74">
        <v>990.19551179293728</v>
      </c>
      <c r="Q275" s="74">
        <v>9.3944526143001283</v>
      </c>
      <c r="R275" s="74">
        <v>1.0003123557669471</v>
      </c>
      <c r="S275" s="74">
        <v>1.0471759214866241</v>
      </c>
      <c r="T275" s="74">
        <v>1.0471755836198697</v>
      </c>
      <c r="U275" s="74">
        <v>2.4856254849510151E-3</v>
      </c>
      <c r="V275" s="74"/>
      <c r="W275" s="74">
        <v>1.7982329372028889E-2</v>
      </c>
      <c r="X275" s="74">
        <v>7.7228098242647022E-2</v>
      </c>
      <c r="Y275" s="74">
        <v>9.5210427614675908E-2</v>
      </c>
      <c r="Z275" s="150"/>
      <c r="AA275" s="150"/>
      <c r="AB275" s="150"/>
    </row>
    <row r="276" spans="7:28">
      <c r="G276" s="4">
        <v>254</v>
      </c>
      <c r="H276" s="739">
        <v>1.255350613666823E-3</v>
      </c>
      <c r="I276" s="739">
        <v>6371.1149583488505</v>
      </c>
      <c r="J276" s="739">
        <v>6371.115586024157</v>
      </c>
      <c r="K276" s="739">
        <v>0.11495834885042353</v>
      </c>
      <c r="L276" s="739">
        <v>0.11558602415725694</v>
      </c>
      <c r="M276" s="739">
        <v>999.44156213957501</v>
      </c>
      <c r="N276" s="739">
        <v>287.39870450389583</v>
      </c>
      <c r="O276" s="74">
        <v>7.0788396884563847</v>
      </c>
      <c r="P276" s="74">
        <v>990.05324023900687</v>
      </c>
      <c r="Q276" s="74">
        <v>9.3883219005681884</v>
      </c>
      <c r="R276" s="74">
        <v>1.0003122980115322</v>
      </c>
      <c r="S276" s="74">
        <v>1.0471756836188872</v>
      </c>
      <c r="T276" s="74">
        <v>1.0471753423567711</v>
      </c>
      <c r="U276" s="74">
        <v>2.5106053949457419E-3</v>
      </c>
      <c r="V276" s="74"/>
      <c r="W276" s="74">
        <v>1.7978539303880721E-2</v>
      </c>
      <c r="X276" s="74">
        <v>7.7172270676098983E-2</v>
      </c>
      <c r="Y276" s="74">
        <v>9.5150809979979711E-2</v>
      </c>
      <c r="Z276" s="150"/>
      <c r="AA276" s="150"/>
      <c r="AB276" s="150"/>
    </row>
    <row r="277" spans="7:28">
      <c r="G277" s="4">
        <v>255</v>
      </c>
      <c r="H277" s="739">
        <v>1.2679670970833878E-3</v>
      </c>
      <c r="I277" s="739">
        <v>6371.1162136994644</v>
      </c>
      <c r="J277" s="739">
        <v>6371.1168476830126</v>
      </c>
      <c r="K277" s="739">
        <v>0.11621369946409039</v>
      </c>
      <c r="L277" s="739">
        <v>0.11684768301263208</v>
      </c>
      <c r="M277" s="739">
        <v>999.29168657421167</v>
      </c>
      <c r="N277" s="739">
        <v>287.39050402118744</v>
      </c>
      <c r="O277" s="74">
        <v>7.0743755562680404</v>
      </c>
      <c r="P277" s="74">
        <v>989.90955294822629</v>
      </c>
      <c r="Q277" s="74">
        <v>9.3821336259854196</v>
      </c>
      <c r="R277" s="74">
        <v>1.0003122396940549</v>
      </c>
      <c r="S277" s="74">
        <v>1.0471754433289058</v>
      </c>
      <c r="T277" s="74">
        <v>1.0471750986373094</v>
      </c>
      <c r="U277" s="74">
        <v>2.535836335937347E-3</v>
      </c>
      <c r="V277" s="74"/>
      <c r="W277" s="74">
        <v>1.7974711799935244E-2</v>
      </c>
      <c r="X277" s="74">
        <v>7.7115923190028621E-2</v>
      </c>
      <c r="Y277" s="74">
        <v>9.5090634989963868E-2</v>
      </c>
      <c r="Z277" s="150"/>
      <c r="AA277" s="150"/>
      <c r="AB277" s="150"/>
    </row>
    <row r="278" spans="7:28">
      <c r="G278" s="4">
        <v>256</v>
      </c>
      <c r="H278" s="739">
        <v>1.2807103782663031E-3</v>
      </c>
      <c r="I278" s="739">
        <v>6371.1174816665616</v>
      </c>
      <c r="J278" s="739">
        <v>6371.1181220217504</v>
      </c>
      <c r="K278" s="739">
        <v>0.11748166656117376</v>
      </c>
      <c r="L278" s="739">
        <v>0.11812202175030691</v>
      </c>
      <c r="M278" s="739">
        <v>999.14032326957692</v>
      </c>
      <c r="N278" s="739">
        <v>287.38222112556201</v>
      </c>
      <c r="O278" s="74">
        <v>7.0698694165994702</v>
      </c>
      <c r="P278" s="74">
        <v>989.76443597834464</v>
      </c>
      <c r="Q278" s="74">
        <v>9.3758872912322886</v>
      </c>
      <c r="R278" s="74">
        <v>1.0003121808092279</v>
      </c>
      <c r="S278" s="74">
        <v>1.0471752005917141</v>
      </c>
      <c r="T278" s="74">
        <v>1.0471748524361757</v>
      </c>
      <c r="U278" s="74">
        <v>2.5613208299546386E-3</v>
      </c>
      <c r="V278" s="74"/>
      <c r="W278" s="74">
        <v>1.7970846497131217E-2</v>
      </c>
      <c r="X278" s="74">
        <v>7.7059051359357797E-2</v>
      </c>
      <c r="Y278" s="74">
        <v>9.5029897856489021E-2</v>
      </c>
      <c r="Z278" s="150"/>
      <c r="AA278" s="150"/>
      <c r="AB278" s="150"/>
    </row>
    <row r="279" spans="7:28">
      <c r="G279" s="134">
        <v>257</v>
      </c>
      <c r="H279" s="739">
        <v>1.2935817315543076E-3</v>
      </c>
      <c r="I279" s="739">
        <v>6371.1187623769392</v>
      </c>
      <c r="J279" s="739">
        <v>6371.1194091678053</v>
      </c>
      <c r="K279" s="739">
        <v>0.11876237693944011</v>
      </c>
      <c r="L279" s="739">
        <v>0.11940916780521726</v>
      </c>
      <c r="M279" s="739">
        <v>998.98745764628643</v>
      </c>
      <c r="N279" s="739">
        <v>287.3738549888227</v>
      </c>
      <c r="O279" s="74">
        <v>7.0653209031425996</v>
      </c>
      <c r="P279" s="74">
        <v>989.61787525279681</v>
      </c>
      <c r="Q279" s="74">
        <v>9.3695823934896136</v>
      </c>
      <c r="R279" s="74">
        <v>1.0003121213517181</v>
      </c>
      <c r="S279" s="74">
        <v>1.0471749553820833</v>
      </c>
      <c r="T279" s="74">
        <v>1.0471746037277954</v>
      </c>
      <c r="U279" s="74">
        <v>2.5870614258565183E-3</v>
      </c>
      <c r="V279" s="74"/>
      <c r="W279" s="74">
        <v>1.7966943029022943E-2</v>
      </c>
      <c r="X279" s="74">
        <v>7.7001650729774052E-2</v>
      </c>
      <c r="Y279" s="74">
        <v>9.4968593758796988E-2</v>
      </c>
      <c r="Z279" s="150"/>
      <c r="AA279" s="150"/>
      <c r="AB279" s="150"/>
    </row>
    <row r="280" spans="7:28">
      <c r="G280" s="4">
        <v>258</v>
      </c>
      <c r="H280" s="739">
        <v>1.3065824440934557E-3</v>
      </c>
      <c r="I280" s="739">
        <v>6371.1200559586714</v>
      </c>
      <c r="J280" s="739">
        <v>6371.1207092498935</v>
      </c>
      <c r="K280" s="739">
        <v>0.1200559586709944</v>
      </c>
      <c r="L280" s="739">
        <v>0.12070924989304113</v>
      </c>
      <c r="M280" s="739">
        <v>998.83307498590329</v>
      </c>
      <c r="N280" s="739">
        <v>287.3654047744505</v>
      </c>
      <c r="O280" s="74">
        <v>7.0607296469812919</v>
      </c>
      <c r="P280" s="74">
        <v>989.46985655947162</v>
      </c>
      <c r="Q280" s="74">
        <v>9.3632184264316667</v>
      </c>
      <c r="R280" s="74">
        <v>1.000312061316146</v>
      </c>
      <c r="S280" s="74">
        <v>1.0471747076745173</v>
      </c>
      <c r="T280" s="74">
        <v>1.0471743524863222</v>
      </c>
      <c r="U280" s="74">
        <v>2.6130606966034975E-3</v>
      </c>
      <c r="V280" s="74"/>
      <c r="W280" s="74">
        <v>1.7963001025751595E-2</v>
      </c>
      <c r="X280" s="74">
        <v>7.6943716817718028E-2</v>
      </c>
      <c r="Y280" s="74">
        <v>9.4906717843469629E-2</v>
      </c>
      <c r="Z280" s="150"/>
      <c r="AA280" s="150"/>
      <c r="AB280" s="150"/>
    </row>
    <row r="281" spans="7:28">
      <c r="G281" s="4">
        <v>259</v>
      </c>
      <c r="H281" s="739">
        <v>1.3197138159658358E-3</v>
      </c>
      <c r="I281" s="739">
        <v>6371.1213625411146</v>
      </c>
      <c r="J281" s="739">
        <v>6371.1220223980226</v>
      </c>
      <c r="K281" s="739">
        <v>0.12136254111508789</v>
      </c>
      <c r="L281" s="739">
        <v>0.1220223980230708</v>
      </c>
      <c r="M281" s="739">
        <v>998.67716042969528</v>
      </c>
      <c r="N281" s="739">
        <v>287.35686963752067</v>
      </c>
      <c r="O281" s="74">
        <v>7.0560952765851939</v>
      </c>
      <c r="P281" s="74">
        <v>989.32036554947558</v>
      </c>
      <c r="Q281" s="74">
        <v>9.3567948802197378</v>
      </c>
      <c r="R281" s="74">
        <v>1.0003120006970854</v>
      </c>
      <c r="S281" s="74">
        <v>1.0471744574432531</v>
      </c>
      <c r="T281" s="74">
        <v>1.0471740986856399</v>
      </c>
      <c r="U281" s="74">
        <v>2.6393212410766864E-3</v>
      </c>
      <c r="V281" s="74"/>
      <c r="W281" s="74">
        <v>1.795902011401625E-2</v>
      </c>
      <c r="X281" s="74">
        <v>7.6885245110374839E-2</v>
      </c>
      <c r="Y281" s="74">
        <v>9.4844265224391086E-2</v>
      </c>
      <c r="Z281" s="150"/>
      <c r="AA281" s="150"/>
      <c r="AB281" s="150"/>
    </row>
    <row r="282" spans="7:28">
      <c r="G282" s="4">
        <v>260</v>
      </c>
      <c r="H282" s="739">
        <v>1.3329771603195772E-3</v>
      </c>
      <c r="I282" s="739">
        <v>6371.1226822549306</v>
      </c>
      <c r="J282" s="739">
        <v>6371.1233487435111</v>
      </c>
      <c r="K282" s="739">
        <v>0.12268225493105371</v>
      </c>
      <c r="L282" s="739">
        <v>0.1233487435112135</v>
      </c>
      <c r="M282" s="739">
        <v>998.51969897736581</v>
      </c>
      <c r="N282" s="739">
        <v>287.34824872461814</v>
      </c>
      <c r="O282" s="74">
        <v>7.0514174178038571</v>
      </c>
      <c r="P282" s="74">
        <v>989.16938773586969</v>
      </c>
      <c r="Q282" s="74">
        <v>9.3503112414961116</v>
      </c>
      <c r="R282" s="74">
        <v>1.0003119394890627</v>
      </c>
      <c r="S282" s="74">
        <v>1.0471742046622547</v>
      </c>
      <c r="T282" s="74">
        <v>1.0471738422993562</v>
      </c>
      <c r="U282" s="74">
        <v>2.6658456849872891E-3</v>
      </c>
      <c r="V282" s="74"/>
      <c r="W282" s="74">
        <v>1.795499991704471E-2</v>
      </c>
      <c r="X282" s="74">
        <v>7.6826231065670297E-2</v>
      </c>
      <c r="Y282" s="74">
        <v>9.4781230982715015E-2</v>
      </c>
      <c r="Z282" s="150"/>
      <c r="AA282" s="150"/>
      <c r="AB282" s="150"/>
    </row>
    <row r="283" spans="7:28">
      <c r="G283" s="134">
        <v>261</v>
      </c>
      <c r="H283" s="739">
        <v>1.3463738035001693E-3</v>
      </c>
      <c r="I283" s="739">
        <v>6371.1240152320916</v>
      </c>
      <c r="J283" s="739">
        <v>6371.1246884189932</v>
      </c>
      <c r="K283" s="739">
        <v>0.12401523209137334</v>
      </c>
      <c r="L283" s="739">
        <v>0.12468841899312343</v>
      </c>
      <c r="M283" s="739">
        <v>998.36067548580093</v>
      </c>
      <c r="N283" s="739">
        <v>287.33954117375242</v>
      </c>
      <c r="O283" s="74">
        <v>7.0466956938611807</v>
      </c>
      <c r="P283" s="74">
        <v>989.01690849242243</v>
      </c>
      <c r="Q283" s="74">
        <v>9.3437669933785354</v>
      </c>
      <c r="R283" s="74">
        <v>1.0003118776865569</v>
      </c>
      <c r="S283" s="74">
        <v>1.0471739493052126</v>
      </c>
      <c r="T283" s="74">
        <v>1.0471735833008007</v>
      </c>
      <c r="U283" s="74">
        <v>2.6926366799671086E-3</v>
      </c>
      <c r="V283" s="74"/>
      <c r="W283" s="74">
        <v>1.795094005456447E-2</v>
      </c>
      <c r="X283" s="74">
        <v>7.6766670112272964E-2</v>
      </c>
      <c r="Y283" s="74">
        <v>9.471761016683744E-2</v>
      </c>
      <c r="Z283" s="150"/>
      <c r="AA283" s="150"/>
      <c r="AB283" s="150"/>
    </row>
    <row r="284" spans="7:28">
      <c r="G284" s="4">
        <v>262</v>
      </c>
      <c r="H284" s="739">
        <v>1.3599050851830926E-3</v>
      </c>
      <c r="I284" s="739">
        <v>6371.1253616058948</v>
      </c>
      <c r="J284" s="739">
        <v>6371.1260415584375</v>
      </c>
      <c r="K284" s="739">
        <v>0.1253616058948735</v>
      </c>
      <c r="L284" s="739">
        <v>0.12604155843746503</v>
      </c>
      <c r="M284" s="739">
        <v>998.20007466777668</v>
      </c>
      <c r="N284" s="739">
        <v>287.33074611427122</v>
      </c>
      <c r="O284" s="74">
        <v>7.0419297253501583</v>
      </c>
      <c r="P284" s="74">
        <v>988.86291305232157</v>
      </c>
      <c r="Q284" s="74">
        <v>9.3371616154551269</v>
      </c>
      <c r="R284" s="74">
        <v>1.0003118152839996</v>
      </c>
      <c r="S284" s="74">
        <v>1.0471736913455381</v>
      </c>
      <c r="T284" s="74">
        <v>1.047173321663021</v>
      </c>
      <c r="U284" s="74">
        <v>2.719696904932789E-3</v>
      </c>
      <c r="V284" s="74"/>
      <c r="W284" s="74">
        <v>1.7946840142772848E-2</v>
      </c>
      <c r="X284" s="74">
        <v>7.6706557649599674E-2</v>
      </c>
      <c r="Y284" s="74">
        <v>9.4653397792372529E-2</v>
      </c>
      <c r="Z284" s="150"/>
      <c r="AA284" s="150"/>
      <c r="AB284" s="150"/>
    </row>
    <row r="285" spans="7:28">
      <c r="G285" s="4">
        <v>263</v>
      </c>
      <c r="H285" s="739">
        <v>1.3735723585077927E-3</v>
      </c>
      <c r="I285" s="739">
        <v>6371.1267215109801</v>
      </c>
      <c r="J285" s="739">
        <v>6371.1274082971595</v>
      </c>
      <c r="K285" s="739">
        <v>0.12672151098005663</v>
      </c>
      <c r="L285" s="739">
        <v>0.12740829715931051</v>
      </c>
      <c r="M285" s="739">
        <v>998.03788109068637</v>
      </c>
      <c r="N285" s="739">
        <v>287.32186266677365</v>
      </c>
      <c r="O285" s="74">
        <v>7.0371191302279499</v>
      </c>
      <c r="P285" s="74">
        <v>988.70738650690657</v>
      </c>
      <c r="Q285" s="74">
        <v>9.3304945837797906</v>
      </c>
      <c r="R285" s="74">
        <v>1.0003117522757738</v>
      </c>
      <c r="S285" s="74">
        <v>1.0471734307563627</v>
      </c>
      <c r="T285" s="74">
        <v>1.0471730573587807</v>
      </c>
      <c r="U285" s="74">
        <v>2.7470290647215734E-3</v>
      </c>
      <c r="V285" s="74"/>
      <c r="W285" s="74">
        <v>1.7942699794307768E-2</v>
      </c>
      <c r="X285" s="74">
        <v>7.6645889047828528E-2</v>
      </c>
      <c r="Y285" s="74">
        <v>9.4588588842136292E-2</v>
      </c>
      <c r="Z285" s="150"/>
      <c r="AA285" s="150"/>
      <c r="AB285" s="150"/>
    </row>
    <row r="286" spans="7:28">
      <c r="G286" s="4">
        <v>264</v>
      </c>
      <c r="H286" s="739">
        <v>1.3873769902129904E-3</v>
      </c>
      <c r="I286" s="739">
        <v>6371.1280950833388</v>
      </c>
      <c r="J286" s="739">
        <v>6371.1287887718336</v>
      </c>
      <c r="K286" s="739">
        <v>0.1280950833385644</v>
      </c>
      <c r="L286" s="739">
        <v>0.12878877183367088</v>
      </c>
      <c r="M286" s="739">
        <v>997.87407917523342</v>
      </c>
      <c r="N286" s="739">
        <v>287.31288994302207</v>
      </c>
      <c r="O286" s="74">
        <v>7.0322635238112827</v>
      </c>
      <c r="P286" s="74">
        <v>988.55031380436526</v>
      </c>
      <c r="Q286" s="74">
        <v>9.3237653708681112</v>
      </c>
      <c r="R286" s="74">
        <v>1.0003116886562144</v>
      </c>
      <c r="S286" s="74">
        <v>1.0471731675105347</v>
      </c>
      <c r="T286" s="74">
        <v>1.0471727903605574</v>
      </c>
      <c r="U286" s="74">
        <v>2.7746358914555458E-3</v>
      </c>
      <c r="V286" s="74"/>
      <c r="W286" s="74">
        <v>1.7938518618217627E-2</v>
      </c>
      <c r="X286" s="74">
        <v>7.6584659647915054E-2</v>
      </c>
      <c r="Y286" s="74">
        <v>9.4523178266132685E-2</v>
      </c>
      <c r="Z286" s="150"/>
      <c r="AA286" s="150"/>
      <c r="AB286" s="150"/>
    </row>
    <row r="287" spans="7:28">
      <c r="G287" s="134">
        <v>265</v>
      </c>
      <c r="H287" s="739">
        <v>1.4013203607733617E-3</v>
      </c>
      <c r="I287" s="739">
        <v>6371.1294824603292</v>
      </c>
      <c r="J287" s="739">
        <v>6371.1301831205092</v>
      </c>
      <c r="K287" s="739">
        <v>0.12948246032877747</v>
      </c>
      <c r="L287" s="739">
        <v>0.13018312050916414</v>
      </c>
      <c r="M287" s="739">
        <v>997.70865319413497</v>
      </c>
      <c r="N287" s="739">
        <v>287.30382704585367</v>
      </c>
      <c r="O287" s="74">
        <v>7.0273625187721924</v>
      </c>
      <c r="P287" s="74">
        <v>988.39167974844122</v>
      </c>
      <c r="Q287" s="74">
        <v>9.3169734456937725</v>
      </c>
      <c r="R287" s="74">
        <v>1.0003116244196073</v>
      </c>
      <c r="S287" s="74">
        <v>1.0471729015806144</v>
      </c>
      <c r="T287" s="74">
        <v>1.0471725206405358</v>
      </c>
      <c r="U287" s="74">
        <v>2.8025201463606209E-3</v>
      </c>
      <c r="V287" s="74"/>
      <c r="W287" s="74">
        <v>1.7934296219931489E-2</v>
      </c>
      <c r="X287" s="74">
        <v>7.6522864761615683E-2</v>
      </c>
      <c r="Y287" s="74">
        <v>9.4457160981547175E-2</v>
      </c>
      <c r="Z287" s="150"/>
      <c r="AA287" s="150"/>
      <c r="AB287" s="150"/>
    </row>
    <row r="288" spans="7:28">
      <c r="G288" s="4">
        <v>266</v>
      </c>
      <c r="H288" s="739">
        <v>1.4154038645375802E-3</v>
      </c>
      <c r="I288" s="739">
        <v>6371.1308837806891</v>
      </c>
      <c r="J288" s="739">
        <v>6371.1315914826218</v>
      </c>
      <c r="K288" s="739">
        <v>0.13088378068955078</v>
      </c>
      <c r="L288" s="739">
        <v>0.13159148262181958</v>
      </c>
      <c r="M288" s="739">
        <v>997.54158727079732</v>
      </c>
      <c r="N288" s="739">
        <v>287.29467306909032</v>
      </c>
      <c r="O288" s="74">
        <v>7.0224157251341248</v>
      </c>
      <c r="P288" s="74">
        <v>988.23146899711185</v>
      </c>
      <c r="Q288" s="74">
        <v>9.3101182736854966</v>
      </c>
      <c r="R288" s="74">
        <v>1.0003115595601897</v>
      </c>
      <c r="S288" s="74">
        <v>1.0471726329388726</v>
      </c>
      <c r="T288" s="74">
        <v>1.0471722481706078</v>
      </c>
      <c r="U288" s="74">
        <v>2.8306846156738175E-3</v>
      </c>
      <c r="V288" s="74"/>
      <c r="W288" s="74">
        <v>1.79300322012288E-2</v>
      </c>
      <c r="X288" s="74">
        <v>7.6460499671515594E-2</v>
      </c>
      <c r="Y288" s="74">
        <v>9.439053187274439E-2</v>
      </c>
      <c r="Z288" s="150"/>
      <c r="AA288" s="150"/>
      <c r="AB288" s="150"/>
    </row>
    <row r="289" spans="7:28">
      <c r="G289" s="4">
        <v>267</v>
      </c>
      <c r="H289" s="739">
        <v>1.4296289098677604E-3</v>
      </c>
      <c r="I289" s="739">
        <v>6371.1322991845545</v>
      </c>
      <c r="J289" s="739">
        <v>6371.1330139990096</v>
      </c>
      <c r="K289" s="739">
        <v>0.13229918455408843</v>
      </c>
      <c r="L289" s="739">
        <v>0.1330139990090223</v>
      </c>
      <c r="M289" s="739">
        <v>997.37286537799332</v>
      </c>
      <c r="N289" s="739">
        <v>287.28542709744846</v>
      </c>
      <c r="O289" s="74">
        <v>7.0174227502683806</v>
      </c>
      <c r="P289" s="74">
        <v>988.06966606126878</v>
      </c>
      <c r="Q289" s="74">
        <v>9.3031993167245197</v>
      </c>
      <c r="R289" s="74">
        <v>1.0003114940721485</v>
      </c>
      <c r="S289" s="74">
        <v>1.0471723615572865</v>
      </c>
      <c r="T289" s="74">
        <v>1.0471719729223687</v>
      </c>
      <c r="U289" s="74">
        <v>2.8591321147359849E-3</v>
      </c>
      <c r="V289" s="74"/>
      <c r="W289" s="74">
        <v>1.7925726160208929E-2</v>
      </c>
      <c r="X289" s="74">
        <v>7.6397559631063358E-2</v>
      </c>
      <c r="Y289" s="74">
        <v>9.4323285791272291E-2</v>
      </c>
      <c r="Z289" s="150"/>
      <c r="AA289" s="150"/>
      <c r="AB289" s="150"/>
    </row>
    <row r="290" spans="7:28">
      <c r="G290" s="4">
        <v>268</v>
      </c>
      <c r="H290" s="739">
        <v>1.4439969192802881E-3</v>
      </c>
      <c r="I290" s="739">
        <v>6371.1337288134637</v>
      </c>
      <c r="J290" s="739">
        <v>6371.1344508119237</v>
      </c>
      <c r="K290" s="739">
        <v>0.13372881346395618</v>
      </c>
      <c r="L290" s="739">
        <v>0.13445081192359631</v>
      </c>
      <c r="M290" s="739">
        <v>997.20247133652936</v>
      </c>
      <c r="N290" s="739">
        <v>287.27608820644741</v>
      </c>
      <c r="O290" s="74">
        <v>7.0123831988909462</v>
      </c>
      <c r="P290" s="74">
        <v>987.90625530338673</v>
      </c>
      <c r="Q290" s="74">
        <v>9.2962160331426187</v>
      </c>
      <c r="R290" s="74">
        <v>1.0003114279496219</v>
      </c>
      <c r="S290" s="74">
        <v>1.0471720874075368</v>
      </c>
      <c r="T290" s="74">
        <v>1.0471716948671119</v>
      </c>
      <c r="U290" s="74">
        <v>2.8878654898107925E-3</v>
      </c>
      <c r="V290" s="74"/>
      <c r="W290" s="74">
        <v>1.792137769126079E-2</v>
      </c>
      <c r="X290" s="74">
        <v>7.6334039864610695E-2</v>
      </c>
      <c r="Y290" s="74">
        <v>9.4255417555871482E-2</v>
      </c>
      <c r="Z290" s="150"/>
      <c r="AA290" s="150"/>
      <c r="AB290" s="150"/>
    </row>
    <row r="291" spans="7:28">
      <c r="G291" s="134">
        <v>269</v>
      </c>
      <c r="H291" s="739">
        <v>1.4585093295880792E-3</v>
      </c>
      <c r="I291" s="739">
        <v>6371.1351728103837</v>
      </c>
      <c r="J291" s="739">
        <v>6371.1359020650489</v>
      </c>
      <c r="K291" s="739">
        <v>0.1351728103832365</v>
      </c>
      <c r="L291" s="739">
        <v>0.13590206504803054</v>
      </c>
      <c r="M291" s="739">
        <v>997.03038881389637</v>
      </c>
      <c r="N291" s="739">
        <v>287.26665546231692</v>
      </c>
      <c r="O291" s="74">
        <v>7.0072966730596988</v>
      </c>
      <c r="P291" s="74">
        <v>987.74122093617564</v>
      </c>
      <c r="Q291" s="74">
        <v>9.2891678777207201</v>
      </c>
      <c r="R291" s="74">
        <v>1.0003113611866969</v>
      </c>
      <c r="S291" s="74">
        <v>1.0471718104610053</v>
      </c>
      <c r="T291" s="74">
        <v>1.0471714139758292</v>
      </c>
      <c r="U291" s="74">
        <v>2.9168876112635189E-3</v>
      </c>
      <c r="V291" s="74"/>
      <c r="W291" s="74">
        <v>1.7916986385032089E-2</v>
      </c>
      <c r="X291" s="74">
        <v>7.6269935567458605E-2</v>
      </c>
      <c r="Y291" s="74">
        <v>9.418692195249069E-2</v>
      </c>
      <c r="Z291" s="150"/>
      <c r="AA291" s="150"/>
      <c r="AB291" s="150"/>
    </row>
    <row r="292" spans="7:28">
      <c r="G292" s="4">
        <v>270</v>
      </c>
      <c r="H292" s="739">
        <v>1.473167592044257E-3</v>
      </c>
      <c r="I292" s="739">
        <v>6371.1366313197132</v>
      </c>
      <c r="J292" s="739">
        <v>6371.1373679035096</v>
      </c>
      <c r="K292" s="739">
        <v>0.13663131971282455</v>
      </c>
      <c r="L292" s="739">
        <v>0.13736790350884667</v>
      </c>
      <c r="M292" s="739">
        <v>996.856601322914</v>
      </c>
      <c r="N292" s="739">
        <v>287.25712792190387</v>
      </c>
      <c r="O292" s="74">
        <v>7.0021627721719977</v>
      </c>
      <c r="P292" s="74">
        <v>987.57454702122595</v>
      </c>
      <c r="Q292" s="74">
        <v>9.2820543016880706</v>
      </c>
      <c r="R292" s="74">
        <v>1.000311293777411</v>
      </c>
      <c r="S292" s="74">
        <v>1.0471715306887697</v>
      </c>
      <c r="T292" s="74">
        <v>1.0471711302192042</v>
      </c>
      <c r="U292" s="74">
        <v>2.9462013812917576E-3</v>
      </c>
      <c r="V292" s="74"/>
      <c r="W292" s="74">
        <v>1.791255182839822E-2</v>
      </c>
      <c r="X292" s="74">
        <v>7.6205241905910395E-2</v>
      </c>
      <c r="Y292" s="74">
        <v>9.4117793734308619E-2</v>
      </c>
      <c r="Z292" s="150"/>
      <c r="AA292" s="150"/>
      <c r="AB292" s="150"/>
    </row>
    <row r="293" spans="7:28">
      <c r="G293" s="4">
        <v>271</v>
      </c>
      <c r="H293" s="739">
        <v>1.4879731724872839E-3</v>
      </c>
      <c r="I293" s="739">
        <v>6371.1381044873051</v>
      </c>
      <c r="J293" s="739">
        <v>6371.1388484738909</v>
      </c>
      <c r="K293" s="739">
        <v>0.13810448730486888</v>
      </c>
      <c r="L293" s="739">
        <v>0.13884847389111252</v>
      </c>
      <c r="M293" s="739">
        <v>996.68109222036696</v>
      </c>
      <c r="N293" s="739">
        <v>287.24750463257817</v>
      </c>
      <c r="O293" s="74">
        <v>6.9969810929626881</v>
      </c>
      <c r="P293" s="74">
        <v>987.40621746764498</v>
      </c>
      <c r="Q293" s="74">
        <v>9.2748747527220203</v>
      </c>
      <c r="R293" s="74">
        <v>1.0003112257157503</v>
      </c>
      <c r="S293" s="74">
        <v>1.0471712480616024</v>
      </c>
      <c r="T293" s="74">
        <v>1.0471708435676106</v>
      </c>
      <c r="U293" s="74">
        <v>2.9758097307421849E-3</v>
      </c>
      <c r="V293" s="74"/>
      <c r="W293" s="74">
        <v>1.7908073604431401E-2</v>
      </c>
      <c r="X293" s="74">
        <v>7.6139954017329564E-2</v>
      </c>
      <c r="Y293" s="74">
        <v>9.4048027621760968E-2</v>
      </c>
      <c r="Z293" s="150"/>
      <c r="AA293" s="150"/>
      <c r="AB293" s="150"/>
    </row>
    <row r="294" spans="7:28">
      <c r="G294" s="4">
        <v>272</v>
      </c>
      <c r="H294" s="739">
        <v>1.5029275514875401E-3</v>
      </c>
      <c r="I294" s="739">
        <v>6371.1395924604776</v>
      </c>
      <c r="J294" s="739">
        <v>6371.1403439242531</v>
      </c>
      <c r="K294" s="739">
        <v>0.13959246047735613</v>
      </c>
      <c r="L294" s="739">
        <v>0.14034392425309991</v>
      </c>
      <c r="M294" s="739">
        <v>996.50384470563142</v>
      </c>
      <c r="N294" s="739">
        <v>287.23778463213728</v>
      </c>
      <c r="O294" s="74">
        <v>6.9917512295025093</v>
      </c>
      <c r="P294" s="74">
        <v>987.23621603068295</v>
      </c>
      <c r="Q294" s="74">
        <v>9.2676286749484209</v>
      </c>
      <c r="R294" s="74">
        <v>1.0003111569956498</v>
      </c>
      <c r="S294" s="74">
        <v>1.0471709625499654</v>
      </c>
      <c r="T294" s="74">
        <v>1.0471705539911085</v>
      </c>
      <c r="U294" s="74">
        <v>3.0057156186558132E-3</v>
      </c>
      <c r="V294" s="74"/>
      <c r="W294" s="74">
        <v>1.7903551292369351E-2</v>
      </c>
      <c r="X294" s="74">
        <v>7.6074067010206178E-2</v>
      </c>
      <c r="Y294" s="74">
        <v>9.3977618302575533E-2</v>
      </c>
      <c r="Z294" s="150"/>
      <c r="AA294" s="150"/>
      <c r="AB294" s="150"/>
    </row>
    <row r="295" spans="7:28">
      <c r="G295" s="134">
        <v>273</v>
      </c>
      <c r="H295" s="739">
        <v>1.51803222449539E-3</v>
      </c>
      <c r="I295" s="739">
        <v>6371.1410953880286</v>
      </c>
      <c r="J295" s="739">
        <v>6371.1418544041408</v>
      </c>
      <c r="K295" s="739">
        <v>0.14109538802884375</v>
      </c>
      <c r="L295" s="739">
        <v>0.14185440414109143</v>
      </c>
      <c r="M295" s="739">
        <v>996.32484181928578</v>
      </c>
      <c r="N295" s="739">
        <v>287.22796694871033</v>
      </c>
      <c r="O295" s="74">
        <v>6.9864727731969261</v>
      </c>
      <c r="P295" s="74">
        <v>987.06452631034313</v>
      </c>
      <c r="Q295" s="74">
        <v>9.2603155089426465</v>
      </c>
      <c r="R295" s="74">
        <v>1.0003110876109933</v>
      </c>
      <c r="S295" s="74">
        <v>1.047170674124007</v>
      </c>
      <c r="T295" s="74">
        <v>1.0471702614594403</v>
      </c>
      <c r="U295" s="74">
        <v>3.0359220349964744E-3</v>
      </c>
      <c r="V295" s="74"/>
      <c r="W295" s="74">
        <v>1.7898984467583777E-2</v>
      </c>
      <c r="X295" s="74">
        <v>7.6007575964227955E-2</v>
      </c>
      <c r="Y295" s="74">
        <v>9.3906560431811725E-2</v>
      </c>
      <c r="Z295" s="150"/>
      <c r="AA295" s="150"/>
      <c r="AB295" s="150"/>
    </row>
    <row r="296" spans="7:28">
      <c r="G296" s="4">
        <v>274</v>
      </c>
      <c r="H296" s="739">
        <v>1.5332887019907195E-3</v>
      </c>
      <c r="I296" s="739">
        <v>6371.1426134202529</v>
      </c>
      <c r="J296" s="739">
        <v>6371.1433800646037</v>
      </c>
      <c r="K296" s="739">
        <v>0.14261342025333912</v>
      </c>
      <c r="L296" s="739">
        <v>0.14338006460433447</v>
      </c>
      <c r="M296" s="739">
        <v>996.14406644171652</v>
      </c>
      <c r="N296" s="739">
        <v>287.21805060066072</v>
      </c>
      <c r="O296" s="74">
        <v>6.9811453127854035</v>
      </c>
      <c r="P296" s="74">
        <v>986.89113174998522</v>
      </c>
      <c r="Q296" s="74">
        <v>9.2529346917312587</v>
      </c>
      <c r="R296" s="74">
        <v>1.0003110175556125</v>
      </c>
      <c r="S296" s="74">
        <v>1.0471703827535606</v>
      </c>
      <c r="T296" s="74">
        <v>1.0471699659420279</v>
      </c>
      <c r="U296" s="74">
        <v>3.0664320006508206E-3</v>
      </c>
      <c r="V296" s="74"/>
      <c r="W296" s="74">
        <v>1.7894372701548797E-2</v>
      </c>
      <c r="X296" s="74">
        <v>7.5940475930359824E-2</v>
      </c>
      <c r="Y296" s="74">
        <v>9.3834848631908621E-2</v>
      </c>
      <c r="Z296" s="150"/>
      <c r="AA296" s="150"/>
      <c r="AB296" s="150"/>
    </row>
    <row r="297" spans="7:28">
      <c r="G297" s="4">
        <v>275</v>
      </c>
      <c r="H297" s="739">
        <v>1.5486985096339939E-3</v>
      </c>
      <c r="I297" s="739">
        <v>6371.1441467089553</v>
      </c>
      <c r="J297" s="739">
        <v>6371.1449210582105</v>
      </c>
      <c r="K297" s="739">
        <v>0.14414670895532988</v>
      </c>
      <c r="L297" s="739">
        <v>0.14492105821014689</v>
      </c>
      <c r="M297" s="739">
        <v>995.96150129171542</v>
      </c>
      <c r="N297" s="739">
        <v>287.20803459648823</v>
      </c>
      <c r="O297" s="74">
        <v>6.9757684343411093</v>
      </c>
      <c r="P297" s="74">
        <v>986.71601563492106</v>
      </c>
      <c r="Q297" s="74">
        <v>9.2454856567943331</v>
      </c>
      <c r="R297" s="74">
        <v>1.0003109468232869</v>
      </c>
      <c r="S297" s="74">
        <v>1.0471700884081376</v>
      </c>
      <c r="T297" s="74">
        <v>1.0471696674079696</v>
      </c>
      <c r="U297" s="74">
        <v>3.097248564245092E-3</v>
      </c>
      <c r="V297" s="74"/>
      <c r="W297" s="74">
        <v>1.7889715561809249E-2</v>
      </c>
      <c r="X297" s="74">
        <v>7.5872761930929247E-2</v>
      </c>
      <c r="Y297" s="74">
        <v>9.37624774927385E-2</v>
      </c>
      <c r="Z297" s="150"/>
      <c r="AA297" s="150"/>
      <c r="AB297" s="150"/>
    </row>
    <row r="298" spans="7:28">
      <c r="G298" s="4">
        <v>276</v>
      </c>
      <c r="H298" s="739">
        <v>1.5642631884188172E-3</v>
      </c>
      <c r="I298" s="739">
        <v>6371.1456954074647</v>
      </c>
      <c r="J298" s="739">
        <v>6371.1464775390587</v>
      </c>
      <c r="K298" s="739">
        <v>0.14569540746496384</v>
      </c>
      <c r="L298" s="739">
        <v>0.14647753905917324</v>
      </c>
      <c r="M298" s="739">
        <v>995.77712892505792</v>
      </c>
      <c r="N298" s="739">
        <v>287.19791793472973</v>
      </c>
      <c r="O298" s="74">
        <v>6.9703417212710983</v>
      </c>
      <c r="P298" s="74">
        <v>986.53916109098941</v>
      </c>
      <c r="Q298" s="74">
        <v>9.2379678340684812</v>
      </c>
      <c r="R298" s="74">
        <v>1.0003108754077439</v>
      </c>
      <c r="S298" s="74">
        <v>1.0471697910569278</v>
      </c>
      <c r="T298" s="74">
        <v>1.0471693658260353</v>
      </c>
      <c r="U298" s="74">
        <v>3.1283748076020856E-3</v>
      </c>
      <c r="V298" s="74"/>
      <c r="W298" s="74">
        <v>1.7885012611948498E-2</v>
      </c>
      <c r="X298" s="74">
        <v>7.5804428959719825E-2</v>
      </c>
      <c r="Y298" s="74">
        <v>9.3689441571668322E-2</v>
      </c>
      <c r="Z298" s="150"/>
      <c r="AA298" s="150"/>
      <c r="AB298" s="150"/>
    </row>
    <row r="299" spans="7:28">
      <c r="G299" s="134">
        <v>277</v>
      </c>
      <c r="H299" s="739">
        <v>1.5799842948260394E-3</v>
      </c>
      <c r="I299" s="739">
        <v>6371.1472596706535</v>
      </c>
      <c r="J299" s="739">
        <v>6371.148049662801</v>
      </c>
      <c r="K299" s="739">
        <v>0.14725967065338269</v>
      </c>
      <c r="L299" s="739">
        <v>0.14804966280079571</v>
      </c>
      <c r="M299" s="739">
        <v>995.59093173308395</v>
      </c>
      <c r="N299" s="739">
        <v>287.18769960385924</v>
      </c>
      <c r="O299" s="74">
        <v>6.9648647543169426</v>
      </c>
      <c r="P299" s="74">
        <v>986.36055108313337</v>
      </c>
      <c r="Q299" s="74">
        <v>9.2303806499505363</v>
      </c>
      <c r="R299" s="74">
        <v>1.0003108033026578</v>
      </c>
      <c r="S299" s="74">
        <v>1.0471694906687912</v>
      </c>
      <c r="T299" s="74">
        <v>1.0471690611646636</v>
      </c>
      <c r="U299" s="74">
        <v>3.1598138416484289E-3</v>
      </c>
      <c r="V299" s="74"/>
      <c r="W299" s="74">
        <v>1.788026341155655E-2</v>
      </c>
      <c r="X299" s="74">
        <v>7.5735471982070882E-2</v>
      </c>
      <c r="Y299" s="74">
        <v>9.3615735393627428E-2</v>
      </c>
      <c r="Z299" s="150"/>
      <c r="AA299" s="150"/>
      <c r="AB299" s="150"/>
    </row>
    <row r="300" spans="7:28">
      <c r="G300" s="4">
        <v>278</v>
      </c>
      <c r="H300" s="739">
        <v>1.595863400979403E-3</v>
      </c>
      <c r="I300" s="739">
        <v>6371.1488396549485</v>
      </c>
      <c r="J300" s="739">
        <v>6371.1496375866491</v>
      </c>
      <c r="K300" s="739">
        <v>0.14883965494820875</v>
      </c>
      <c r="L300" s="739">
        <v>0.14963758664869845</v>
      </c>
      <c r="M300" s="739">
        <v>995.40289194125705</v>
      </c>
      <c r="N300" s="739">
        <v>287.1773785821868</v>
      </c>
      <c r="O300" s="74">
        <v>6.9593371115558593</v>
      </c>
      <c r="P300" s="74">
        <v>986.18016841395502</v>
      </c>
      <c r="Q300" s="74">
        <v>9.2227235273019819</v>
      </c>
      <c r="R300" s="74">
        <v>1.0003107305016494</v>
      </c>
      <c r="S300" s="74">
        <v>1.0471691872122599</v>
      </c>
      <c r="T300" s="74">
        <v>1.0471687533919585</v>
      </c>
      <c r="U300" s="74">
        <v>3.1915688091430638E-3</v>
      </c>
      <c r="V300" s="74"/>
      <c r="W300" s="74">
        <v>1.7875467516197521E-2</v>
      </c>
      <c r="X300" s="74">
        <v>7.5665885934986049E-2</v>
      </c>
      <c r="Y300" s="74">
        <v>9.354135345118357E-2</v>
      </c>
      <c r="Z300" s="150"/>
      <c r="AA300" s="150"/>
      <c r="AB300" s="150"/>
    </row>
    <row r="301" spans="7:28">
      <c r="G301" s="4">
        <v>279</v>
      </c>
      <c r="H301" s="739">
        <v>1.6119020948027545E-3</v>
      </c>
      <c r="I301" s="739">
        <v>6371.1504355183488</v>
      </c>
      <c r="J301" s="739">
        <v>6371.1512414693962</v>
      </c>
      <c r="K301" s="739">
        <v>0.15043551834918817</v>
      </c>
      <c r="L301" s="739">
        <v>0.15124146939658956</v>
      </c>
      <c r="M301" s="739">
        <v>995.21299160772548</v>
      </c>
      <c r="N301" s="739">
        <v>287.16695383775635</v>
      </c>
      <c r="O301" s="74">
        <v>6.9537583684023216</v>
      </c>
      <c r="P301" s="74">
        <v>985.99799572227141</v>
      </c>
      <c r="Q301" s="74">
        <v>9.2149958854540905</v>
      </c>
      <c r="R301" s="74">
        <v>1.0003106569982867</v>
      </c>
      <c r="S301" s="74">
        <v>1.0471688806555295</v>
      </c>
      <c r="T301" s="74">
        <v>1.0471684424756842</v>
      </c>
      <c r="U301" s="74">
        <v>3.2236428855867416E-3</v>
      </c>
      <c r="V301" s="74"/>
      <c r="W301" s="74">
        <v>1.7870624477377434E-2</v>
      </c>
      <c r="X301" s="74">
        <v>7.5595665727248379E-2</v>
      </c>
      <c r="Y301" s="74">
        <v>9.346629020462581E-2</v>
      </c>
      <c r="Z301" s="150"/>
      <c r="AA301" s="150"/>
      <c r="AB301" s="150"/>
    </row>
    <row r="302" spans="7:28">
      <c r="G302" s="4">
        <v>280</v>
      </c>
      <c r="H302" s="739">
        <v>1.6281019801788429E-3</v>
      </c>
      <c r="I302" s="739">
        <v>6371.1520474204444</v>
      </c>
      <c r="J302" s="739">
        <v>6371.1528614714343</v>
      </c>
      <c r="K302" s="739">
        <v>0.15204742044399094</v>
      </c>
      <c r="L302" s="739">
        <v>0.15286147143408035</v>
      </c>
      <c r="M302" s="739">
        <v>995.02121262185676</v>
      </c>
      <c r="N302" s="739">
        <v>287.15642432824257</v>
      </c>
      <c r="O302" s="74">
        <v>6.94812809761018</v>
      </c>
      <c r="P302" s="74">
        <v>985.81401548164297</v>
      </c>
      <c r="Q302" s="74">
        <v>9.2071971402138146</v>
      </c>
      <c r="R302" s="74">
        <v>1.0003105827860832</v>
      </c>
      <c r="S302" s="74">
        <v>1.0471685709664578</v>
      </c>
      <c r="T302" s="74">
        <v>1.0471681283832632</v>
      </c>
      <c r="U302" s="74">
        <v>3.2560392760387913E-3</v>
      </c>
      <c r="V302" s="74"/>
      <c r="W302" s="74">
        <v>1.7865733842511278E-2</v>
      </c>
      <c r="X302" s="74">
        <v>7.5524806239543607E-2</v>
      </c>
      <c r="Y302" s="74">
        <v>9.3390540082054885E-2</v>
      </c>
      <c r="Z302" s="150"/>
      <c r="AA302" s="150"/>
      <c r="AB302" s="150"/>
    </row>
    <row r="303" spans="7:28">
      <c r="G303" s="134">
        <v>281</v>
      </c>
      <c r="H303" s="739">
        <v>1.6444646771097049E-3</v>
      </c>
      <c r="I303" s="739">
        <v>6371.1536755224242</v>
      </c>
      <c r="J303" s="739">
        <v>6371.1544977547628</v>
      </c>
      <c r="K303" s="739">
        <v>0.15367552242416979</v>
      </c>
      <c r="L303" s="739">
        <v>0.15449775476272465</v>
      </c>
      <c r="M303" s="739">
        <v>994.82753670277782</v>
      </c>
      <c r="N303" s="739">
        <v>287.14578900084672</v>
      </c>
      <c r="O303" s="74">
        <v>6.9424458692753035</v>
      </c>
      <c r="P303" s="74">
        <v>985.62820999890732</v>
      </c>
      <c r="Q303" s="74">
        <v>9.1993267038704492</v>
      </c>
      <c r="R303" s="74">
        <v>1.0003105078584984</v>
      </c>
      <c r="S303" s="74">
        <v>1.0471682581125616</v>
      </c>
      <c r="T303" s="74">
        <v>1.0471678110817719</v>
      </c>
      <c r="U303" s="74">
        <v>3.2887612201193406E-3</v>
      </c>
      <c r="V303" s="74"/>
      <c r="W303" s="74">
        <v>1.7860795154890363E-2</v>
      </c>
      <c r="X303" s="74">
        <v>7.545330232459152E-2</v>
      </c>
      <c r="Y303" s="74">
        <v>9.3314097479481883E-2</v>
      </c>
      <c r="Z303" s="150"/>
      <c r="AA303" s="150"/>
      <c r="AB303" s="150"/>
    </row>
    <row r="304" spans="7:28">
      <c r="G304" s="4">
        <v>282</v>
      </c>
      <c r="H304" s="739">
        <v>1.6609918218786701E-3</v>
      </c>
      <c r="I304" s="739">
        <v>6371.1553199871014</v>
      </c>
      <c r="J304" s="739">
        <v>6371.1561504830124</v>
      </c>
      <c r="K304" s="739">
        <v>0.15531998710127953</v>
      </c>
      <c r="L304" s="739">
        <v>0.15615048301221887</v>
      </c>
      <c r="M304" s="739">
        <v>994.63194539789754</v>
      </c>
      <c r="N304" s="739">
        <v>287.13504679219147</v>
      </c>
      <c r="O304" s="74">
        <v>6.9367112508387461</v>
      </c>
      <c r="P304" s="74">
        <v>985.44056141269448</v>
      </c>
      <c r="Q304" s="74">
        <v>9.1913839852030659</v>
      </c>
      <c r="R304" s="74">
        <v>1.0003104322089376</v>
      </c>
      <c r="S304" s="74">
        <v>1.0471679420610109</v>
      </c>
      <c r="T304" s="74">
        <v>1.047167490537936</v>
      </c>
      <c r="U304" s="74">
        <v>3.3218119883713371E-3</v>
      </c>
      <c r="V304" s="74"/>
      <c r="W304" s="74">
        <v>1.7855807953649348E-2</v>
      </c>
      <c r="X304" s="74">
        <v>7.5381148807285761E-2</v>
      </c>
      <c r="Y304" s="74">
        <v>9.3236956760935102E-2</v>
      </c>
      <c r="Z304" s="150"/>
      <c r="AA304" s="150"/>
      <c r="AB304" s="150"/>
    </row>
    <row r="305" spans="7:28">
      <c r="G305" s="4">
        <v>283</v>
      </c>
      <c r="H305" s="739">
        <v>1.6776850672139874E-3</v>
      </c>
      <c r="I305" s="739">
        <v>6371.1569809789235</v>
      </c>
      <c r="J305" s="739">
        <v>6371.1578198214575</v>
      </c>
      <c r="K305" s="739">
        <v>0.15698097892315821</v>
      </c>
      <c r="L305" s="739">
        <v>0.15781982145676521</v>
      </c>
      <c r="M305" s="739">
        <v>994.43442008141778</v>
      </c>
      <c r="N305" s="739">
        <v>287.12419662821458</v>
      </c>
      <c r="O305" s="74">
        <v>6.9309238070904566</v>
      </c>
      <c r="P305" s="74">
        <v>985.25105169192898</v>
      </c>
      <c r="Q305" s="74">
        <v>9.1833683894887574</v>
      </c>
      <c r="R305" s="74">
        <v>1.0003103558307505</v>
      </c>
      <c r="S305" s="74">
        <v>1.0471676227786268</v>
      </c>
      <c r="T305" s="74">
        <v>1.0471671667181282</v>
      </c>
      <c r="U305" s="74">
        <v>3.3551948854437796E-3</v>
      </c>
      <c r="V305" s="74"/>
      <c r="W305" s="74">
        <v>1.7850771773732985E-2</v>
      </c>
      <c r="X305" s="74">
        <v>7.5308340484841099E-2</v>
      </c>
      <c r="Y305" s="74">
        <v>9.3159112258574081E-2</v>
      </c>
      <c r="Z305" s="150"/>
      <c r="AA305" s="150"/>
      <c r="AB305" s="150"/>
    </row>
    <row r="306" spans="7:28">
      <c r="G306" s="4">
        <v>284</v>
      </c>
      <c r="H306" s="739">
        <v>1.694546082454102E-3</v>
      </c>
      <c r="I306" s="739">
        <v>6371.1586586639905</v>
      </c>
      <c r="J306" s="739">
        <v>6371.159505937032</v>
      </c>
      <c r="K306" s="739">
        <v>0.15865866399037226</v>
      </c>
      <c r="L306" s="739">
        <v>0.15950593703159932</v>
      </c>
      <c r="M306" s="739">
        <v>994.23494195284002</v>
      </c>
      <c r="N306" s="739">
        <v>287.11323742406154</v>
      </c>
      <c r="O306" s="74">
        <v>6.9250831001735591</v>
      </c>
      <c r="P306" s="74">
        <v>985.05966263432833</v>
      </c>
      <c r="Q306" s="74">
        <v>9.1752793185117092</v>
      </c>
      <c r="R306" s="74">
        <v>1.000310278717232</v>
      </c>
      <c r="S306" s="74">
        <v>1.0471673002318773</v>
      </c>
      <c r="T306" s="74">
        <v>1.0471668395883615</v>
      </c>
      <c r="U306" s="74">
        <v>3.3889132482727291E-3</v>
      </c>
      <c r="V306" s="74"/>
      <c r="W306" s="74">
        <v>1.784568614586295E-2</v>
      </c>
      <c r="X306" s="74">
        <v>7.5234872126950361E-2</v>
      </c>
      <c r="Y306" s="74">
        <v>9.3080558272813307E-2</v>
      </c>
      <c r="Z306" s="150"/>
      <c r="AA306" s="150"/>
      <c r="AB306" s="150"/>
    </row>
    <row r="307" spans="7:28">
      <c r="G307" s="134">
        <v>285</v>
      </c>
      <c r="H307" s="739">
        <v>1.7115765537145877E-3</v>
      </c>
      <c r="I307" s="739">
        <v>6371.1603532100726</v>
      </c>
      <c r="J307" s="739">
        <v>6371.1612089983491</v>
      </c>
      <c r="K307" s="739">
        <v>0.16035321007282632</v>
      </c>
      <c r="L307" s="739">
        <v>0.16120899834968361</v>
      </c>
      <c r="M307" s="739">
        <v>994.03349203545793</v>
      </c>
      <c r="N307" s="739">
        <v>287.10216808397729</v>
      </c>
      <c r="O307" s="74">
        <v>6.9191886895891832</v>
      </c>
      <c r="P307" s="74">
        <v>984.86637586488484</v>
      </c>
      <c r="Q307" s="74">
        <v>9.1671161705730899</v>
      </c>
      <c r="R307" s="74">
        <v>1.0003102008616216</v>
      </c>
      <c r="S307" s="74">
        <v>1.0471669743868719</v>
      </c>
      <c r="T307" s="74">
        <v>1.0471665091142888</v>
      </c>
      <c r="U307" s="74">
        <v>3.4229704474455502E-3</v>
      </c>
      <c r="V307" s="74"/>
      <c r="W307" s="74">
        <v>1.7840550596504343E-2</v>
      </c>
      <c r="X307" s="74">
        <v>7.5160738475949201E-2</v>
      </c>
      <c r="Y307" s="74">
        <v>9.3001289072453544E-2</v>
      </c>
      <c r="Z307" s="150"/>
      <c r="AA307" s="150"/>
      <c r="AB307" s="150"/>
    </row>
    <row r="308" spans="7:28">
      <c r="G308" s="4">
        <v>286</v>
      </c>
      <c r="H308" s="739">
        <v>1.728778184056764E-3</v>
      </c>
      <c r="I308" s="739">
        <v>6371.1620647866266</v>
      </c>
      <c r="J308" s="739">
        <v>6371.162929175719</v>
      </c>
      <c r="K308" s="739">
        <v>0.16206478662654095</v>
      </c>
      <c r="L308" s="739">
        <v>0.16292917571856932</v>
      </c>
      <c r="M308" s="739">
        <v>993.83005117483424</v>
      </c>
      <c r="N308" s="739">
        <v>287.09098750119642</v>
      </c>
      <c r="O308" s="74">
        <v>6.9132401322018957</v>
      </c>
      <c r="P308" s="74">
        <v>984.67117283433242</v>
      </c>
      <c r="Q308" s="74">
        <v>9.1588783405018184</v>
      </c>
      <c r="R308" s="74">
        <v>1.0003101222571029</v>
      </c>
      <c r="S308" s="74">
        <v>1.0471666452093591</v>
      </c>
      <c r="T308" s="74">
        <v>1.0471661752611956</v>
      </c>
      <c r="U308" s="74">
        <v>3.4573698872009118E-3</v>
      </c>
      <c r="V308" s="74"/>
      <c r="W308" s="74">
        <v>1.7835364647831933E-2</v>
      </c>
      <c r="X308" s="74">
        <v>7.5085934246990352E-2</v>
      </c>
      <c r="Y308" s="74">
        <v>9.2921298894822285E-2</v>
      </c>
      <c r="Z308" s="150"/>
      <c r="AA308" s="150"/>
      <c r="AB308" s="150"/>
    </row>
    <row r="309" spans="7:28">
      <c r="G309" s="4">
        <v>287</v>
      </c>
      <c r="H309" s="739">
        <v>1.746152693657999E-3</v>
      </c>
      <c r="I309" s="739">
        <v>6371.1637935648105</v>
      </c>
      <c r="J309" s="739">
        <v>6371.1646666411571</v>
      </c>
      <c r="K309" s="739">
        <v>0.16379356481059773</v>
      </c>
      <c r="L309" s="739">
        <v>0.16466664115742674</v>
      </c>
      <c r="M309" s="739">
        <v>993.62460003728108</v>
      </c>
      <c r="N309" s="739">
        <v>287.07969455783297</v>
      </c>
      <c r="O309" s="74">
        <v>6.907236982245724</v>
      </c>
      <c r="P309" s="74">
        <v>984.47403481761489</v>
      </c>
      <c r="Q309" s="74">
        <v>9.1505652196662233</v>
      </c>
      <c r="R309" s="74">
        <v>1.0003100428968028</v>
      </c>
      <c r="S309" s="74">
        <v>1.0471663126647235</v>
      </c>
      <c r="T309" s="74">
        <v>1.0471658379939988</v>
      </c>
      <c r="U309" s="74">
        <v>3.4921150067930284E-3</v>
      </c>
      <c r="V309" s="74"/>
      <c r="W309" s="74">
        <v>1.7830127817696585E-2</v>
      </c>
      <c r="X309" s="74">
        <v>7.5010454128226475E-2</v>
      </c>
      <c r="Y309" s="74">
        <v>9.2840581945923067E-2</v>
      </c>
      <c r="Z309" s="150"/>
      <c r="AA309" s="150"/>
      <c r="AB309" s="150"/>
    </row>
    <row r="310" spans="7:28">
      <c r="G310" s="4">
        <v>288</v>
      </c>
      <c r="H310" s="739">
        <v>1.7637018199837323E-3</v>
      </c>
      <c r="I310" s="739">
        <v>6371.1655397175045</v>
      </c>
      <c r="J310" s="739">
        <v>6371.166421568415</v>
      </c>
      <c r="K310" s="739">
        <v>0.16553971750425575</v>
      </c>
      <c r="L310" s="739">
        <v>0.16642156841424763</v>
      </c>
      <c r="M310" s="739">
        <v>993.41711910831896</v>
      </c>
      <c r="N310" s="739">
        <v>287.06828812476834</v>
      </c>
      <c r="O310" s="74">
        <v>6.9011787913307883</v>
      </c>
      <c r="P310" s="74">
        <v>984.27494291233245</v>
      </c>
      <c r="Q310" s="74">
        <v>9.1421761959865595</v>
      </c>
      <c r="R310" s="74">
        <v>1.0003099627737919</v>
      </c>
      <c r="S310" s="74">
        <v>1.0471659767179786</v>
      </c>
      <c r="T310" s="74">
        <v>1.0471654972772404</v>
      </c>
      <c r="U310" s="74">
        <v>3.5272092786726716E-3</v>
      </c>
      <c r="V310" s="74"/>
      <c r="W310" s="74">
        <v>1.7824839619591165E-2</v>
      </c>
      <c r="X310" s="74">
        <v>7.4934292781002901E-2</v>
      </c>
      <c r="Y310" s="74">
        <v>9.2759132400594066E-2</v>
      </c>
      <c r="Z310" s="150"/>
      <c r="AA310" s="150"/>
      <c r="AB310" s="150"/>
    </row>
    <row r="311" spans="7:28">
      <c r="G311" s="134">
        <v>289</v>
      </c>
      <c r="H311" s="739">
        <v>1.7814273179612198E-3</v>
      </c>
      <c r="I311" s="739">
        <v>6371.1673034193245</v>
      </c>
      <c r="J311" s="739">
        <v>6371.1681941329834</v>
      </c>
      <c r="K311" s="739">
        <v>0.16730341932423948</v>
      </c>
      <c r="L311" s="739">
        <v>0.16819413298322008</v>
      </c>
      <c r="M311" s="739">
        <v>993.20758869112706</v>
      </c>
      <c r="N311" s="739">
        <v>287.05676706153872</v>
      </c>
      <c r="O311" s="74">
        <v>6.8950651084505648</v>
      </c>
      <c r="P311" s="74">
        <v>984.07387803717859</v>
      </c>
      <c r="Q311" s="74">
        <v>9.1337106539484871</v>
      </c>
      <c r="R311" s="74">
        <v>1.0003098818810841</v>
      </c>
      <c r="S311" s="74">
        <v>1.0471656373337654</v>
      </c>
      <c r="T311" s="74">
        <v>1.0471651530750847</v>
      </c>
      <c r="U311" s="74">
        <v>3.5626562134893902E-3</v>
      </c>
      <c r="V311" s="74"/>
      <c r="W311" s="74">
        <v>1.7819499562616525E-2</v>
      </c>
      <c r="X311" s="74">
        <v>7.4857444840059212E-2</v>
      </c>
      <c r="Y311" s="74">
        <v>9.2676944402675737E-2</v>
      </c>
      <c r="Z311" s="150"/>
      <c r="AA311" s="150"/>
      <c r="AB311" s="150"/>
    </row>
    <row r="312" spans="7:28">
      <c r="G312" s="4">
        <v>290</v>
      </c>
      <c r="H312" s="739">
        <v>1.7993309601550317E-3</v>
      </c>
      <c r="I312" s="739">
        <v>6371.1690848466424</v>
      </c>
      <c r="J312" s="739">
        <v>6371.169984512122</v>
      </c>
      <c r="K312" s="739">
        <v>0.16908484664220075</v>
      </c>
      <c r="L312" s="739">
        <v>0.16998451212227828</v>
      </c>
      <c r="M312" s="739">
        <v>992.99598890498601</v>
      </c>
      <c r="N312" s="739">
        <v>287.04513021622085</v>
      </c>
      <c r="O312" s="74">
        <v>6.8888954799897881</v>
      </c>
      <c r="P312" s="74">
        <v>983.8708209303685</v>
      </c>
      <c r="Q312" s="74">
        <v>9.1251679746174617</v>
      </c>
      <c r="R312" s="74">
        <v>1.0003098002116357</v>
      </c>
      <c r="S312" s="74">
        <v>1.0471652944763468</v>
      </c>
      <c r="T312" s="74">
        <v>1.0471648053513132</v>
      </c>
      <c r="U312" s="74">
        <v>3.5984593505418161E-3</v>
      </c>
      <c r="V312" s="74"/>
      <c r="W312" s="74">
        <v>1.7814107151447166E-2</v>
      </c>
      <c r="X312" s="74">
        <v>7.4779904913741022E-2</v>
      </c>
      <c r="Y312" s="74">
        <v>9.2594012065188191E-2</v>
      </c>
      <c r="Z312" s="150"/>
      <c r="AA312" s="150"/>
      <c r="AB312" s="150"/>
    </row>
    <row r="313" spans="7:28">
      <c r="G313" s="4">
        <v>291</v>
      </c>
      <c r="H313" s="739">
        <v>1.8174145369443061E-3</v>
      </c>
      <c r="I313" s="739">
        <v>6371.1708841776026</v>
      </c>
      <c r="J313" s="739">
        <v>6371.1717928848711</v>
      </c>
      <c r="K313" s="739">
        <v>0.17088417760235577</v>
      </c>
      <c r="L313" s="739">
        <v>0.17179288487082792</v>
      </c>
      <c r="M313" s="739">
        <v>992.78229968371102</v>
      </c>
      <c r="N313" s="739">
        <v>287.03337642531721</v>
      </c>
      <c r="O313" s="74">
        <v>6.8826694497330161</v>
      </c>
      <c r="P313" s="74">
        <v>983.66575214805687</v>
      </c>
      <c r="Q313" s="74">
        <v>9.1165475356541208</v>
      </c>
      <c r="R313" s="74">
        <v>1.0003097177583458</v>
      </c>
      <c r="S313" s="74">
        <v>1.0471649481096041</v>
      </c>
      <c r="T313" s="74">
        <v>1.0471644540693203</v>
      </c>
      <c r="U313" s="74">
        <v>3.6346222727843269E-3</v>
      </c>
      <c r="V313" s="74"/>
      <c r="W313" s="74">
        <v>1.7808661886297011E-2</v>
      </c>
      <c r="X313" s="74">
        <v>7.4701667584221282E-2</v>
      </c>
      <c r="Y313" s="74">
        <v>9.2510329470518293E-2</v>
      </c>
      <c r="Z313" s="150"/>
      <c r="AA313" s="150"/>
      <c r="AB313" s="150"/>
    </row>
    <row r="314" spans="7:28">
      <c r="G314" s="4">
        <v>292</v>
      </c>
      <c r="H314" s="739">
        <v>1.8356798567017926E-3</v>
      </c>
      <c r="I314" s="739">
        <v>6371.1727015921397</v>
      </c>
      <c r="J314" s="739">
        <v>6371.1736194320683</v>
      </c>
      <c r="K314" s="739">
        <v>0.17270159213930014</v>
      </c>
      <c r="L314" s="739">
        <v>0.17361943206765104</v>
      </c>
      <c r="M314" s="739">
        <v>992.56650077407323</v>
      </c>
      <c r="N314" s="739">
        <v>287.02150451363951</v>
      </c>
      <c r="O314" s="74">
        <v>6.8763865588738495</v>
      </c>
      <c r="P314" s="74">
        <v>983.45865206274266</v>
      </c>
      <c r="Q314" s="74">
        <v>9.1078487113305986</v>
      </c>
      <c r="R314" s="74">
        <v>1.000309634514055</v>
      </c>
      <c r="S314" s="74">
        <v>1.0471645981970323</v>
      </c>
      <c r="T314" s="74">
        <v>1.0471640991921103</v>
      </c>
      <c r="U314" s="74">
        <v>3.6711485936393728E-3</v>
      </c>
      <c r="V314" s="74"/>
      <c r="W314" s="74">
        <v>1.7803163262884801E-2</v>
      </c>
      <c r="X314" s="74">
        <v>7.4622727407731959E-2</v>
      </c>
      <c r="Y314" s="74">
        <v>9.2425890670616767E-2</v>
      </c>
      <c r="Z314" s="150"/>
      <c r="AA314" s="150"/>
      <c r="AB314" s="150"/>
    </row>
    <row r="315" spans="7:28">
      <c r="G315" s="134">
        <v>293</v>
      </c>
      <c r="H315" s="739">
        <v>1.854128745974687E-3</v>
      </c>
      <c r="I315" s="739">
        <v>6371.1745372719961</v>
      </c>
      <c r="J315" s="739">
        <v>6371.1754643363693</v>
      </c>
      <c r="K315" s="739">
        <v>0.17453727199600191</v>
      </c>
      <c r="L315" s="739">
        <v>0.17546433636898925</v>
      </c>
      <c r="M315" s="739">
        <v>992.34857173420824</v>
      </c>
      <c r="N315" s="739">
        <v>287.00951329419138</v>
      </c>
      <c r="O315" s="74">
        <v>6.8700463460248562</v>
      </c>
      <c r="P315" s="74">
        <v>983.24950086166029</v>
      </c>
      <c r="Q315" s="74">
        <v>9.0990708725479088</v>
      </c>
      <c r="R315" s="74">
        <v>1.0003095504715462</v>
      </c>
      <c r="S315" s="74">
        <v>1.0471642447017366</v>
      </c>
      <c r="T315" s="74">
        <v>1.047163740682292</v>
      </c>
      <c r="U315" s="74">
        <v>3.7080419638186868E-3</v>
      </c>
      <c r="V315" s="74"/>
      <c r="W315" s="74">
        <v>1.7797610772399341E-2</v>
      </c>
      <c r="X315" s="74">
        <v>7.454307891480598E-2</v>
      </c>
      <c r="Y315" s="74">
        <v>9.2340689687205324E-2</v>
      </c>
      <c r="Z315" s="150"/>
      <c r="AA315" s="150"/>
      <c r="AB315" s="150"/>
    </row>
    <row r="316" spans="7:28">
      <c r="G316" s="4">
        <v>294</v>
      </c>
      <c r="H316" s="739">
        <v>1.8727630496672919E-3</v>
      </c>
      <c r="I316" s="739">
        <v>6371.1763914007415</v>
      </c>
      <c r="J316" s="739">
        <v>6371.1773277822667</v>
      </c>
      <c r="K316" s="739">
        <v>0.17639140074197668</v>
      </c>
      <c r="L316" s="739">
        <v>0.17732778226681031</v>
      </c>
      <c r="M316" s="739">
        <v>992.12849193201623</v>
      </c>
      <c r="N316" s="739">
        <v>286.99740156804967</v>
      </c>
      <c r="O316" s="74">
        <v>6.8636483472281853</v>
      </c>
      <c r="P316" s="74">
        <v>983.03827854516192</v>
      </c>
      <c r="Q316" s="74">
        <v>9.0902133868543054</v>
      </c>
      <c r="R316" s="74">
        <v>1.0003094656235434</v>
      </c>
      <c r="S316" s="74">
        <v>1.0471638875864264</v>
      </c>
      <c r="T316" s="74">
        <v>1.047163378502074</v>
      </c>
      <c r="U316" s="74">
        <v>3.7453060722327791E-3</v>
      </c>
      <c r="V316" s="74"/>
      <c r="W316" s="74">
        <v>1.7792003901464695E-2</v>
      </c>
      <c r="X316" s="74">
        <v>7.4462716610529084E-2</v>
      </c>
      <c r="Y316" s="74">
        <v>9.2254720511993779E-2</v>
      </c>
      <c r="Z316" s="150"/>
      <c r="AA316" s="150"/>
      <c r="AB316" s="150"/>
    </row>
    <row r="317" spans="7:28">
      <c r="G317" s="4">
        <v>295</v>
      </c>
      <c r="H317" s="739">
        <v>1.8915846312255039E-3</v>
      </c>
      <c r="I317" s="739">
        <v>6371.1782641637919</v>
      </c>
      <c r="J317" s="739">
        <v>6371.1792099561071</v>
      </c>
      <c r="K317" s="739">
        <v>0.17826416379164392</v>
      </c>
      <c r="L317" s="739">
        <v>0.17920995610725668</v>
      </c>
      <c r="M317" s="739">
        <v>991.90624054355749</v>
      </c>
      <c r="N317" s="739">
        <v>286.98516812424469</v>
      </c>
      <c r="O317" s="74">
        <v>6.8571920959668997</v>
      </c>
      <c r="P317" s="74">
        <v>982.82496492509279</v>
      </c>
      <c r="Q317" s="74">
        <v>9.0812756184647103</v>
      </c>
      <c r="R317" s="74">
        <v>1.0003093799627121</v>
      </c>
      <c r="S317" s="74">
        <v>1.0471635268134118</v>
      </c>
      <c r="T317" s="74">
        <v>1.0471630126132601</v>
      </c>
      <c r="U317" s="74">
        <v>3.7829446432624536E-3</v>
      </c>
      <c r="V317" s="74"/>
      <c r="W317" s="74">
        <v>1.7786342132105316E-2</v>
      </c>
      <c r="X317" s="74">
        <v>7.4381634974803282E-2</v>
      </c>
      <c r="Y317" s="74">
        <v>9.2167977106908605E-2</v>
      </c>
      <c r="Z317" s="150"/>
      <c r="AA317" s="150"/>
      <c r="AB317" s="150"/>
    </row>
    <row r="318" spans="7:28">
      <c r="G318" s="4">
        <v>296</v>
      </c>
      <c r="H318" s="739">
        <v>1.9105953728231651E-3</v>
      </c>
      <c r="I318" s="739">
        <v>6371.1801557484232</v>
      </c>
      <c r="J318" s="739">
        <v>6371.1811110461094</v>
      </c>
      <c r="K318" s="739">
        <v>0.18015574842286949</v>
      </c>
      <c r="L318" s="739">
        <v>0.18111104610928108</v>
      </c>
      <c r="M318" s="739">
        <v>991.68179655143069</v>
      </c>
      <c r="N318" s="739">
        <v>286.97281173963927</v>
      </c>
      <c r="O318" s="74">
        <v>6.8506771231770491</v>
      </c>
      <c r="P318" s="74">
        <v>982.60953962314943</v>
      </c>
      <c r="Q318" s="74">
        <v>9.072256928281222</v>
      </c>
      <c r="R318" s="74">
        <v>1.000309293481658</v>
      </c>
      <c r="S318" s="74">
        <v>1.0471631623446009</v>
      </c>
      <c r="T318" s="74">
        <v>1.0471626429772467</v>
      </c>
      <c r="U318" s="74">
        <v>3.8209614403967862E-3</v>
      </c>
      <c r="V318" s="74"/>
      <c r="W318" s="74">
        <v>1.7780624941710964E-2</v>
      </c>
      <c r="X318" s="74">
        <v>7.4299828462620982E-2</v>
      </c>
      <c r="Y318" s="74">
        <v>9.2080453404331949E-2</v>
      </c>
      <c r="Z318" s="150"/>
      <c r="AA318" s="150"/>
      <c r="AB318" s="150"/>
    </row>
    <row r="319" spans="7:28">
      <c r="G319" s="134">
        <v>297</v>
      </c>
      <c r="H319" s="739">
        <v>1.9297971755502759E-3</v>
      </c>
      <c r="I319" s="739">
        <v>6371.1820663437957</v>
      </c>
      <c r="J319" s="739">
        <v>6371.1830312423835</v>
      </c>
      <c r="K319" s="739">
        <v>0.18206634379569264</v>
      </c>
      <c r="L319" s="739">
        <v>0.18303124238346777</v>
      </c>
      <c r="M319" s="739">
        <v>991.45513874313565</v>
      </c>
      <c r="N319" s="739">
        <v>286.96033117880631</v>
      </c>
      <c r="O319" s="74">
        <v>6.8441029572604837</v>
      </c>
      <c r="P319" s="74">
        <v>982.39198206922094</v>
      </c>
      <c r="Q319" s="74">
        <v>9.0631566739147029</v>
      </c>
      <c r="R319" s="74">
        <v>1.0003092061729275</v>
      </c>
      <c r="S319" s="74">
        <v>1.0471627941414923</v>
      </c>
      <c r="T319" s="74">
        <v>1.0471622695550167</v>
      </c>
      <c r="U319" s="74">
        <v>3.8593602625951462E-3</v>
      </c>
      <c r="V319" s="74"/>
      <c r="W319" s="74">
        <v>1.7774851803001195E-2</v>
      </c>
      <c r="X319" s="74">
        <v>7.4217291504349414E-2</v>
      </c>
      <c r="Y319" s="74">
        <v>9.1992143307350616E-2</v>
      </c>
      <c r="Z319" s="150"/>
      <c r="AA319" s="150"/>
      <c r="AB319" s="150"/>
    </row>
    <row r="320" spans="7:28">
      <c r="G320" s="4">
        <v>298</v>
      </c>
      <c r="H320" s="739">
        <v>1.9491919596031121E-3</v>
      </c>
      <c r="I320" s="739">
        <v>6371.1839961409714</v>
      </c>
      <c r="J320" s="739">
        <v>6371.1849707369511</v>
      </c>
      <c r="K320" s="739">
        <v>0.18399614097124298</v>
      </c>
      <c r="L320" s="739">
        <v>0.18497073695104455</v>
      </c>
      <c r="M320" s="739">
        <v>991.22624570944697</v>
      </c>
      <c r="N320" s="739">
        <v>286.94772519390551</v>
      </c>
      <c r="O320" s="74">
        <v>6.8374691240984333</v>
      </c>
      <c r="P320" s="74">
        <v>982.17227149973951</v>
      </c>
      <c r="Q320" s="74">
        <v>9.0539742097074818</v>
      </c>
      <c r="R320" s="74">
        <v>1.0003091180290069</v>
      </c>
      <c r="S320" s="74">
        <v>1.0471624221651723</v>
      </c>
      <c r="T320" s="74">
        <v>1.0471618923071344</v>
      </c>
      <c r="U320" s="74">
        <v>3.8981449497441645E-3</v>
      </c>
      <c r="V320" s="74"/>
      <c r="W320" s="74">
        <v>1.7769022183990436E-2</v>
      </c>
      <c r="X320" s="74">
        <v>7.4134018506027799E-2</v>
      </c>
      <c r="Y320" s="74">
        <v>9.1903040690018228E-2</v>
      </c>
      <c r="Z320" s="150"/>
      <c r="AA320" s="150"/>
      <c r="AB320" s="150"/>
    </row>
    <row r="321" spans="7:28">
      <c r="G321" s="4">
        <v>299</v>
      </c>
      <c r="H321" s="739">
        <v>1.9687816644762403E-3</v>
      </c>
      <c r="I321" s="739">
        <v>6371.1859453329307</v>
      </c>
      <c r="J321" s="739">
        <v>6371.1869297237627</v>
      </c>
      <c r="K321" s="739">
        <v>0.18594533293084609</v>
      </c>
      <c r="L321" s="739">
        <v>0.1869297237630842</v>
      </c>
      <c r="M321" s="739">
        <v>990.99509584275336</v>
      </c>
      <c r="N321" s="739">
        <v>286.93499252455871</v>
      </c>
      <c r="O321" s="74">
        <v>6.830775147065884</v>
      </c>
      <c r="P321" s="74">
        <v>981.95038695599612</v>
      </c>
      <c r="Q321" s="74">
        <v>9.0447088867572258</v>
      </c>
      <c r="R321" s="74">
        <v>1.0003090290423229</v>
      </c>
      <c r="S321" s="74">
        <v>1.0471620463763096</v>
      </c>
      <c r="T321" s="74">
        <v>1.0471615111937425</v>
      </c>
      <c r="U321" s="74">
        <v>3.9373193762912706E-3</v>
      </c>
      <c r="V321" s="74"/>
      <c r="W321" s="74">
        <v>1.7763135547952173E-2</v>
      </c>
      <c r="X321" s="74">
        <v>7.4050003849675028E-2</v>
      </c>
      <c r="Y321" s="74">
        <v>9.1813139397627197E-2</v>
      </c>
      <c r="Z321" s="150"/>
      <c r="AA321" s="150"/>
      <c r="AB321" s="150"/>
    </row>
    <row r="322" spans="7:28">
      <c r="G322" s="4">
        <v>300</v>
      </c>
      <c r="H322" s="739">
        <v>1.9885682491564733E-3</v>
      </c>
      <c r="I322" s="739">
        <v>6371.1879141145955</v>
      </c>
      <c r="J322" s="739">
        <v>6371.1889083987198</v>
      </c>
      <c r="K322" s="739">
        <v>0.18791411459532237</v>
      </c>
      <c r="L322" s="739">
        <v>0.18890839871990062</v>
      </c>
      <c r="M322" s="739">
        <v>990.76166733539867</v>
      </c>
      <c r="N322" s="739">
        <v>286.92213189772372</v>
      </c>
      <c r="O322" s="74">
        <v>6.8240205470467323</v>
      </c>
      <c r="P322" s="74">
        <v>981.72630728245667</v>
      </c>
      <c r="Q322" s="74">
        <v>9.0353600529419449</v>
      </c>
      <c r="R322" s="74">
        <v>1.0003089392052409</v>
      </c>
      <c r="S322" s="74">
        <v>1.0471616667351507</v>
      </c>
      <c r="T322" s="74">
        <v>1.0471611261745541</v>
      </c>
      <c r="U322" s="74">
        <v>3.9768874607943872E-3</v>
      </c>
      <c r="V322" s="74"/>
      <c r="W322" s="74">
        <v>1.7757191353383318E-2</v>
      </c>
      <c r="X322" s="74">
        <v>7.3965241893609507E-2</v>
      </c>
      <c r="Y322" s="74">
        <v>9.1722433246992821E-2</v>
      </c>
      <c r="Z322" s="150"/>
      <c r="AA322" s="150"/>
      <c r="AB322" s="150"/>
    </row>
    <row r="323" spans="7:28">
      <c r="G323" s="134">
        <v>301</v>
      </c>
      <c r="H323" s="739">
        <v>2.0085536923187667E-3</v>
      </c>
      <c r="I323" s="739">
        <v>6371.1899026828441</v>
      </c>
      <c r="J323" s="739">
        <v>6371.1909069596904</v>
      </c>
      <c r="K323" s="739">
        <v>0.18990268284447884</v>
      </c>
      <c r="L323" s="739">
        <v>0.19090695969063823</v>
      </c>
      <c r="M323" s="739">
        <v>990.52593817801653</v>
      </c>
      <c r="N323" s="739">
        <v>286.90914202756738</v>
      </c>
      <c r="O323" s="74">
        <v>6.8172048424497698</v>
      </c>
      <c r="P323" s="74">
        <v>981.50001112507039</v>
      </c>
      <c r="Q323" s="74">
        <v>9.0259270529461979</v>
      </c>
      <c r="R323" s="74">
        <v>1.0003088485100657</v>
      </c>
      <c r="S323" s="74">
        <v>1.0471612832015162</v>
      </c>
      <c r="T323" s="74">
        <v>1.0471607372088538</v>
      </c>
      <c r="U323" s="74">
        <v>4.0168531572817301E-3</v>
      </c>
      <c r="V323" s="74"/>
      <c r="W323" s="74">
        <v>1.7751189053968823E-2</v>
      </c>
      <c r="X323" s="74">
        <v>7.387972697278114E-2</v>
      </c>
      <c r="Y323" s="74">
        <v>9.163091602674997E-2</v>
      </c>
      <c r="Z323" s="150"/>
      <c r="AA323" s="150"/>
      <c r="AB323" s="150"/>
    </row>
    <row r="324" spans="7:28">
      <c r="G324" s="4">
        <v>302</v>
      </c>
      <c r="H324" s="739">
        <v>2.0287399925240928E-3</v>
      </c>
      <c r="I324" s="739">
        <v>6371.1919112365367</v>
      </c>
      <c r="J324" s="739">
        <v>6371.1929256065332</v>
      </c>
      <c r="K324" s="739">
        <v>0.19191123653679759</v>
      </c>
      <c r="L324" s="739">
        <v>0.19292560653305965</v>
      </c>
      <c r="M324" s="739">
        <v>990.28788615784561</v>
      </c>
      <c r="N324" s="739">
        <v>286.89602161533685</v>
      </c>
      <c r="O324" s="74">
        <v>6.8103275492255007</v>
      </c>
      <c r="P324" s="74">
        <v>981.27147692955702</v>
      </c>
      <c r="Q324" s="74">
        <v>9.0164092282885253</v>
      </c>
      <c r="R324" s="74">
        <v>1.000308756949041</v>
      </c>
      <c r="S324" s="74">
        <v>1.0471608957347947</v>
      </c>
      <c r="T324" s="74">
        <v>1.0471603442554862</v>
      </c>
      <c r="U324" s="74">
        <v>4.0572204602540296E-3</v>
      </c>
      <c r="V324" s="74"/>
      <c r="W324" s="74">
        <v>1.77451280985454E-2</v>
      </c>
      <c r="X324" s="74">
        <v>7.3793453399115513E-2</v>
      </c>
      <c r="Y324" s="74">
        <v>9.153858149766092E-2</v>
      </c>
      <c r="Z324" s="150"/>
      <c r="AA324" s="150"/>
      <c r="AB324" s="150"/>
    </row>
    <row r="325" spans="7:28">
      <c r="G325" s="4">
        <v>303</v>
      </c>
      <c r="H325" s="739">
        <v>2.0491291684192944E-3</v>
      </c>
      <c r="I325" s="739">
        <v>6371.1939399765297</v>
      </c>
      <c r="J325" s="739">
        <v>6371.1949645411141</v>
      </c>
      <c r="K325" s="739">
        <v>0.19393997652932174</v>
      </c>
      <c r="L325" s="739">
        <v>0.1949645411135314</v>
      </c>
      <c r="M325" s="739">
        <v>990.04748885703987</v>
      </c>
      <c r="N325" s="739">
        <v>286.88276934923005</v>
      </c>
      <c r="O325" s="74">
        <v>6.8033881808838075</v>
      </c>
      <c r="P325" s="74">
        <v>981.04068293968976</v>
      </c>
      <c r="Q325" s="74">
        <v>9.0068059173501016</v>
      </c>
      <c r="R325" s="74">
        <v>1.0003086645143489</v>
      </c>
      <c r="S325" s="74">
        <v>1.0471605042939371</v>
      </c>
      <c r="T325" s="74">
        <v>1.047159947272855</v>
      </c>
      <c r="U325" s="74">
        <v>4.0979934060487722E-3</v>
      </c>
      <c r="V325" s="74"/>
      <c r="W325" s="74">
        <v>1.7739007931065896E-2</v>
      </c>
      <c r="X325" s="74">
        <v>7.3706415461870484E-2</v>
      </c>
      <c r="Y325" s="74">
        <v>9.1445423392936376E-2</v>
      </c>
      <c r="Z325" s="150"/>
      <c r="AA325" s="150"/>
      <c r="AB325" s="150"/>
    </row>
    <row r="326" spans="7:28">
      <c r="G326" s="4">
        <v>304</v>
      </c>
      <c r="H326" s="739">
        <v>2.06972325893895E-3</v>
      </c>
      <c r="I326" s="739">
        <v>6371.1959891056977</v>
      </c>
      <c r="J326" s="739">
        <v>6371.1970239673274</v>
      </c>
      <c r="K326" s="739">
        <v>0.19598910569774103</v>
      </c>
      <c r="L326" s="739">
        <v>0.1970239673272105</v>
      </c>
      <c r="M326" s="739">
        <v>989.80472365096443</v>
      </c>
      <c r="N326" s="739">
        <v>286.86938390426423</v>
      </c>
      <c r="O326" s="74">
        <v>6.7963862485124862</v>
      </c>
      <c r="P326" s="74">
        <v>980.80760719555974</v>
      </c>
      <c r="Q326" s="74">
        <v>8.9971164554046634</v>
      </c>
      <c r="R326" s="74">
        <v>1.0003085711981095</v>
      </c>
      <c r="S326" s="74">
        <v>1.0471601088374567</v>
      </c>
      <c r="T326" s="74">
        <v>1.0471595462189194</v>
      </c>
      <c r="U326" s="74">
        <v>4.1391760701117164E-3</v>
      </c>
      <c r="V326" s="74"/>
      <c r="W326" s="74">
        <v>1.7732827990562861E-2</v>
      </c>
      <c r="X326" s="74">
        <v>7.3618607428005231E-2</v>
      </c>
      <c r="Y326" s="74">
        <v>9.1351435418568092E-2</v>
      </c>
      <c r="Z326" s="150"/>
      <c r="AA326" s="150"/>
      <c r="AB326" s="150"/>
    </row>
    <row r="327" spans="7:28">
      <c r="G327" s="134">
        <v>305</v>
      </c>
      <c r="H327" s="739">
        <v>2.0905243235092756E-3</v>
      </c>
      <c r="I327" s="739">
        <v>6371.1980588289571</v>
      </c>
      <c r="J327" s="739">
        <v>6371.1991040911189</v>
      </c>
      <c r="K327" s="739">
        <v>0.19805882895668001</v>
      </c>
      <c r="L327" s="739">
        <v>0.19910409111843463</v>
      </c>
      <c r="M327" s="739">
        <v>989.55956770649379</v>
      </c>
      <c r="N327" s="739">
        <v>286.85586394214397</v>
      </c>
      <c r="O327" s="74">
        <v>6.7893212607966715</v>
      </c>
      <c r="P327" s="74">
        <v>980.57222753184408</v>
      </c>
      <c r="Q327" s="74">
        <v>8.9873401746497255</v>
      </c>
      <c r="R327" s="74">
        <v>1.0003084769923809</v>
      </c>
      <c r="S327" s="74">
        <v>1.047159709323416</v>
      </c>
      <c r="T327" s="74">
        <v>1.0471591410511816</v>
      </c>
      <c r="U327" s="74">
        <v>4.1807725674516405E-3</v>
      </c>
      <c r="V327" s="74"/>
      <c r="W327" s="74">
        <v>1.7726587711112768E-2</v>
      </c>
      <c r="X327" s="74">
        <v>7.3530023542563425E-2</v>
      </c>
      <c r="Y327" s="74">
        <v>9.1256611253676193E-2</v>
      </c>
      <c r="Z327" s="150"/>
      <c r="AA327" s="150"/>
      <c r="AB327" s="150"/>
    </row>
    <row r="328" spans="7:28">
      <c r="G328" s="4">
        <v>306</v>
      </c>
      <c r="H328" s="739">
        <v>2.111534442254061E-3</v>
      </c>
      <c r="I328" s="739">
        <v>6371.2001493532798</v>
      </c>
      <c r="J328" s="739">
        <v>6371.2012051205011</v>
      </c>
      <c r="K328" s="739">
        <v>0.20014935328018932</v>
      </c>
      <c r="L328" s="739">
        <v>0.20120512050131634</v>
      </c>
      <c r="M328" s="739">
        <v>989.31199798028365</v>
      </c>
      <c r="N328" s="739">
        <v>286.84220811112726</v>
      </c>
      <c r="O328" s="74">
        <v>6.7821927240391657</v>
      </c>
      <c r="P328" s="74">
        <v>980.33452157604449</v>
      </c>
      <c r="Q328" s="74">
        <v>8.9774764042391126</v>
      </c>
      <c r="R328" s="74">
        <v>1.0003083818891589</v>
      </c>
      <c r="S328" s="74">
        <v>1.0471593057094295</v>
      </c>
      <c r="T328" s="74">
        <v>1.0471587317266922</v>
      </c>
      <c r="U328" s="74">
        <v>4.2227870580973104E-3</v>
      </c>
      <c r="V328" s="74"/>
      <c r="W328" s="74">
        <v>1.7720286521799432E-2</v>
      </c>
      <c r="X328" s="74">
        <v>7.3440658029067699E-2</v>
      </c>
      <c r="Y328" s="74">
        <v>9.1160944550867123E-2</v>
      </c>
      <c r="Z328" s="150"/>
      <c r="AA328" s="150"/>
      <c r="AB328" s="150"/>
    </row>
    <row r="329" spans="7:28">
      <c r="G329" s="4">
        <v>307</v>
      </c>
      <c r="H329" s="739">
        <v>2.1327557162026905E-3</v>
      </c>
      <c r="I329" s="739">
        <v>6371.2022608877223</v>
      </c>
      <c r="J329" s="739">
        <v>6371.2033272655808</v>
      </c>
      <c r="K329" s="739">
        <v>0.20226088772244341</v>
      </c>
      <c r="L329" s="739">
        <v>0.20332726558054476</v>
      </c>
      <c r="M329" s="739">
        <v>989.06199121704083</v>
      </c>
      <c r="N329" s="739">
        <v>286.82841504589044</v>
      </c>
      <c r="O329" s="74">
        <v>6.7750001421816943</v>
      </c>
      <c r="P329" s="74">
        <v>980.09446674672404</v>
      </c>
      <c r="Q329" s="74">
        <v>8.9675244703168335</v>
      </c>
      <c r="R329" s="74">
        <v>1.0003082858803762</v>
      </c>
      <c r="S329" s="74">
        <v>1.0471588979526536</v>
      </c>
      <c r="T329" s="74">
        <v>1.0471583182020368</v>
      </c>
      <c r="U329" s="74">
        <v>4.265223739821522E-3</v>
      </c>
      <c r="V329" s="74"/>
      <c r="W329" s="74">
        <v>1.7713923846677689E-2</v>
      </c>
      <c r="X329" s="74">
        <v>7.3350505089929421E-2</v>
      </c>
      <c r="Y329" s="74">
        <v>9.1064428936607114E-2</v>
      </c>
      <c r="Z329" s="150"/>
      <c r="AA329" s="150"/>
      <c r="AB329" s="150"/>
    </row>
    <row r="330" spans="7:28">
      <c r="G330" s="4">
        <v>308</v>
      </c>
      <c r="H330" s="739">
        <v>2.1541902675002414E-3</v>
      </c>
      <c r="I330" s="739">
        <v>6371.2043936434384</v>
      </c>
      <c r="J330" s="739">
        <v>6371.2054707385723</v>
      </c>
      <c r="K330" s="739">
        <v>0.20439364343864608</v>
      </c>
      <c r="L330" s="739">
        <v>0.2054707385723962</v>
      </c>
      <c r="M330" s="739">
        <v>988.80952394778706</v>
      </c>
      <c r="N330" s="739">
        <v>286.81448336739174</v>
      </c>
      <c r="O330" s="74">
        <v>6.7677430168271053</v>
      </c>
      <c r="P330" s="74">
        <v>979.85204025173471</v>
      </c>
      <c r="Q330" s="74">
        <v>8.9574836960523285</v>
      </c>
      <c r="R330" s="74">
        <v>1.0003081889579026</v>
      </c>
      <c r="S330" s="74">
        <v>1.047158486009784</v>
      </c>
      <c r="T330" s="74">
        <v>1.0471579004333345</v>
      </c>
      <c r="U330" s="74">
        <v>4.3080868554170593E-3</v>
      </c>
      <c r="V330" s="74"/>
      <c r="W330" s="74">
        <v>1.7707499104736995E-2</v>
      </c>
      <c r="X330" s="74">
        <v>7.325955890687115E-2</v>
      </c>
      <c r="Y330" s="74">
        <v>9.0967058011608148E-2</v>
      </c>
      <c r="Z330" s="150"/>
      <c r="AA330" s="150"/>
      <c r="AB330" s="150"/>
    </row>
    <row r="331" spans="7:28">
      <c r="G331" s="134">
        <v>309</v>
      </c>
      <c r="H331" s="739">
        <v>2.1758402396197078E-3</v>
      </c>
      <c r="I331" s="739">
        <v>6371.2065478337063</v>
      </c>
      <c r="J331" s="739">
        <v>6371.2076357538263</v>
      </c>
      <c r="K331" s="739">
        <v>0.20654783370614641</v>
      </c>
      <c r="L331" s="739">
        <v>0.20763575382595625</v>
      </c>
      <c r="M331" s="739">
        <v>988.55457248810478</v>
      </c>
      <c r="N331" s="739">
        <v>286.80041168273357</v>
      </c>
      <c r="O331" s="74">
        <v>6.7604208472625258</v>
      </c>
      <c r="P331" s="74">
        <v>979.60721908642768</v>
      </c>
      <c r="Q331" s="74">
        <v>8.9473534016770966</v>
      </c>
      <c r="R331" s="74">
        <v>1.0003080911135445</v>
      </c>
      <c r="S331" s="74">
        <v>1.04715806983705</v>
      </c>
      <c r="T331" s="74">
        <v>1.0471574783762327</v>
      </c>
      <c r="U331" s="74">
        <v>4.3513806899682095E-3</v>
      </c>
      <c r="V331" s="74"/>
      <c r="W331" s="74">
        <v>1.7701011709864753E-2</v>
      </c>
      <c r="X331" s="74">
        <v>7.3167813641363169E-2</v>
      </c>
      <c r="Y331" s="74">
        <v>9.0868825351227922E-2</v>
      </c>
      <c r="Z331" s="150"/>
      <c r="AA331" s="150"/>
      <c r="AB331" s="150"/>
    </row>
    <row r="332" spans="7:28">
      <c r="G332" s="4">
        <v>310</v>
      </c>
      <c r="H332" s="739">
        <v>2.1977077975763419E-3</v>
      </c>
      <c r="I332" s="739">
        <v>6371.2087236739453</v>
      </c>
      <c r="J332" s="739">
        <v>6371.2098225278442</v>
      </c>
      <c r="K332" s="739">
        <v>0.2087236739457661</v>
      </c>
      <c r="L332" s="739">
        <v>0.20982252784455427</v>
      </c>
      <c r="M332" s="739">
        <v>988.29711293637695</v>
      </c>
      <c r="N332" s="739">
        <v>286.78619858502327</v>
      </c>
      <c r="O332" s="74">
        <v>6.7530331304835096</v>
      </c>
      <c r="P332" s="74">
        <v>979.35998003185421</v>
      </c>
      <c r="Q332" s="74">
        <v>8.937132904522775</v>
      </c>
      <c r="R332" s="74">
        <v>1.0003079923390445</v>
      </c>
      <c r="S332" s="74">
        <v>1.0471576493902082</v>
      </c>
      <c r="T332" s="74">
        <v>1.0471570519859001</v>
      </c>
      <c r="U332" s="74">
        <v>4.395109569941269E-3</v>
      </c>
      <c r="V332" s="74"/>
      <c r="W332" s="74">
        <v>1.7694461070809651E-2</v>
      </c>
      <c r="X332" s="74">
        <v>7.3075263435074395E-2</v>
      </c>
      <c r="Y332" s="74">
        <v>9.0769724505884053E-2</v>
      </c>
      <c r="Z332" s="150"/>
      <c r="AA332" s="150"/>
      <c r="AB332" s="150"/>
    </row>
    <row r="333" spans="7:28">
      <c r="G333" s="4">
        <v>311</v>
      </c>
      <c r="H333" s="739">
        <v>2.2197951281441638E-3</v>
      </c>
      <c r="I333" s="739">
        <v>6371.210921381743</v>
      </c>
      <c r="J333" s="739">
        <v>6371.2120312793068</v>
      </c>
      <c r="K333" s="739">
        <v>0.21092138174334249</v>
      </c>
      <c r="L333" s="739">
        <v>0.21203127930741458</v>
      </c>
      <c r="M333" s="739">
        <v>988.03712117202156</v>
      </c>
      <c r="N333" s="739">
        <v>286.77184265323262</v>
      </c>
      <c r="O333" s="74">
        <v>6.745579361219181</v>
      </c>
      <c r="P333" s="74">
        <v>979.11029965296098</v>
      </c>
      <c r="Q333" s="74">
        <v>8.9268215190606384</v>
      </c>
      <c r="R333" s="74">
        <v>1.0003078926260813</v>
      </c>
      <c r="S333" s="74">
        <v>1.0471572246245384</v>
      </c>
      <c r="T333" s="74">
        <v>1.0471566212170225</v>
      </c>
      <c r="U333" s="74">
        <v>4.4392778668225219E-3</v>
      </c>
      <c r="V333" s="74"/>
      <c r="W333" s="74">
        <v>1.7687846591145046E-2</v>
      </c>
      <c r="X333" s="74">
        <v>7.2981902410337834E-2</v>
      </c>
      <c r="Y333" s="74">
        <v>9.0669749001482877E-2</v>
      </c>
      <c r="Z333" s="150"/>
      <c r="AA333" s="150"/>
      <c r="AB333" s="150"/>
    </row>
    <row r="334" spans="7:28">
      <c r="G334" s="4">
        <v>312</v>
      </c>
      <c r="H334" s="739">
        <v>2.2421044400746343E-3</v>
      </c>
      <c r="I334" s="739">
        <v>6371.2131411768714</v>
      </c>
      <c r="J334" s="739">
        <v>6371.2142622290912</v>
      </c>
      <c r="K334" s="739">
        <v>0.21314117687148662</v>
      </c>
      <c r="L334" s="739">
        <v>0.21426222909152393</v>
      </c>
      <c r="M334" s="739">
        <v>987.77457285370804</v>
      </c>
      <c r="N334" s="739">
        <v>286.75734245205575</v>
      </c>
      <c r="O334" s="74">
        <v>6.7380590319583993</v>
      </c>
      <c r="P334" s="74">
        <v>978.85815429676541</v>
      </c>
      <c r="Q334" s="74">
        <v>8.9164185569426024</v>
      </c>
      <c r="R334" s="74">
        <v>1.0003077919662691</v>
      </c>
      <c r="S334" s="74">
        <v>1.0471567954948378</v>
      </c>
      <c r="T334" s="74">
        <v>1.0471561860237975</v>
      </c>
      <c r="U334" s="74">
        <v>4.4838899952992506E-3</v>
      </c>
      <c r="V334" s="74"/>
      <c r="W334" s="74">
        <v>1.7681167669232015E-2</v>
      </c>
      <c r="X334" s="74">
        <v>7.2887724670630427E-2</v>
      </c>
      <c r="Y334" s="74">
        <v>9.0568892339862442E-2</v>
      </c>
      <c r="Z334" s="150"/>
      <c r="AA334" s="150"/>
      <c r="AB334" s="150"/>
    </row>
    <row r="335" spans="7:28">
      <c r="G335" s="134">
        <v>313</v>
      </c>
      <c r="H335" s="739">
        <v>2.2646379643175402E-3</v>
      </c>
      <c r="I335" s="739">
        <v>6371.2153832813119</v>
      </c>
      <c r="J335" s="739">
        <v>6371.2165156002939</v>
      </c>
      <c r="K335" s="739">
        <v>0.21538328131156137</v>
      </c>
      <c r="L335" s="739">
        <v>0.21651560029372013</v>
      </c>
      <c r="M335" s="739">
        <v>987.5094434175702</v>
      </c>
      <c r="N335" s="739">
        <v>286.74269653176577</v>
      </c>
      <c r="O335" s="74">
        <v>6.7304716329769674</v>
      </c>
      <c r="P335" s="74">
        <v>978.60352009052644</v>
      </c>
      <c r="Q335" s="74">
        <v>8.9059233270437126</v>
      </c>
      <c r="R335" s="74">
        <v>1.0003076903511576</v>
      </c>
      <c r="S335" s="74">
        <v>1.0471563619554156</v>
      </c>
      <c r="T335" s="74">
        <v>1.0471557463599277</v>
      </c>
      <c r="U335" s="74">
        <v>4.5289504141692305E-3</v>
      </c>
      <c r="V335" s="74"/>
      <c r="W335" s="74">
        <v>1.7674423698182493E-2</v>
      </c>
      <c r="X335" s="74">
        <v>7.2792724301067951E-2</v>
      </c>
      <c r="Y335" s="74">
        <v>9.0467147999250444E-2</v>
      </c>
      <c r="Z335" s="150"/>
      <c r="AA335" s="150"/>
      <c r="AB335" s="150"/>
    </row>
    <row r="336" spans="7:28">
      <c r="G336" s="4">
        <v>314</v>
      </c>
      <c r="H336" s="739">
        <v>2.2873979542440809E-3</v>
      </c>
      <c r="I336" s="739">
        <v>6371.2176479192758</v>
      </c>
      <c r="J336" s="739">
        <v>6371.2187916182529</v>
      </c>
      <c r="K336" s="739">
        <v>0.21764791927587884</v>
      </c>
      <c r="L336" s="739">
        <v>0.21879161825300089</v>
      </c>
      <c r="M336" s="739">
        <v>987.24170807540304</v>
      </c>
      <c r="N336" s="739">
        <v>286.72790342806991</v>
      </c>
      <c r="O336" s="74">
        <v>6.7228166523659034</v>
      </c>
      <c r="P336" s="74">
        <v>978.34637293989681</v>
      </c>
      <c r="Q336" s="74">
        <v>8.8953351355061887</v>
      </c>
      <c r="R336" s="74">
        <v>1.0003075877722318</v>
      </c>
      <c r="S336" s="74">
        <v>1.0471559239600869</v>
      </c>
      <c r="T336" s="74">
        <v>1.0471553021786171</v>
      </c>
      <c r="U336" s="74">
        <v>4.5744636281597195E-3</v>
      </c>
      <c r="V336" s="74"/>
      <c r="W336" s="74">
        <v>1.766761406582228E-2</v>
      </c>
      <c r="X336" s="74">
        <v>7.2696895368915118E-2</v>
      </c>
      <c r="Y336" s="74">
        <v>9.0364509434737394E-2</v>
      </c>
      <c r="Z336" s="150"/>
      <c r="AA336" s="150"/>
      <c r="AB336" s="150"/>
    </row>
    <row r="337" spans="7:28">
      <c r="G337" s="4">
        <v>315</v>
      </c>
      <c r="H337" s="739">
        <v>2.3103866858722186E-3</v>
      </c>
      <c r="I337" s="739">
        <v>6371.21993531723</v>
      </c>
      <c r="J337" s="739">
        <v>6371.221090510573</v>
      </c>
      <c r="K337" s="739">
        <v>0.21993531723012305</v>
      </c>
      <c r="L337" s="739">
        <v>0.22109051057305917</v>
      </c>
      <c r="M337" s="739">
        <v>986.97134181286572</v>
      </c>
      <c r="N337" s="739">
        <v>286.71296166196339</v>
      </c>
      <c r="O337" s="74">
        <v>6.7150935760607906</v>
      </c>
      <c r="P337" s="74">
        <v>978.0866885270807</v>
      </c>
      <c r="Q337" s="74">
        <v>8.8846532857850207</v>
      </c>
      <c r="R337" s="74">
        <v>1.0003074842209114</v>
      </c>
      <c r="S337" s="74">
        <v>1.0471554814621675</v>
      </c>
      <c r="T337" s="74">
        <v>1.0471548534325628</v>
      </c>
      <c r="U337" s="74">
        <v>4.6204341861084686E-3</v>
      </c>
      <c r="V337" s="74"/>
      <c r="W337" s="74">
        <v>1.7660738154654229E-2</v>
      </c>
      <c r="X337" s="74">
        <v>7.2600231924111761E-2</v>
      </c>
      <c r="Y337" s="74">
        <v>9.026097007876599E-2</v>
      </c>
      <c r="Z337" s="150"/>
      <c r="AA337" s="150"/>
      <c r="AB337" s="150"/>
    </row>
    <row r="338" spans="7:28">
      <c r="G338" s="4">
        <v>316</v>
      </c>
      <c r="H338" s="739">
        <v>2.3336064580942711E-3</v>
      </c>
      <c r="I338" s="739">
        <v>6371.2222457039161</v>
      </c>
      <c r="J338" s="739">
        <v>6371.2234125071454</v>
      </c>
      <c r="K338" s="739">
        <v>0.22224570391599521</v>
      </c>
      <c r="L338" s="739">
        <v>0.22341250714504235</v>
      </c>
      <c r="M338" s="739">
        <v>986.69831938764946</v>
      </c>
      <c r="N338" s="739">
        <v>286.69786973958122</v>
      </c>
      <c r="O338" s="74">
        <v>6.7073018878722399</v>
      </c>
      <c r="P338" s="74">
        <v>977.8244423089543</v>
      </c>
      <c r="Q338" s="74">
        <v>8.873877078695168</v>
      </c>
      <c r="R338" s="74">
        <v>1.0003073796885504</v>
      </c>
      <c r="S338" s="74">
        <v>1.0471550344144696</v>
      </c>
      <c r="T338" s="74">
        <v>1.0471544000739532</v>
      </c>
      <c r="U338" s="74">
        <v>4.6668666832374583E-3</v>
      </c>
      <c r="V338" s="74"/>
      <c r="W338" s="74">
        <v>1.765379534182077E-2</v>
      </c>
      <c r="X338" s="74">
        <v>7.2502727999813624E-2</v>
      </c>
      <c r="Y338" s="74">
        <v>9.015652334163439E-2</v>
      </c>
      <c r="Z338" s="150"/>
      <c r="AA338" s="150"/>
      <c r="AB338" s="150"/>
    </row>
    <row r="339" spans="7:28">
      <c r="G339" s="134">
        <v>317</v>
      </c>
      <c r="H339" s="739">
        <v>2.3570595929068129E-3</v>
      </c>
      <c r="I339" s="739">
        <v>6371.2245793103739</v>
      </c>
      <c r="J339" s="739">
        <v>6371.2257578401704</v>
      </c>
      <c r="K339" s="739">
        <v>0.22457931037408957</v>
      </c>
      <c r="L339" s="739">
        <v>0.22575784017054298</v>
      </c>
      <c r="M339" s="739">
        <v>986.42261532766111</v>
      </c>
      <c r="N339" s="739">
        <v>286.68262615204941</v>
      </c>
      <c r="O339" s="74">
        <v>6.6994410695174631</v>
      </c>
      <c r="P339" s="74">
        <v>977.55960951520069</v>
      </c>
      <c r="Q339" s="74">
        <v>8.863005812460365</v>
      </c>
      <c r="R339" s="74">
        <v>1.0003072741664372</v>
      </c>
      <c r="S339" s="74">
        <v>1.0471545827692939</v>
      </c>
      <c r="T339" s="74">
        <v>1.047153942054458</v>
      </c>
      <c r="U339" s="74">
        <v>4.7137657597886573E-3</v>
      </c>
      <c r="V339" s="74"/>
      <c r="W339" s="74">
        <v>1.764678499906714E-2</v>
      </c>
      <c r="X339" s="74">
        <v>7.2404377612950238E-2</v>
      </c>
      <c r="Y339" s="74">
        <v>9.0051162612017371E-2</v>
      </c>
      <c r="Z339" s="150"/>
      <c r="AA339" s="150"/>
      <c r="AB339" s="150"/>
    </row>
    <row r="340" spans="7:28">
      <c r="G340" s="4">
        <v>318</v>
      </c>
      <c r="H340" s="739">
        <v>2.3807484356428666E-3</v>
      </c>
      <c r="I340" s="739">
        <v>6371.226936369967</v>
      </c>
      <c r="J340" s="739">
        <v>6371.2281267441849</v>
      </c>
      <c r="K340" s="739">
        <v>0.22693636996699634</v>
      </c>
      <c r="L340" s="739">
        <v>0.22812674418481776</v>
      </c>
      <c r="M340" s="739">
        <v>986.14420392918487</v>
      </c>
      <c r="N340" s="739">
        <v>286.66722937533393</v>
      </c>
      <c r="O340" s="74">
        <v>6.6915106006530118</v>
      </c>
      <c r="P340" s="74">
        <v>977.29216514642121</v>
      </c>
      <c r="Q340" s="74">
        <v>8.852038782763616</v>
      </c>
      <c r="R340" s="74">
        <v>1.0003071676457942</v>
      </c>
      <c r="S340" s="74">
        <v>1.0471541264784245</v>
      </c>
      <c r="T340" s="74">
        <v>1.0471534793252246</v>
      </c>
      <c r="U340" s="74">
        <v>4.7611361042072531E-3</v>
      </c>
      <c r="V340" s="74"/>
      <c r="W340" s="74">
        <v>1.7639706492704084E-2</v>
      </c>
      <c r="X340" s="74">
        <v>7.2305174764798641E-2</v>
      </c>
      <c r="Y340" s="74">
        <v>8.9944881257502718E-2</v>
      </c>
      <c r="Z340" s="150"/>
      <c r="AA340" s="150"/>
      <c r="AB340" s="150"/>
    </row>
    <row r="341" spans="7:28">
      <c r="G341" s="4">
        <v>319</v>
      </c>
      <c r="H341" s="739">
        <v>2.4046753552064504E-3</v>
      </c>
      <c r="I341" s="739">
        <v>6371.2293171184028</v>
      </c>
      <c r="J341" s="739">
        <v>6371.2305194560804</v>
      </c>
      <c r="K341" s="739">
        <v>0.22931711840263933</v>
      </c>
      <c r="L341" s="739">
        <v>0.23051945608024255</v>
      </c>
      <c r="M341" s="739">
        <v>985.86305925503416</v>
      </c>
      <c r="N341" s="739">
        <v>286.65167787008858</v>
      </c>
      <c r="O341" s="74">
        <v>6.6835099589086626</v>
      </c>
      <c r="P341" s="74">
        <v>977.02208397223478</v>
      </c>
      <c r="Q341" s="74">
        <v>8.8409752827993309</v>
      </c>
      <c r="R341" s="74">
        <v>1.0003070601177777</v>
      </c>
      <c r="S341" s="74">
        <v>1.0471536654931235</v>
      </c>
      <c r="T341" s="74">
        <v>1.0471530118368724</v>
      </c>
      <c r="U341" s="74">
        <v>4.8089824504131684E-3</v>
      </c>
      <c r="V341" s="74"/>
      <c r="W341" s="74">
        <v>1.7632559183570595E-2</v>
      </c>
      <c r="X341" s="74">
        <v>7.2205113441573668E-2</v>
      </c>
      <c r="Y341" s="74">
        <v>8.9837672625144263E-2</v>
      </c>
      <c r="Z341" s="150"/>
      <c r="AA341" s="150"/>
      <c r="AB341" s="150"/>
    </row>
    <row r="342" spans="7:28">
      <c r="G342" s="4">
        <v>320</v>
      </c>
      <c r="H342" s="739">
        <v>2.4288427443094557E-3</v>
      </c>
      <c r="I342" s="739">
        <v>6371.231721793758</v>
      </c>
      <c r="J342" s="739">
        <v>6371.2329362151304</v>
      </c>
      <c r="K342" s="739">
        <v>0.23172179375784574</v>
      </c>
      <c r="L342" s="739">
        <v>0.23293621513000046</v>
      </c>
      <c r="M342" s="739">
        <v>985.57915513269677</v>
      </c>
      <c r="N342" s="739">
        <v>286.635970081501</v>
      </c>
      <c r="O342" s="74">
        <v>6.6754386199225131</v>
      </c>
      <c r="P342" s="74">
        <v>976.74934052936953</v>
      </c>
      <c r="Q342" s="74">
        <v>8.8298146033272076</v>
      </c>
      <c r="R342" s="74">
        <v>1.0003069515734766</v>
      </c>
      <c r="S342" s="74">
        <v>1.0471531997641264</v>
      </c>
      <c r="T342" s="74">
        <v>1.0471525395394863</v>
      </c>
      <c r="U342" s="74">
        <v>4.8573095823485346E-3</v>
      </c>
      <c r="V342" s="74"/>
      <c r="W342" s="74">
        <v>1.7625342426996597E-2</v>
      </c>
      <c r="X342" s="74">
        <v>7.2104187615034773E-2</v>
      </c>
      <c r="Y342" s="74">
        <v>8.9729530042031366E-2</v>
      </c>
      <c r="Z342" s="150"/>
      <c r="AA342" s="150"/>
      <c r="AB342" s="150"/>
    </row>
    <row r="343" spans="7:28">
      <c r="G343" s="134">
        <v>321</v>
      </c>
      <c r="H343" s="739">
        <v>2.4532530197109354E-3</v>
      </c>
      <c r="I343" s="739">
        <v>6371.2341506365019</v>
      </c>
      <c r="J343" s="739">
        <v>6371.2353772630122</v>
      </c>
      <c r="K343" s="739">
        <v>0.23415063650215526</v>
      </c>
      <c r="L343" s="739">
        <v>0.23537726301201073</v>
      </c>
      <c r="M343" s="739">
        <v>985.29246515247894</v>
      </c>
      <c r="N343" s="739">
        <v>286.62010443913761</v>
      </c>
      <c r="O343" s="74">
        <v>6.6672960573772668</v>
      </c>
      <c r="P343" s="74">
        <v>976.47390911975106</v>
      </c>
      <c r="Q343" s="74">
        <v>8.8185560327278392</v>
      </c>
      <c r="R343" s="74">
        <v>1.0003068420039141</v>
      </c>
      <c r="S343" s="74">
        <v>1.0471527292416321</v>
      </c>
      <c r="T343" s="74">
        <v>1.0471520623826094</v>
      </c>
      <c r="U343" s="74">
        <v>4.9061223294302181E-3</v>
      </c>
      <c r="V343" s="74"/>
      <c r="W343" s="74">
        <v>1.7618055572765984E-2</v>
      </c>
      <c r="X343" s="74">
        <v>7.2002391243111252E-2</v>
      </c>
      <c r="Y343" s="74">
        <v>8.9620446815877233E-2</v>
      </c>
      <c r="Z343" s="150"/>
      <c r="AA343" s="150"/>
      <c r="AB343" s="150"/>
    </row>
    <row r="344" spans="7:28">
      <c r="G344" s="4">
        <v>322</v>
      </c>
      <c r="H344" s="739">
        <v>2.4779086224587694E-3</v>
      </c>
      <c r="I344" s="739">
        <v>6371.2366038895216</v>
      </c>
      <c r="J344" s="739">
        <v>6371.2378428438324</v>
      </c>
      <c r="K344" s="739">
        <v>0.23660388952186617</v>
      </c>
      <c r="L344" s="739">
        <v>0.23784284383309556</v>
      </c>
      <c r="M344" s="739">
        <v>985.00296266562282</v>
      </c>
      <c r="N344" s="739">
        <v>286.60407935678649</v>
      </c>
      <c r="O344" s="74">
        <v>6.6590817430377829</v>
      </c>
      <c r="P344" s="74">
        <v>976.19576380856267</v>
      </c>
      <c r="Q344" s="74">
        <v>8.8071988570601238</v>
      </c>
      <c r="R344" s="74">
        <v>1.0003067314000451</v>
      </c>
      <c r="S344" s="74">
        <v>1.0471522538753011</v>
      </c>
      <c r="T344" s="74">
        <v>1.0471515803152389</v>
      </c>
      <c r="U344" s="74">
        <v>4.9554255697330518E-3</v>
      </c>
      <c r="V344" s="74"/>
      <c r="W344" s="74">
        <v>1.7610697965078862E-2</v>
      </c>
      <c r="X344" s="74">
        <v>7.1899718270542812E-2</v>
      </c>
      <c r="Y344" s="74">
        <v>8.951041623562167E-2</v>
      </c>
      <c r="Z344" s="150"/>
      <c r="AA344" s="150"/>
      <c r="AB344" s="150"/>
    </row>
    <row r="345" spans="7:28">
      <c r="G345" s="4">
        <v>323</v>
      </c>
      <c r="H345" s="739">
        <v>2.5028120181337815E-3</v>
      </c>
      <c r="I345" s="739">
        <v>6371.2390817981441</v>
      </c>
      <c r="J345" s="739">
        <v>6371.2403332041531</v>
      </c>
      <c r="K345" s="739">
        <v>0.23908179814432504</v>
      </c>
      <c r="L345" s="739">
        <v>0.24033320415339193</v>
      </c>
      <c r="M345" s="739">
        <v>984.71062078243153</v>
      </c>
      <c r="N345" s="739">
        <v>286.58789323229894</v>
      </c>
      <c r="O345" s="74">
        <v>6.6507951467898474</v>
      </c>
      <c r="P345" s="74">
        <v>975.91487842231106</v>
      </c>
      <c r="Q345" s="74">
        <v>8.7957423601204479</v>
      </c>
      <c r="R345" s="74">
        <v>1.0003066197527581</v>
      </c>
      <c r="S345" s="74">
        <v>1.0471517736142473</v>
      </c>
      <c r="T345" s="74">
        <v>1.0471510932858197</v>
      </c>
      <c r="U345" s="74">
        <v>5.0052242327183194E-3</v>
      </c>
      <c r="V345" s="74"/>
      <c r="W345" s="74">
        <v>1.7603268942514651E-2</v>
      </c>
      <c r="X345" s="74">
        <v>7.179616262953982E-2</v>
      </c>
      <c r="Y345" s="74">
        <v>8.9399431572054475E-2</v>
      </c>
      <c r="Z345" s="150"/>
      <c r="AA345" s="150"/>
      <c r="AB345" s="150"/>
    </row>
    <row r="346" spans="7:28">
      <c r="G346" s="4">
        <v>324</v>
      </c>
      <c r="H346" s="739">
        <v>2.5279656970962896E-3</v>
      </c>
      <c r="I346" s="739">
        <v>6371.2415846101621</v>
      </c>
      <c r="J346" s="739">
        <v>6371.2428485930104</v>
      </c>
      <c r="K346" s="739">
        <v>0.2415846101624588</v>
      </c>
      <c r="L346" s="739">
        <v>0.24284859301100695</v>
      </c>
      <c r="M346" s="739">
        <v>984.4154123703787</v>
      </c>
      <c r="N346" s="739">
        <v>286.57154444742952</v>
      </c>
      <c r="O346" s="74">
        <v>6.642435736680258</v>
      </c>
      <c r="P346" s="74">
        <v>975.63122654687493</v>
      </c>
      <c r="Q346" s="74">
        <v>8.7841858235037424</v>
      </c>
      <c r="R346" s="74">
        <v>1.0003065070528732</v>
      </c>
      <c r="S346" s="74">
        <v>1.0471512884070318</v>
      </c>
      <c r="T346" s="74">
        <v>1.0471506012422362</v>
      </c>
      <c r="U346" s="74">
        <v>5.0555232946862816E-3</v>
      </c>
      <c r="V346" s="74"/>
      <c r="W346" s="74">
        <v>1.7595767837994453E-2</v>
      </c>
      <c r="X346" s="74">
        <v>7.1691718240460306E-2</v>
      </c>
      <c r="Y346" s="74">
        <v>8.9287486078454756E-2</v>
      </c>
      <c r="Z346" s="150"/>
      <c r="AA346" s="150"/>
      <c r="AB346" s="150"/>
    </row>
    <row r="347" spans="7:28">
      <c r="G347" s="134">
        <v>325</v>
      </c>
      <c r="H347" s="739">
        <v>2.5533721747351529E-3</v>
      </c>
      <c r="I347" s="739">
        <v>6371.2441125758596</v>
      </c>
      <c r="J347" s="739">
        <v>6371.2453892619469</v>
      </c>
      <c r="K347" s="739">
        <v>0.24411257585955518</v>
      </c>
      <c r="L347" s="739">
        <v>0.24538926194692276</v>
      </c>
      <c r="M347" s="739">
        <v>984.11731005220645</v>
      </c>
      <c r="N347" s="739">
        <v>286.55503136767425</v>
      </c>
      <c r="O347" s="74">
        <v>6.6340029789581845</v>
      </c>
      <c r="P347" s="74">
        <v>975.34478152554004</v>
      </c>
      <c r="Q347" s="74">
        <v>8.7725285266663917</v>
      </c>
      <c r="R347" s="74">
        <v>1.0003063932911431</v>
      </c>
      <c r="S347" s="74">
        <v>1.0471507982016566</v>
      </c>
      <c r="T347" s="74">
        <v>1.0471501041318083</v>
      </c>
      <c r="U347" s="74">
        <v>5.1063277828689024E-3</v>
      </c>
      <c r="V347" s="74"/>
      <c r="W347" s="74">
        <v>1.7588193978743862E-2</v>
      </c>
      <c r="X347" s="74">
        <v>7.158637901250535E-2</v>
      </c>
      <c r="Y347" s="74">
        <v>8.9174572991249215E-2</v>
      </c>
      <c r="Z347" s="150"/>
      <c r="AA347" s="150"/>
      <c r="AB347" s="150"/>
    </row>
    <row r="348" spans="7:28">
      <c r="G348" s="4">
        <v>326</v>
      </c>
      <c r="H348" s="739">
        <v>2.5790339917193062E-3</v>
      </c>
      <c r="I348" s="739">
        <v>6371.2466659480342</v>
      </c>
      <c r="J348" s="739">
        <v>6371.2479554650299</v>
      </c>
      <c r="K348" s="739">
        <v>0.24666594803429029</v>
      </c>
      <c r="L348" s="739">
        <v>0.24795546503014995</v>
      </c>
      <c r="M348" s="739">
        <v>983.81628620402216</v>
      </c>
      <c r="N348" s="739">
        <v>286.53835234210732</v>
      </c>
      <c r="O348" s="74">
        <v>6.6254963381178777</v>
      </c>
      <c r="P348" s="74">
        <v>975.0555164570311</v>
      </c>
      <c r="Q348" s="74">
        <v>8.760769746991059</v>
      </c>
      <c r="R348" s="74">
        <v>1.0003062784582519</v>
      </c>
      <c r="S348" s="74">
        <v>1.0471503029455598</v>
      </c>
      <c r="T348" s="74">
        <v>1.0471496019012836</v>
      </c>
      <c r="U348" s="74">
        <v>5.1576427754298493E-3</v>
      </c>
      <c r="V348" s="74"/>
      <c r="W348" s="74">
        <v>1.7580546686255645E-2</v>
      </c>
      <c r="X348" s="74">
        <v>7.1480138844434049E-2</v>
      </c>
      <c r="Y348" s="74">
        <v>8.9060685530689687E-2</v>
      </c>
      <c r="Z348" s="150"/>
      <c r="AA348" s="150"/>
      <c r="AB348" s="150"/>
    </row>
    <row r="349" spans="7:28">
      <c r="G349" s="4">
        <v>327</v>
      </c>
      <c r="H349" s="739">
        <v>2.6049537142518336E-3</v>
      </c>
      <c r="I349" s="739">
        <v>6371.2492449820256</v>
      </c>
      <c r="J349" s="739">
        <v>6371.2505474588825</v>
      </c>
      <c r="K349" s="739">
        <v>0.24924498202600959</v>
      </c>
      <c r="L349" s="739">
        <v>0.25054745888313551</v>
      </c>
      <c r="M349" s="739">
        <v>983.51231295338698</v>
      </c>
      <c r="N349" s="739">
        <v>286.52150570321641</v>
      </c>
      <c r="O349" s="74">
        <v>6.6169152769427111</v>
      </c>
      <c r="P349" s="74">
        <v>974.76340419353357</v>
      </c>
      <c r="Q349" s="74">
        <v>8.7489087598534425</v>
      </c>
      <c r="R349" s="74">
        <v>1.000306162544816</v>
      </c>
      <c r="S349" s="74">
        <v>1.0471498025856067</v>
      </c>
      <c r="T349" s="74">
        <v>1.04714909449683</v>
      </c>
      <c r="U349" s="74">
        <v>5.2094734010097454E-3</v>
      </c>
      <c r="V349" s="74"/>
      <c r="W349" s="74">
        <v>1.757282527625257E-2</v>
      </c>
      <c r="X349" s="74">
        <v>7.137299162529559E-2</v>
      </c>
      <c r="Y349" s="74">
        <v>8.8945816901548153E-2</v>
      </c>
      <c r="Z349" s="150"/>
      <c r="AA349" s="150"/>
      <c r="AB349" s="150"/>
    </row>
    <row r="350" spans="7:28">
      <c r="G350" s="4">
        <v>328</v>
      </c>
      <c r="H350" s="739">
        <v>2.6311339343265895E-3</v>
      </c>
      <c r="I350" s="739">
        <v>6371.2518499357402</v>
      </c>
      <c r="J350" s="739">
        <v>6371.2531655027078</v>
      </c>
      <c r="K350" s="739">
        <v>0.25184993574026149</v>
      </c>
      <c r="L350" s="739">
        <v>0.25316550270742477</v>
      </c>
      <c r="M350" s="739">
        <v>983.20536217737708</v>
      </c>
      <c r="N350" s="739">
        <v>286.50448976673562</v>
      </c>
      <c r="O350" s="74">
        <v>6.608259256550606</v>
      </c>
      <c r="P350" s="74">
        <v>974.46841733868609</v>
      </c>
      <c r="Q350" s="74">
        <v>8.7369448386909969</v>
      </c>
      <c r="R350" s="74">
        <v>1.0003060455413821</v>
      </c>
      <c r="S350" s="74">
        <v>1.0471492970680851</v>
      </c>
      <c r="T350" s="74">
        <v>1.0471485818640327</v>
      </c>
      <c r="U350" s="74">
        <v>5.2618248396356648E-3</v>
      </c>
      <c r="V350" s="74"/>
      <c r="W350" s="74">
        <v>1.7565029058649598E-2</v>
      </c>
      <c r="X350" s="74">
        <v>7.1264931235181531E-2</v>
      </c>
      <c r="Y350" s="74">
        <v>8.8829960293831126E-2</v>
      </c>
      <c r="Z350" s="150"/>
      <c r="AA350" s="150"/>
      <c r="AB350" s="150"/>
    </row>
    <row r="351" spans="7:28">
      <c r="G351" s="134">
        <v>329</v>
      </c>
      <c r="H351" s="739">
        <v>2.6575772699873957E-3</v>
      </c>
      <c r="I351" s="739">
        <v>6371.2544810696745</v>
      </c>
      <c r="J351" s="739">
        <v>6371.2558098583095</v>
      </c>
      <c r="K351" s="739">
        <v>0.25448106967458811</v>
      </c>
      <c r="L351" s="739">
        <v>0.25580985830958181</v>
      </c>
      <c r="M351" s="739">
        <v>982.89540550066977</v>
      </c>
      <c r="N351" s="739">
        <v>286.48730283147756</v>
      </c>
      <c r="O351" s="74">
        <v>6.599527736440856</v>
      </c>
      <c r="P351" s="74">
        <v>974.17052824559607</v>
      </c>
      <c r="Q351" s="74">
        <v>8.7248772550736842</v>
      </c>
      <c r="R351" s="74">
        <v>1.0003059274384289</v>
      </c>
      <c r="S351" s="74">
        <v>1.0471487863386983</v>
      </c>
      <c r="T351" s="74">
        <v>1.0471480639478836</v>
      </c>
      <c r="U351" s="74">
        <v>5.3147023249948688E-3</v>
      </c>
      <c r="V351" s="74"/>
      <c r="W351" s="74">
        <v>1.7557157337517365E-2</v>
      </c>
      <c r="X351" s="74">
        <v>7.1155951545998145E-2</v>
      </c>
      <c r="Y351" s="74">
        <v>8.871310888351551E-2</v>
      </c>
      <c r="Z351" s="150"/>
      <c r="AA351" s="150"/>
      <c r="AB351" s="150"/>
    </row>
    <row r="352" spans="7:28">
      <c r="G352" s="4">
        <v>330</v>
      </c>
      <c r="H352" s="739">
        <v>2.6842863655898567E-3</v>
      </c>
      <c r="I352" s="739">
        <v>6371.2571386469444</v>
      </c>
      <c r="J352" s="739">
        <v>6371.2584807901276</v>
      </c>
      <c r="K352" s="739">
        <v>0.2571386469445755</v>
      </c>
      <c r="L352" s="739">
        <v>0.25848079012737041</v>
      </c>
      <c r="M352" s="739">
        <v>982.58241429359362</v>
      </c>
      <c r="N352" s="739">
        <v>286.46994317916347</v>
      </c>
      <c r="O352" s="74">
        <v>6.5907201745423656</v>
      </c>
      <c r="P352" s="74">
        <v>973.86970901481686</v>
      </c>
      <c r="Q352" s="74">
        <v>8.7127052787767312</v>
      </c>
      <c r="R352" s="74">
        <v>1.0003058082263661</v>
      </c>
      <c r="S352" s="74">
        <v>1.047148270342557</v>
      </c>
      <c r="T352" s="74">
        <v>1.0471475406927753</v>
      </c>
      <c r="U352" s="74">
        <v>5.3681111398873327E-3</v>
      </c>
      <c r="V352" s="74"/>
      <c r="W352" s="74">
        <v>1.7549209411044313E-2</v>
      </c>
      <c r="X352" s="74">
        <v>7.1046046422256509E-2</v>
      </c>
      <c r="Y352" s="74">
        <v>8.8595255833300829E-2</v>
      </c>
      <c r="Z352" s="150"/>
      <c r="AA352" s="150"/>
      <c r="AB352" s="150"/>
    </row>
    <row r="353" spans="7:28">
      <c r="G353" s="4">
        <v>331</v>
      </c>
      <c r="H353" s="739">
        <v>2.7112638920657882E-3</v>
      </c>
      <c r="I353" s="739">
        <v>6371.2598229333098</v>
      </c>
      <c r="J353" s="739">
        <v>6371.2611785652562</v>
      </c>
      <c r="K353" s="739">
        <v>0.25982293331016537</v>
      </c>
      <c r="L353" s="739">
        <v>0.26117856525619826</v>
      </c>
      <c r="M353" s="739">
        <v>982.26635967018285</v>
      </c>
      <c r="N353" s="739">
        <v>286.45240907425114</v>
      </c>
      <c r="O353" s="74">
        <v>6.5818360272633436</v>
      </c>
      <c r="P353" s="74">
        <v>973.56593149232742</v>
      </c>
      <c r="Q353" s="74">
        <v>8.7004281778554837</v>
      </c>
      <c r="R353" s="74">
        <v>1.000305687895533</v>
      </c>
      <c r="S353" s="74">
        <v>1.0471477490241761</v>
      </c>
      <c r="T353" s="74">
        <v>1.0471470120424975</v>
      </c>
      <c r="U353" s="74">
        <v>5.4220566244111978E-3</v>
      </c>
      <c r="V353" s="74"/>
      <c r="W353" s="74">
        <v>1.754118457149997E-2</v>
      </c>
      <c r="X353" s="74">
        <v>7.0935209721884634E-2</v>
      </c>
      <c r="Y353" s="74">
        <v>8.8476394293384608E-2</v>
      </c>
      <c r="Z353" s="150"/>
      <c r="AA353" s="150"/>
      <c r="AB353" s="150"/>
    </row>
    <row r="354" spans="7:28">
      <c r="G354" s="4">
        <v>332</v>
      </c>
      <c r="H354" s="739">
        <v>2.7385125471903219E-3</v>
      </c>
      <c r="I354" s="739">
        <v>6371.2625341972025</v>
      </c>
      <c r="J354" s="739">
        <v>6371.2639034534759</v>
      </c>
      <c r="K354" s="739">
        <v>0.26253419720223126</v>
      </c>
      <c r="L354" s="739">
        <v>0.26390345347582644</v>
      </c>
      <c r="M354" s="739">
        <v>981.94721248622477</v>
      </c>
      <c r="N354" s="739">
        <v>286.43469876376207</v>
      </c>
      <c r="O354" s="74">
        <v>6.5728747495424598</v>
      </c>
      <c r="P354" s="74">
        <v>973.25916726750245</v>
      </c>
      <c r="Q354" s="74">
        <v>8.6880452187223476</v>
      </c>
      <c r="R354" s="74">
        <v>1.0003055664362004</v>
      </c>
      <c r="S354" s="74">
        <v>1.0471472223274632</v>
      </c>
      <c r="T354" s="74">
        <v>1.047146477940226</v>
      </c>
      <c r="U354" s="74">
        <v>5.4765441686868144E-3</v>
      </c>
      <c r="V354" s="74"/>
      <c r="W354" s="74">
        <v>1.7533082105197509E-2</v>
      </c>
      <c r="X354" s="74">
        <v>7.0823435297058465E-2</v>
      </c>
      <c r="Y354" s="74">
        <v>8.8356517402255974E-2</v>
      </c>
      <c r="Z354" s="150"/>
      <c r="AA354" s="150"/>
      <c r="AB354" s="150"/>
    </row>
    <row r="355" spans="7:28">
      <c r="G355" s="134">
        <v>333</v>
      </c>
      <c r="H355" s="739">
        <v>2.7660350558516749E-3</v>
      </c>
      <c r="I355" s="739">
        <v>6371.2652727097493</v>
      </c>
      <c r="J355" s="739">
        <v>6371.2666557272769</v>
      </c>
      <c r="K355" s="739">
        <v>0.26527270974942152</v>
      </c>
      <c r="L355" s="739">
        <v>0.26665572727734738</v>
      </c>
      <c r="M355" s="739">
        <v>981.62494333729092</v>
      </c>
      <c r="N355" s="739">
        <v>286.41681047710586</v>
      </c>
      <c r="O355" s="74">
        <v>6.5638357949015127</v>
      </c>
      <c r="P355" s="74">
        <v>972.94938767106498</v>
      </c>
      <c r="Q355" s="74">
        <v>8.6755556662258897</v>
      </c>
      <c r="R355" s="74">
        <v>1.000305443838569</v>
      </c>
      <c r="S355" s="74">
        <v>1.0471466901957156</v>
      </c>
      <c r="T355" s="74">
        <v>1.0471459383285173</v>
      </c>
      <c r="U355" s="74">
        <v>5.5315792196779512E-3</v>
      </c>
      <c r="V355" s="74"/>
      <c r="W355" s="74">
        <v>1.7524901292456773E-2</v>
      </c>
      <c r="X355" s="74">
        <v>7.0710716995054379E-2</v>
      </c>
      <c r="Y355" s="74">
        <v>8.8235618287511156E-2</v>
      </c>
      <c r="Z355" s="150"/>
      <c r="AA355" s="150"/>
      <c r="AB355" s="150"/>
    </row>
    <row r="356" spans="7:28">
      <c r="G356" s="4">
        <v>334</v>
      </c>
      <c r="H356" s="739">
        <v>2.7938341703236508E-3</v>
      </c>
      <c r="I356" s="739">
        <v>6371.2680387448054</v>
      </c>
      <c r="J356" s="739">
        <v>6371.2694356618904</v>
      </c>
      <c r="K356" s="739">
        <v>0.26803874480527334</v>
      </c>
      <c r="L356" s="739">
        <v>0.26943566189043516</v>
      </c>
      <c r="M356" s="739">
        <v>981.29952255677404</v>
      </c>
      <c r="N356" s="739">
        <v>286.39874242590361</v>
      </c>
      <c r="O356" s="74">
        <v>6.5547186154995991</v>
      </c>
      <c r="P356" s="74">
        <v>972.63656377304198</v>
      </c>
      <c r="Q356" s="74">
        <v>8.6629587837320958</v>
      </c>
      <c r="R356" s="74">
        <v>1.0003053200927692</v>
      </c>
      <c r="S356" s="74">
        <v>1.0471461525716115</v>
      </c>
      <c r="T356" s="74">
        <v>1.0471453931493031</v>
      </c>
      <c r="U356" s="74">
        <v>5.5871672761895752E-3</v>
      </c>
      <c r="V356" s="74"/>
      <c r="W356" s="74">
        <v>1.7516641407567403E-2</v>
      </c>
      <c r="X356" s="74">
        <v>7.0597048659122016E-2</v>
      </c>
      <c r="Y356" s="74">
        <v>8.8113690066689426E-2</v>
      </c>
      <c r="Z356" s="150"/>
      <c r="AA356" s="150"/>
      <c r="AB356" s="150"/>
    </row>
    <row r="357" spans="7:28">
      <c r="G357" s="4">
        <v>335</v>
      </c>
      <c r="H357" s="739">
        <v>2.8219126705408609E-3</v>
      </c>
      <c r="I357" s="739">
        <v>6371.2708325789754</v>
      </c>
      <c r="J357" s="739">
        <v>6371.2722435353107</v>
      </c>
      <c r="K357" s="739">
        <v>0.27083257897559693</v>
      </c>
      <c r="L357" s="739">
        <v>0.27224353531086737</v>
      </c>
      <c r="M357" s="739">
        <v>980.97092021390631</v>
      </c>
      <c r="N357" s="739">
        <v>286.38049280380926</v>
      </c>
      <c r="O357" s="74">
        <v>6.545522662188846</v>
      </c>
      <c r="P357" s="74">
        <v>972.32066638069841</v>
      </c>
      <c r="Q357" s="74">
        <v>8.6502538332078611</v>
      </c>
      <c r="R357" s="74">
        <v>1.0003051951888617</v>
      </c>
      <c r="S357" s="74">
        <v>1.0471456093972031</v>
      </c>
      <c r="T357" s="74">
        <v>1.0471448423438805</v>
      </c>
      <c r="U357" s="74">
        <v>5.6433138947795669E-3</v>
      </c>
      <c r="V357" s="74"/>
      <c r="W357" s="74">
        <v>1.7508301718751805E-2</v>
      </c>
      <c r="X357" s="74">
        <v>7.0482424129378676E-2</v>
      </c>
      <c r="Y357" s="74">
        <v>8.7990725848130474E-2</v>
      </c>
      <c r="Z357" s="150"/>
      <c r="AA357" s="150"/>
      <c r="AB357" s="150"/>
    </row>
    <row r="358" spans="7:28">
      <c r="G358" s="4">
        <v>336</v>
      </c>
      <c r="H358" s="739">
        <v>2.8502733643767284E-3</v>
      </c>
      <c r="I358" s="739">
        <v>6371.2736544916461</v>
      </c>
      <c r="J358" s="739">
        <v>6371.2750796283281</v>
      </c>
      <c r="K358" s="739">
        <v>0.27365449164613792</v>
      </c>
      <c r="L358" s="739">
        <v>0.27507962832832628</v>
      </c>
      <c r="M358" s="739">
        <v>980.63910611177357</v>
      </c>
      <c r="N358" s="739">
        <v>286.36205978632898</v>
      </c>
      <c r="O358" s="74">
        <v>6.5362473845717108</v>
      </c>
      <c r="P358" s="74">
        <v>972.00166603646687</v>
      </c>
      <c r="Q358" s="74">
        <v>8.637440075306694</v>
      </c>
      <c r="R358" s="74">
        <v>1.0003050691168367</v>
      </c>
      <c r="S358" s="74">
        <v>1.0471450606139092</v>
      </c>
      <c r="T358" s="74">
        <v>1.0471442858529063</v>
      </c>
      <c r="U358" s="74">
        <v>5.7000246870302362E-3</v>
      </c>
      <c r="V358" s="74"/>
      <c r="W358" s="74">
        <v>1.7499881488128182E-2</v>
      </c>
      <c r="X358" s="74">
        <v>7.0366837243725083E-2</v>
      </c>
      <c r="Y358" s="74">
        <v>8.7866718731853269E-2</v>
      </c>
      <c r="Z358" s="150"/>
      <c r="AA358" s="150"/>
      <c r="AB358" s="150"/>
    </row>
    <row r="359" spans="7:28">
      <c r="G359" s="134">
        <v>337</v>
      </c>
      <c r="H359" s="739">
        <v>2.8789190879242674E-3</v>
      </c>
      <c r="I359" s="739">
        <v>6371.2765047650109</v>
      </c>
      <c r="J359" s="739">
        <v>6371.2779442245546</v>
      </c>
      <c r="K359" s="739">
        <v>0.27650476501051457</v>
      </c>
      <c r="L359" s="739">
        <v>0.2779442245544767</v>
      </c>
      <c r="M359" s="739">
        <v>980.30404978533022</v>
      </c>
      <c r="N359" s="739">
        <v>286.34344153063915</v>
      </c>
      <c r="O359" s="74">
        <v>6.5268922310598825</v>
      </c>
      <c r="P359" s="74">
        <v>971.67953301587352</v>
      </c>
      <c r="Q359" s="74">
        <v>8.6245167694567524</v>
      </c>
      <c r="R359" s="74">
        <v>1.0003049418666137</v>
      </c>
      <c r="S359" s="74">
        <v>1.0471445061625084</v>
      </c>
      <c r="T359" s="74">
        <v>1.0471437236163885</v>
      </c>
      <c r="U359" s="74">
        <v>5.7573053200030699E-3</v>
      </c>
      <c r="V359" s="74"/>
      <c r="W359" s="74">
        <v>1.7491379971674218E-2</v>
      </c>
      <c r="X359" s="74">
        <v>7.0250281838783096E-2</v>
      </c>
      <c r="Y359" s="74">
        <v>8.7741661810457311E-2</v>
      </c>
      <c r="Z359" s="150"/>
      <c r="AA359" s="150"/>
      <c r="AB359" s="150"/>
    </row>
    <row r="360" spans="7:28">
      <c r="G360" s="4">
        <v>338</v>
      </c>
      <c r="H360" s="739">
        <v>2.9078527057797075E-3</v>
      </c>
      <c r="I360" s="739">
        <v>6371.2793836840983</v>
      </c>
      <c r="J360" s="739">
        <v>6371.2808376104513</v>
      </c>
      <c r="K360" s="739">
        <v>0.27938368409843894</v>
      </c>
      <c r="L360" s="739">
        <v>0.28083761045132882</v>
      </c>
      <c r="M360" s="739">
        <v>979.96572049939402</v>
      </c>
      <c r="N360" s="739">
        <v>286.32463617540208</v>
      </c>
      <c r="O360" s="74">
        <v>6.5174566489347932</v>
      </c>
      <c r="P360" s="74">
        <v>971.35423732544291</v>
      </c>
      <c r="Q360" s="74">
        <v>8.6114831739511306</v>
      </c>
      <c r="R360" s="74">
        <v>1.0003048134280415</v>
      </c>
      <c r="S360" s="74">
        <v>1.0471439459831322</v>
      </c>
      <c r="T360" s="74">
        <v>1.0471431555736816</v>
      </c>
      <c r="U360" s="74">
        <v>5.8151615198767104E-3</v>
      </c>
      <c r="V360" s="74"/>
      <c r="W360" s="74">
        <v>1.7482796419189976E-2</v>
      </c>
      <c r="X360" s="74">
        <v>7.0132751750854871E-2</v>
      </c>
      <c r="Y360" s="74">
        <v>8.7615548170044855E-2</v>
      </c>
      <c r="Z360" s="150"/>
      <c r="AA360" s="150"/>
      <c r="AB360" s="150"/>
    </row>
    <row r="361" spans="7:28">
      <c r="G361" s="4">
        <v>339</v>
      </c>
      <c r="H361" s="739">
        <v>2.9370771113289432E-3</v>
      </c>
      <c r="I361" s="739">
        <v>6371.2822915368042</v>
      </c>
      <c r="J361" s="739">
        <v>6371.2837600753601</v>
      </c>
      <c r="K361" s="739">
        <v>0.28229153680421865</v>
      </c>
      <c r="L361" s="739">
        <v>0.28376007535988312</v>
      </c>
      <c r="M361" s="739">
        <v>979.62408724664488</v>
      </c>
      <c r="N361" s="739">
        <v>286.30564184058005</v>
      </c>
      <c r="O361" s="74">
        <v>6.5079400844098076</v>
      </c>
      <c r="P361" s="74">
        <v>971.02574870060437</v>
      </c>
      <c r="Q361" s="74">
        <v>8.5983385460405568</v>
      </c>
      <c r="R361" s="74">
        <v>1.0003046837908975</v>
      </c>
      <c r="S361" s="74">
        <v>1.0471433800152572</v>
      </c>
      <c r="T361" s="74">
        <v>1.0471425816634765</v>
      </c>
      <c r="U361" s="74">
        <v>5.8735990664899873E-3</v>
      </c>
      <c r="V361" s="74"/>
      <c r="W361" s="74">
        <v>1.7474130074261671E-2</v>
      </c>
      <c r="X361" s="74">
        <v>7.0014240816905743E-2</v>
      </c>
      <c r="Y361" s="74">
        <v>8.7488370891167414E-2</v>
      </c>
      <c r="Z361" s="150"/>
      <c r="AA361" s="150"/>
      <c r="AB361" s="150"/>
    </row>
    <row r="362" spans="7:28">
      <c r="G362" s="4">
        <v>340</v>
      </c>
      <c r="H362" s="739">
        <v>2.9665952270368856E-3</v>
      </c>
      <c r="I362" s="739">
        <v>6371.2852286139159</v>
      </c>
      <c r="J362" s="739">
        <v>6371.2867119115299</v>
      </c>
      <c r="K362" s="739">
        <v>0.28522861391554771</v>
      </c>
      <c r="L362" s="739">
        <v>0.28671191152906617</v>
      </c>
      <c r="M362" s="739">
        <v>979.27911874561255</v>
      </c>
      <c r="N362" s="739">
        <v>286.28645662724773</v>
      </c>
      <c r="O362" s="74">
        <v>6.498341982694062</v>
      </c>
      <c r="P362" s="74">
        <v>970.6940366035841</v>
      </c>
      <c r="Q362" s="74">
        <v>8.5850821420284582</v>
      </c>
      <c r="R362" s="74">
        <v>1.0003045529448893</v>
      </c>
      <c r="S362" s="74">
        <v>1.0471428081976963</v>
      </c>
      <c r="T362" s="74">
        <v>1.0471420018237929</v>
      </c>
      <c r="U362" s="74">
        <v>5.9326238024368649E-3</v>
      </c>
      <c r="V362" s="74"/>
      <c r="W362" s="74">
        <v>1.7465380174225154E-2</v>
      </c>
      <c r="X362" s="74">
        <v>6.9894742875568502E-2</v>
      </c>
      <c r="Y362" s="74">
        <v>8.7360123049793653E-2</v>
      </c>
      <c r="Z362" s="150"/>
      <c r="AA362" s="150"/>
      <c r="AB362" s="150"/>
    </row>
    <row r="363" spans="7:28">
      <c r="G363" s="134">
        <v>341</v>
      </c>
      <c r="H363" s="739">
        <v>2.9964100047397014E-3</v>
      </c>
      <c r="I363" s="739">
        <v>6371.2881952091429</v>
      </c>
      <c r="J363" s="739">
        <v>6371.2896934141454</v>
      </c>
      <c r="K363" s="739">
        <v>0.28819520914258451</v>
      </c>
      <c r="L363" s="739">
        <v>0.28969341414495436</v>
      </c>
      <c r="M363" s="739">
        <v>978.93078343866273</v>
      </c>
      <c r="N363" s="739">
        <v>286.26707861740232</v>
      </c>
      <c r="O363" s="74">
        <v>6.4886617880580237</v>
      </c>
      <c r="P363" s="74">
        <v>970.35907022129425</v>
      </c>
      <c r="Q363" s="74">
        <v>8.5717132173684387</v>
      </c>
      <c r="R363" s="74">
        <v>1.0003044208796517</v>
      </c>
      <c r="S363" s="74">
        <v>1.047142230468594</v>
      </c>
      <c r="T363" s="74">
        <v>1.0471414159919736</v>
      </c>
      <c r="U363" s="74">
        <v>5.9922416257904842E-3</v>
      </c>
      <c r="V363" s="74"/>
      <c r="W363" s="74">
        <v>1.7456545950129871E-2</v>
      </c>
      <c r="X363" s="74">
        <v>6.9774251768171633E-2</v>
      </c>
      <c r="Y363" s="74">
        <v>8.72307977183015E-2</v>
      </c>
      <c r="Z363" s="150"/>
      <c r="AA363" s="150"/>
      <c r="AB363" s="150"/>
    </row>
    <row r="364" spans="7:28">
      <c r="G364" s="4">
        <v>342</v>
      </c>
      <c r="H364" s="739">
        <v>3.0265244259400086E-3</v>
      </c>
      <c r="I364" s="739">
        <v>6371.291191619147</v>
      </c>
      <c r="J364" s="739">
        <v>6371.2927048813599</v>
      </c>
      <c r="K364" s="739">
        <v>0.29119161914732433</v>
      </c>
      <c r="L364" s="739">
        <v>0.29270488136029432</v>
      </c>
      <c r="M364" s="739">
        <v>978.57904948996747</v>
      </c>
      <c r="N364" s="739">
        <v>286.24750587377196</v>
      </c>
      <c r="O364" s="74">
        <v>6.4788989439007709</v>
      </c>
      <c r="P364" s="74">
        <v>970.02081846320323</v>
      </c>
      <c r="Q364" s="74">
        <v>8.5582310267642399</v>
      </c>
      <c r="R364" s="74">
        <v>1.0003042875847492</v>
      </c>
      <c r="S364" s="74">
        <v>1.0471416467654144</v>
      </c>
      <c r="T364" s="74">
        <v>1.0471408241046734</v>
      </c>
      <c r="U364" s="74">
        <v>6.0524584937411419E-3</v>
      </c>
      <c r="V364" s="74"/>
      <c r="W364" s="74">
        <v>1.7447626626702503E-2</v>
      </c>
      <c r="X364" s="74">
        <v>6.965276133979012E-2</v>
      </c>
      <c r="Y364" s="74">
        <v>8.7100387966492623E-2</v>
      </c>
      <c r="Z364" s="150"/>
      <c r="AA364" s="150"/>
      <c r="AB364" s="150"/>
    </row>
    <row r="365" spans="7:28">
      <c r="G365" s="4">
        <v>343</v>
      </c>
      <c r="H365" s="739">
        <v>3.0569415021050208E-3</v>
      </c>
      <c r="I365" s="739">
        <v>6371.2942181435728</v>
      </c>
      <c r="J365" s="739">
        <v>6371.2957466143234</v>
      </c>
      <c r="K365" s="739">
        <v>0.29421814357326431</v>
      </c>
      <c r="L365" s="739">
        <v>0.29574661432431681</v>
      </c>
      <c r="M365" s="739">
        <v>978.2238847834858</v>
      </c>
      <c r="N365" s="739">
        <v>286.22773643962233</v>
      </c>
      <c r="O365" s="74">
        <v>6.4690528928190449</v>
      </c>
      <c r="P365" s="74">
        <v>969.67924995921362</v>
      </c>
      <c r="Q365" s="74">
        <v>8.544634824272201</v>
      </c>
      <c r="R365" s="74">
        <v>1.0003041530496739</v>
      </c>
      <c r="S365" s="74">
        <v>1.0471410570249386</v>
      </c>
      <c r="T365" s="74">
        <v>1.0471402260978557</v>
      </c>
      <c r="U365" s="74">
        <v>6.1132804253247741E-3</v>
      </c>
      <c r="V365" s="74"/>
      <c r="W365" s="74">
        <v>1.7438621422311298E-2</v>
      </c>
      <c r="X365" s="74">
        <v>6.9530265440320871E-2</v>
      </c>
      <c r="Y365" s="74">
        <v>8.6968886862632169E-2</v>
      </c>
      <c r="Z365" s="150"/>
      <c r="AA365" s="150"/>
      <c r="AB365" s="150"/>
    </row>
    <row r="366" spans="7:28">
      <c r="G366" s="4">
        <v>344</v>
      </c>
      <c r="H366" s="739">
        <v>3.0876642749677048E-3</v>
      </c>
      <c r="I366" s="739">
        <v>6371.2972750850749</v>
      </c>
      <c r="J366" s="739">
        <v>6371.298818917212</v>
      </c>
      <c r="K366" s="739">
        <v>0.29727508507536943</v>
      </c>
      <c r="L366" s="739">
        <v>0.29881891721285325</v>
      </c>
      <c r="M366" s="739">
        <v>977.86525692091675</v>
      </c>
      <c r="N366" s="739">
        <v>286.20776833856104</v>
      </c>
      <c r="O366" s="74">
        <v>6.4591230766780621</v>
      </c>
      <c r="P366" s="74">
        <v>969.33433305751055</v>
      </c>
      <c r="Q366" s="74">
        <v>8.5309238634062243</v>
      </c>
      <c r="R366" s="74">
        <v>1.0003040172638469</v>
      </c>
      <c r="S366" s="74">
        <v>1.0471404611832524</v>
      </c>
      <c r="T366" s="74">
        <v>1.0471396219067812</v>
      </c>
      <c r="U366" s="74">
        <v>6.1747134986944729E-3</v>
      </c>
      <c r="V366" s="74"/>
      <c r="W366" s="74">
        <v>1.7429529548929974E-2</v>
      </c>
      <c r="X366" s="74">
        <v>6.9406757925580848E-2</v>
      </c>
      <c r="Y366" s="74">
        <v>8.6836287474510818E-2</v>
      </c>
      <c r="Z366" s="150"/>
      <c r="AA366" s="150"/>
      <c r="AB366" s="150"/>
    </row>
    <row r="367" spans="7:28">
      <c r="G367" s="134">
        <v>345</v>
      </c>
      <c r="H367" s="739">
        <v>3.1186958168309461E-3</v>
      </c>
      <c r="I367" s="739">
        <v>6371.3003627493499</v>
      </c>
      <c r="J367" s="739">
        <v>6371.3019220972583</v>
      </c>
      <c r="K367" s="739">
        <v>0.30036274935033713</v>
      </c>
      <c r="L367" s="739">
        <v>0.30192209725875263</v>
      </c>
      <c r="M367" s="739">
        <v>977.50313321967383</v>
      </c>
      <c r="N367" s="739">
        <v>286.18759957434042</v>
      </c>
      <c r="O367" s="74">
        <v>6.4491089366841656</v>
      </c>
      <c r="P367" s="74">
        <v>968.98603582242845</v>
      </c>
      <c r="Q367" s="74">
        <v>8.5170973972453545</v>
      </c>
      <c r="R367" s="74">
        <v>1.0003038802166169</v>
      </c>
      <c r="S367" s="74">
        <v>1.047139859175741</v>
      </c>
      <c r="T367" s="74">
        <v>1.0471390114660009</v>
      </c>
      <c r="U367" s="74">
        <v>6.2367638533942227E-3</v>
      </c>
      <c r="V367" s="74"/>
      <c r="W367" s="74">
        <v>1.7420350212102555E-2</v>
      </c>
      <c r="X367" s="74">
        <v>6.9282232658430712E-2</v>
      </c>
      <c r="Y367" s="74">
        <v>8.6702582870533271E-2</v>
      </c>
      <c r="Z367" s="150"/>
      <c r="AA367" s="150"/>
      <c r="AB367" s="150"/>
    </row>
    <row r="368" spans="7:28">
      <c r="G368" s="4">
        <v>346</v>
      </c>
      <c r="H368" s="739">
        <v>3.150039230874794E-3</v>
      </c>
      <c r="I368" s="739">
        <v>6371.3034814451676</v>
      </c>
      <c r="J368" s="739">
        <v>6371.3050564647829</v>
      </c>
      <c r="K368" s="739">
        <v>0.30348144516716813</v>
      </c>
      <c r="L368" s="739">
        <v>0.30505646478260551</v>
      </c>
      <c r="M368" s="739">
        <v>977.13748071082887</v>
      </c>
      <c r="N368" s="739">
        <v>286.16722813065797</v>
      </c>
      <c r="O368" s="74">
        <v>6.4390099134592917</v>
      </c>
      <c r="P368" s="74">
        <v>968.63432603228489</v>
      </c>
      <c r="Q368" s="74">
        <v>8.5031546785439485</v>
      </c>
      <c r="R368" s="74">
        <v>1.0003037418972607</v>
      </c>
      <c r="S368" s="74">
        <v>1.0471392509370798</v>
      </c>
      <c r="T368" s="74">
        <v>1.0471383947093473</v>
      </c>
      <c r="U368" s="74">
        <v>6.2994376903589E-3</v>
      </c>
      <c r="V368" s="74"/>
      <c r="W368" s="74">
        <v>1.7411082610907666E-2</v>
      </c>
      <c r="X368" s="74">
        <v>6.9156683509922046E-2</v>
      </c>
      <c r="Y368" s="74">
        <v>8.6567766120829712E-2</v>
      </c>
      <c r="Z368" s="150"/>
      <c r="AA368" s="150"/>
      <c r="AB368" s="150"/>
    </row>
    <row r="369" spans="7:28">
      <c r="G369" s="4">
        <v>347</v>
      </c>
      <c r="H369" s="739">
        <v>3.1816976514667692E-3</v>
      </c>
      <c r="I369" s="739">
        <v>6371.3066314843982</v>
      </c>
      <c r="J369" s="739">
        <v>6371.308222333224</v>
      </c>
      <c r="K369" s="739">
        <v>0.30663148439804289</v>
      </c>
      <c r="L369" s="739">
        <v>0.30822233322377629</v>
      </c>
      <c r="M369" s="739">
        <v>976.76826613706987</v>
      </c>
      <c r="N369" s="739">
        <v>286.14665197095496</v>
      </c>
      <c r="O369" s="74">
        <v>6.4288254471173198</v>
      </c>
      <c r="P369" s="74">
        <v>968.27917117722541</v>
      </c>
      <c r="Q369" s="74">
        <v>8.4890949598444791</v>
      </c>
      <c r="R369" s="74">
        <v>1.0003036022949834</v>
      </c>
      <c r="S369" s="74">
        <v>1.0471386364012267</v>
      </c>
      <c r="T369" s="74">
        <v>1.0471377715699279</v>
      </c>
      <c r="U369" s="74">
        <v>6.362741273278516E-3</v>
      </c>
      <c r="V369" s="74"/>
      <c r="W369" s="74">
        <v>1.7401725937923548E-2</v>
      </c>
      <c r="X369" s="74">
        <v>6.9030104360470246E-2</v>
      </c>
      <c r="Y369" s="74">
        <v>8.6431830298393797E-2</v>
      </c>
      <c r="Z369" s="150"/>
      <c r="AA369" s="150"/>
      <c r="AB369" s="150"/>
    </row>
    <row r="370" spans="7:28">
      <c r="G370" s="4">
        <v>348</v>
      </c>
      <c r="H370" s="739">
        <v>3.213674244475316E-3</v>
      </c>
      <c r="I370" s="739">
        <v>6371.3098131820498</v>
      </c>
      <c r="J370" s="739">
        <v>6371.3114200191721</v>
      </c>
      <c r="K370" s="739">
        <v>0.30981318204950981</v>
      </c>
      <c r="L370" s="739">
        <v>0.31142001917174744</v>
      </c>
      <c r="M370" s="739">
        <v>976.39545595064089</v>
      </c>
      <c r="N370" s="739">
        <v>286.12586903821312</v>
      </c>
      <c r="O370" s="74">
        <v>6.4185549773423016</v>
      </c>
      <c r="P370" s="74">
        <v>967.92053845704788</v>
      </c>
      <c r="Q370" s="74">
        <v>8.4749174935930522</v>
      </c>
      <c r="R370" s="74">
        <v>1.0003034613989175</v>
      </c>
      <c r="S370" s="74">
        <v>1.0471380155014132</v>
      </c>
      <c r="T370" s="74">
        <v>1.047137141980115</v>
      </c>
      <c r="U370" s="74">
        <v>6.4266809272339742E-3</v>
      </c>
      <c r="V370" s="74"/>
      <c r="W370" s="74">
        <v>1.7392279379192882E-2</v>
      </c>
      <c r="X370" s="74">
        <v>6.890248910105165E-2</v>
      </c>
      <c r="Y370" s="74">
        <v>8.6294768480244533E-2</v>
      </c>
      <c r="Z370" s="150"/>
      <c r="AA370" s="150"/>
      <c r="AB370" s="150"/>
    </row>
    <row r="371" spans="7:28">
      <c r="G371" s="134">
        <v>349</v>
      </c>
      <c r="H371" s="739">
        <v>3.2459722075863797E-3</v>
      </c>
      <c r="I371" s="739">
        <v>6371.3130268562936</v>
      </c>
      <c r="J371" s="739">
        <v>6371.3146498423976</v>
      </c>
      <c r="K371" s="739">
        <v>0.31302685629398502</v>
      </c>
      <c r="L371" s="739">
        <v>0.31464984239777821</v>
      </c>
      <c r="M371" s="739">
        <v>976.01901631129067</v>
      </c>
      <c r="N371" s="739">
        <v>286.10487725474906</v>
      </c>
      <c r="O371" s="74">
        <v>6.4081979434686298</v>
      </c>
      <c r="P371" s="74">
        <v>967.55839477903305</v>
      </c>
      <c r="Q371" s="74">
        <v>8.4606215322576261</v>
      </c>
      <c r="R371" s="74">
        <v>1.000303319198123</v>
      </c>
      <c r="S371" s="74">
        <v>1.0471373881701369</v>
      </c>
      <c r="T371" s="74">
        <v>1.0471365058715378</v>
      </c>
      <c r="U371" s="74">
        <v>6.4912630418803019E-3</v>
      </c>
      <c r="V371" s="74"/>
      <c r="W371" s="74">
        <v>1.7382742114188339E-2</v>
      </c>
      <c r="X371" s="74">
        <v>6.8773831634427088E-2</v>
      </c>
      <c r="Y371" s="74">
        <v>8.6156573748615434E-2</v>
      </c>
      <c r="Z371" s="150"/>
      <c r="AA371" s="150"/>
      <c r="AB371" s="150"/>
    </row>
    <row r="372" spans="7:28">
      <c r="G372" s="4">
        <v>350</v>
      </c>
      <c r="H372" s="739">
        <v>3.2785947706231895E-3</v>
      </c>
      <c r="I372" s="739">
        <v>6371.3162728285015</v>
      </c>
      <c r="J372" s="739">
        <v>6371.3179121258872</v>
      </c>
      <c r="K372" s="739">
        <v>0.31627282850157157</v>
      </c>
      <c r="L372" s="739">
        <v>0.31791212588688317</v>
      </c>
      <c r="M372" s="739">
        <v>975.63891308420477</v>
      </c>
      <c r="N372" s="739">
        <v>286.0836745220069</v>
      </c>
      <c r="O372" s="74">
        <v>6.397753784563136</v>
      </c>
      <c r="P372" s="74">
        <v>967.19270675575581</v>
      </c>
      <c r="Q372" s="74">
        <v>8.4462063284489997</v>
      </c>
      <c r="R372" s="74">
        <v>1.0003031756815879</v>
      </c>
      <c r="S372" s="74">
        <v>1.0471367543391525</v>
      </c>
      <c r="T372" s="74">
        <v>1.0471358631750751</v>
      </c>
      <c r="U372" s="74">
        <v>6.556494073720387E-3</v>
      </c>
      <c r="V372" s="74"/>
      <c r="W372" s="74">
        <v>1.737311331577799E-2</v>
      </c>
      <c r="X372" s="74">
        <v>6.8644125876390599E-2</v>
      </c>
      <c r="Y372" s="74">
        <v>8.6017239192168582E-2</v>
      </c>
      <c r="Z372" s="150"/>
      <c r="AA372" s="150"/>
      <c r="AB372" s="150"/>
    </row>
    <row r="373" spans="7:28">
      <c r="G373" s="4">
        <v>351</v>
      </c>
      <c r="H373" s="739">
        <v>3.3115451958692314E-3</v>
      </c>
      <c r="I373" s="739">
        <v>6371.3195514232721</v>
      </c>
      <c r="J373" s="739">
        <v>6371.3212071958696</v>
      </c>
      <c r="K373" s="739">
        <v>0.31955142327219466</v>
      </c>
      <c r="L373" s="739">
        <v>0.32120719587012925</v>
      </c>
      <c r="M373" s="739">
        <v>975.25511183794231</v>
      </c>
      <c r="N373" s="739">
        <v>286.06225872034855</v>
      </c>
      <c r="O373" s="74">
        <v>6.3872219395091845</v>
      </c>
      <c r="P373" s="74">
        <v>966.82344070289776</v>
      </c>
      <c r="Q373" s="74">
        <v>8.4316711350445903</v>
      </c>
      <c r="R373" s="74">
        <v>1.0003030308382277</v>
      </c>
      <c r="S373" s="74">
        <v>1.0471361139394626</v>
      </c>
      <c r="T373" s="74">
        <v>1.0471352138208432</v>
      </c>
      <c r="U373" s="74">
        <v>6.6223805383742729E-3</v>
      </c>
      <c r="V373" s="74"/>
      <c r="W373" s="74">
        <v>1.7363392150190983E-2</v>
      </c>
      <c r="X373" s="74">
        <v>6.8513365757044364E-2</v>
      </c>
      <c r="Y373" s="74">
        <v>8.587675790723534E-2</v>
      </c>
      <c r="Z373" s="150"/>
      <c r="AA373" s="150"/>
      <c r="AB373" s="150"/>
    </row>
    <row r="374" spans="7:28">
      <c r="G374" s="4">
        <v>352</v>
      </c>
      <c r="H374" s="739">
        <v>3.3448267783944908E-3</v>
      </c>
      <c r="I374" s="739">
        <v>6371.3228629684681</v>
      </c>
      <c r="J374" s="739">
        <v>6371.3245353818575</v>
      </c>
      <c r="K374" s="739">
        <v>0.32286296846806395</v>
      </c>
      <c r="L374" s="739">
        <v>0.32453538185726122</v>
      </c>
      <c r="M374" s="739">
        <v>974.8675778423659</v>
      </c>
      <c r="N374" s="739">
        <v>286.04062770884201</v>
      </c>
      <c r="O374" s="74">
        <v>6.376601847092755</v>
      </c>
      <c r="P374" s="74">
        <v>966.45056263705089</v>
      </c>
      <c r="Q374" s="74">
        <v>8.4170152053150584</v>
      </c>
      <c r="R374" s="74">
        <v>1.0003028846568847</v>
      </c>
      <c r="S374" s="74">
        <v>1.0471354669013118</v>
      </c>
      <c r="T374" s="74">
        <v>1.0471345577381928</v>
      </c>
      <c r="U374" s="74">
        <v>6.6889290214930952E-3</v>
      </c>
      <c r="V374" s="74"/>
      <c r="W374" s="74">
        <v>1.7353577776983861E-2</v>
      </c>
      <c r="X374" s="74">
        <v>6.8381545222100465E-2</v>
      </c>
      <c r="Y374" s="74">
        <v>8.5735122999084326E-2</v>
      </c>
      <c r="Z374" s="150"/>
      <c r="AA374" s="150"/>
      <c r="AB374" s="150"/>
    </row>
    <row r="375" spans="7:28">
      <c r="G375" s="134">
        <v>353</v>
      </c>
      <c r="H375" s="739">
        <v>3.3784428463849553E-3</v>
      </c>
      <c r="I375" s="739">
        <v>6371.3262077952468</v>
      </c>
      <c r="J375" s="739">
        <v>6371.3278970166702</v>
      </c>
      <c r="K375" s="739">
        <v>0.32620779524645849</v>
      </c>
      <c r="L375" s="739">
        <v>0.32789701666965099</v>
      </c>
      <c r="M375" s="739">
        <v>974.47627606656636</v>
      </c>
      <c r="N375" s="739">
        <v>286.01877932504755</v>
      </c>
      <c r="O375" s="74">
        <v>6.3658929460905744</v>
      </c>
      <c r="P375" s="74">
        <v>966.07403827351254</v>
      </c>
      <c r="Q375" s="74">
        <v>8.4022377930537928</v>
      </c>
      <c r="R375" s="74">
        <v>1.0003027371263293</v>
      </c>
      <c r="S375" s="74">
        <v>1.0471348131541727</v>
      </c>
      <c r="T375" s="74">
        <v>1.0471338948556932</v>
      </c>
      <c r="U375" s="74">
        <v>6.7561461733021133E-3</v>
      </c>
      <c r="V375" s="74"/>
      <c r="W375" s="74">
        <v>1.7343669349006555E-2</v>
      </c>
      <c r="X375" s="74">
        <v>6.8248658234208184E-2</v>
      </c>
      <c r="Y375" s="74">
        <v>8.5592327583214736E-2</v>
      </c>
      <c r="Z375" s="150"/>
      <c r="AA375" s="150"/>
      <c r="AB375" s="150"/>
    </row>
    <row r="376" spans="7:28">
      <c r="G376" s="4">
        <v>354</v>
      </c>
      <c r="H376" s="739">
        <v>3.4123967614754359E-3</v>
      </c>
      <c r="I376" s="739">
        <v>6371.3295862380928</v>
      </c>
      <c r="J376" s="739">
        <v>6371.3312924364736</v>
      </c>
      <c r="K376" s="739">
        <v>0.32958623809284343</v>
      </c>
      <c r="L376" s="739">
        <v>0.33129243647358114</v>
      </c>
      <c r="M376" s="739">
        <v>974.08117117678989</v>
      </c>
      <c r="N376" s="739">
        <v>285.99671138480176</v>
      </c>
      <c r="O376" s="74">
        <v>6.3550946753603004</v>
      </c>
      <c r="P376" s="74">
        <v>965.69383302408062</v>
      </c>
      <c r="Q376" s="74">
        <v>8.3873381527093223</v>
      </c>
      <c r="R376" s="74">
        <v>1.0003025882352587</v>
      </c>
      <c r="S376" s="74">
        <v>1.0471341526267439</v>
      </c>
      <c r="T376" s="74">
        <v>1.0471332251011298</v>
      </c>
      <c r="U376" s="74">
        <v>6.8240387108744471E-3</v>
      </c>
      <c r="V376" s="74"/>
      <c r="W376" s="74">
        <v>1.7333666012369318E-2</v>
      </c>
      <c r="X376" s="74">
        <v>6.811469877430959E-2</v>
      </c>
      <c r="Y376" s="74">
        <v>8.5448364786678915E-2</v>
      </c>
      <c r="Z376" s="150"/>
      <c r="AA376" s="150"/>
      <c r="AB376" s="150"/>
    </row>
    <row r="377" spans="7:28">
      <c r="G377" s="4">
        <v>355</v>
      </c>
      <c r="H377" s="739">
        <v>3.4466919190857389E-3</v>
      </c>
      <c r="I377" s="739">
        <v>6371.3329986348544</v>
      </c>
      <c r="J377" s="739">
        <v>6371.3347219808138</v>
      </c>
      <c r="K377" s="739">
        <v>0.33299863485431902</v>
      </c>
      <c r="L377" s="739">
        <v>0.3347219808138619</v>
      </c>
      <c r="M377" s="739">
        <v>973.68222753436407</v>
      </c>
      <c r="N377" s="739">
        <v>285.97442168199956</v>
      </c>
      <c r="O377" s="74">
        <v>6.3442064739327915</v>
      </c>
      <c r="P377" s="74">
        <v>965.30991199484345</v>
      </c>
      <c r="Q377" s="74">
        <v>8.3723155395206632</v>
      </c>
      <c r="R377" s="74">
        <v>1.0003024379722976</v>
      </c>
      <c r="S377" s="74">
        <v>1.0471334852469349</v>
      </c>
      <c r="T377" s="74">
        <v>1.0471325484014919</v>
      </c>
      <c r="U377" s="74">
        <v>6.8926134181310772E-3</v>
      </c>
      <c r="V377" s="74"/>
      <c r="W377" s="74">
        <v>1.7323566906409703E-2</v>
      </c>
      <c r="X377" s="74">
        <v>6.7979660843021858E-2</v>
      </c>
      <c r="Y377" s="74">
        <v>8.5303227749431554E-2</v>
      </c>
      <c r="Z377" s="150"/>
      <c r="AA377" s="150"/>
      <c r="AB377" s="150"/>
    </row>
    <row r="378" spans="7:28">
      <c r="G378" s="4">
        <v>356</v>
      </c>
      <c r="H378" s="739">
        <v>3.4813317487602017E-3</v>
      </c>
      <c r="I378" s="739">
        <v>6371.3364453267732</v>
      </c>
      <c r="J378" s="739">
        <v>6371.3381859926476</v>
      </c>
      <c r="K378" s="739">
        <v>0.33644532677340466</v>
      </c>
      <c r="L378" s="739">
        <v>0.33818599264778476</v>
      </c>
      <c r="M378" s="739">
        <v>973.27940919360492</v>
      </c>
      <c r="N378" s="739">
        <v>285.95190798837348</v>
      </c>
      <c r="O378" s="74">
        <v>6.3332277811065145</v>
      </c>
      <c r="P378" s="74">
        <v>964.92223998394923</v>
      </c>
      <c r="Q378" s="74">
        <v>8.3571692096556571</v>
      </c>
      <c r="R378" s="74">
        <v>1.0003022863259976</v>
      </c>
      <c r="S378" s="74">
        <v>1.0471328109418603</v>
      </c>
      <c r="T378" s="74">
        <v>1.0471318646829619</v>
      </c>
      <c r="U378" s="74">
        <v>6.9618771481145814E-3</v>
      </c>
      <c r="V378" s="74"/>
      <c r="W378" s="74">
        <v>1.7313371163659583E-2</v>
      </c>
      <c r="X378" s="74">
        <v>6.7843538462046535E-2</v>
      </c>
      <c r="Y378" s="74">
        <v>8.5156909625706115E-2</v>
      </c>
      <c r="Z378" s="150"/>
      <c r="AA378" s="150"/>
      <c r="AB378" s="150"/>
    </row>
    <row r="379" spans="7:28">
      <c r="G379" s="134">
        <v>357</v>
      </c>
      <c r="H379" s="739">
        <v>3.5163197145106615E-3</v>
      </c>
      <c r="I379" s="739">
        <v>6371.339926658522</v>
      </c>
      <c r="J379" s="739">
        <v>6371.3416848183797</v>
      </c>
      <c r="K379" s="739">
        <v>0.33992665852216503</v>
      </c>
      <c r="L379" s="739">
        <v>0.34168481837942033</v>
      </c>
      <c r="M379" s="739">
        <v>972.87267989974805</v>
      </c>
      <c r="N379" s="739">
        <v>285.92916805327144</v>
      </c>
      <c r="O379" s="74">
        <v>6.3221580365440673</v>
      </c>
      <c r="P379" s="74">
        <v>964.53078147939573</v>
      </c>
      <c r="Q379" s="74">
        <v>8.3418984203523276</v>
      </c>
      <c r="R379" s="74">
        <v>1.0003021332848379</v>
      </c>
      <c r="S379" s="74">
        <v>1.0471321296378291</v>
      </c>
      <c r="T379" s="74">
        <v>1.0471311738709099</v>
      </c>
      <c r="U379" s="74">
        <v>7.0318368225343875E-3</v>
      </c>
      <c r="V379" s="74"/>
      <c r="W379" s="74">
        <v>1.7303077909813121E-2</v>
      </c>
      <c r="X379" s="74">
        <v>6.7706325675607748E-2</v>
      </c>
      <c r="Y379" s="74">
        <v>8.5009403585420862E-2</v>
      </c>
      <c r="Z379" s="150"/>
      <c r="AA379" s="150"/>
      <c r="AB379" s="150"/>
    </row>
    <row r="380" spans="7:28">
      <c r="G380" s="4">
        <v>358</v>
      </c>
      <c r="H380" s="739">
        <v>3.5516593151628472E-3</v>
      </c>
      <c r="I380" s="739">
        <v>6371.3434429782365</v>
      </c>
      <c r="J380" s="739">
        <v>6371.3452188078936</v>
      </c>
      <c r="K380" s="739">
        <v>0.34344297823667569</v>
      </c>
      <c r="L380" s="739">
        <v>0.34521880789425713</v>
      </c>
      <c r="M380" s="739">
        <v>972.4620030868565</v>
      </c>
      <c r="N380" s="739">
        <v>285.90619960343201</v>
      </c>
      <c r="O380" s="74">
        <v>6.3109966803709083</v>
      </c>
      <c r="P380" s="74">
        <v>964.13550065679317</v>
      </c>
      <c r="Q380" s="74">
        <v>8.3265024300633215</v>
      </c>
      <c r="R380" s="74">
        <v>1.000301978837224</v>
      </c>
      <c r="S380" s="74">
        <v>1.0471314412603376</v>
      </c>
      <c r="T380" s="74">
        <v>1.0471304758898821</v>
      </c>
      <c r="U380" s="74">
        <v>7.1024994304025313E-3</v>
      </c>
      <c r="V380" s="74"/>
      <c r="W380" s="74">
        <v>1.7292686263694582E-2</v>
      </c>
      <c r="X380" s="74">
        <v>6.7568016551917576E-2</v>
      </c>
      <c r="Y380" s="74">
        <v>8.4860702815612157E-2</v>
      </c>
      <c r="Z380" s="150"/>
      <c r="AA380" s="150"/>
      <c r="AB380" s="150"/>
    </row>
    <row r="381" spans="7:28">
      <c r="G381" s="4">
        <v>359</v>
      </c>
      <c r="H381" s="739">
        <v>3.5873540847062763E-3</v>
      </c>
      <c r="I381" s="739">
        <v>6371.3469946375517</v>
      </c>
      <c r="J381" s="739">
        <v>6371.3487883145945</v>
      </c>
      <c r="K381" s="739">
        <v>0.34699463755183863</v>
      </c>
      <c r="L381" s="739">
        <v>0.34878831459419174</v>
      </c>
      <c r="M381" s="739">
        <v>972.04734187573933</v>
      </c>
      <c r="N381" s="739">
        <v>285.8830003427571</v>
      </c>
      <c r="O381" s="74">
        <v>6.2997431532762711</v>
      </c>
      <c r="P381" s="74">
        <v>963.73636137713595</v>
      </c>
      <c r="Q381" s="74">
        <v>8.3109804986034241</v>
      </c>
      <c r="R381" s="74">
        <v>1.0003018229714897</v>
      </c>
      <c r="S381" s="74">
        <v>1.0471307457340568</v>
      </c>
      <c r="T381" s="74">
        <v>1.04712977066359</v>
      </c>
      <c r="U381" s="74">
        <v>7.1738720362191088E-3</v>
      </c>
      <c r="V381" s="74"/>
      <c r="W381" s="74">
        <v>1.7282195337226788E-2</v>
      </c>
      <c r="X381" s="74">
        <v>6.7428605184670962E-2</v>
      </c>
      <c r="Y381" s="74">
        <v>8.471080052189775E-2</v>
      </c>
      <c r="Z381" s="150"/>
      <c r="AA381" s="150"/>
      <c r="AB381" s="150"/>
    </row>
    <row r="382" spans="7:28">
      <c r="G382" s="4">
        <v>360</v>
      </c>
      <c r="H382" s="739">
        <v>3.6234075926476466E-3</v>
      </c>
      <c r="I382" s="739">
        <v>6371.3505819916363</v>
      </c>
      <c r="J382" s="739">
        <v>6371.3523936954325</v>
      </c>
      <c r="K382" s="739">
        <v>0.35058199163654485</v>
      </c>
      <c r="L382" s="739">
        <v>0.35239369543286869</v>
      </c>
      <c r="M382" s="739">
        <v>971.62865907186233</v>
      </c>
      <c r="N382" s="739">
        <v>285.8595679520829</v>
      </c>
      <c r="O382" s="74">
        <v>6.2883968966163097</v>
      </c>
      <c r="P382" s="74">
        <v>963.33332718456211</v>
      </c>
      <c r="Q382" s="74">
        <v>8.2953318873002182</v>
      </c>
      <c r="R382" s="74">
        <v>1.000301665675895</v>
      </c>
      <c r="S382" s="74">
        <v>1.0471300429828254</v>
      </c>
      <c r="T382" s="74">
        <v>1.0471290581149044</v>
      </c>
      <c r="U382" s="74">
        <v>7.2459617686035926E-3</v>
      </c>
      <c r="V382" s="74"/>
      <c r="W382" s="74">
        <v>1.727160423539989E-2</v>
      </c>
      <c r="X382" s="74">
        <v>6.7288085694567609E-2</v>
      </c>
      <c r="Y382" s="74">
        <v>8.4559689929967499E-2</v>
      </c>
      <c r="Z382" s="150"/>
      <c r="AA382" s="150"/>
      <c r="AB382" s="150"/>
    </row>
    <row r="383" spans="7:28">
      <c r="G383" s="134">
        <v>361</v>
      </c>
      <c r="H383" s="739">
        <v>3.6598234443677991E-3</v>
      </c>
      <c r="I383" s="739">
        <v>6371.3542053992296</v>
      </c>
      <c r="J383" s="739">
        <v>6371.3560353109515</v>
      </c>
      <c r="K383" s="739">
        <v>0.35420539922919259</v>
      </c>
      <c r="L383" s="739">
        <v>0.35603531095137647</v>
      </c>
      <c r="M383" s="739">
        <v>971.20591716326533</v>
      </c>
      <c r="N383" s="739">
        <v>285.83590008894822</v>
      </c>
      <c r="O383" s="74">
        <v>6.2769573525195081</v>
      </c>
      <c r="P383" s="74">
        <v>962.92636130411745</v>
      </c>
      <c r="Q383" s="74">
        <v>8.2795558591479246</v>
      </c>
      <c r="R383" s="74">
        <v>1.0003015069386272</v>
      </c>
      <c r="S383" s="74">
        <v>1.0471293329296394</v>
      </c>
      <c r="T383" s="74">
        <v>1.0471283381658418</v>
      </c>
      <c r="U383" s="74">
        <v>7.3187758330277575E-3</v>
      </c>
      <c r="V383" s="74"/>
      <c r="W383" s="74">
        <v>1.7260912056240668E-2</v>
      </c>
      <c r="X383" s="74">
        <v>6.7146452230864823E-2</v>
      </c>
      <c r="Y383" s="74">
        <v>8.4407364287105491E-2</v>
      </c>
      <c r="Z383" s="150"/>
      <c r="AA383" s="150"/>
      <c r="AB383" s="150"/>
    </row>
    <row r="384" spans="7:28">
      <c r="G384" s="4">
        <v>362</v>
      </c>
      <c r="H384" s="739">
        <v>3.6966052814822506E-3</v>
      </c>
      <c r="I384" s="739">
        <v>6371.3578652226734</v>
      </c>
      <c r="J384" s="739">
        <v>6371.359713525314</v>
      </c>
      <c r="K384" s="739">
        <v>0.35786522267356036</v>
      </c>
      <c r="L384" s="739">
        <v>0.35971352531430151</v>
      </c>
      <c r="M384" s="739">
        <v>970.77907831847244</v>
      </c>
      <c r="N384" s="739">
        <v>285.81199438736041</v>
      </c>
      <c r="O384" s="74">
        <v>6.2654239639943823</v>
      </c>
      <c r="P384" s="74">
        <v>962.51542663950795</v>
      </c>
      <c r="Q384" s="74">
        <v>8.2636516789644485</v>
      </c>
      <c r="R384" s="74">
        <v>1.000301346747801</v>
      </c>
      <c r="S384" s="74">
        <v>1.0471286154966422</v>
      </c>
      <c r="T384" s="74">
        <v>1.0471276107375587</v>
      </c>
      <c r="U384" s="74">
        <v>7.3923215040849755E-3</v>
      </c>
      <c r="V384" s="74"/>
      <c r="W384" s="74">
        <v>1.7250117890782009E-2</v>
      </c>
      <c r="X384" s="74">
        <v>6.7003698972958131E-2</v>
      </c>
      <c r="Y384" s="74">
        <v>8.4253816863740144E-2</v>
      </c>
      <c r="Z384" s="150"/>
      <c r="AA384" s="150"/>
      <c r="AB384" s="150"/>
    </row>
    <row r="385" spans="7:28">
      <c r="G385" s="4">
        <v>363</v>
      </c>
      <c r="H385" s="739">
        <v>3.733756782205366E-3</v>
      </c>
      <c r="I385" s="739">
        <v>6371.3615618279555</v>
      </c>
      <c r="J385" s="739">
        <v>6371.3634287063469</v>
      </c>
      <c r="K385" s="739">
        <v>0.36156182795504271</v>
      </c>
      <c r="L385" s="739">
        <v>0.36342870634614538</v>
      </c>
      <c r="M385" s="739">
        <v>970.34810438440593</v>
      </c>
      <c r="N385" s="739">
        <v>285.78784845755933</v>
      </c>
      <c r="O385" s="74">
        <v>6.2537961750394908</v>
      </c>
      <c r="P385" s="74">
        <v>962.10048577085422</v>
      </c>
      <c r="Q385" s="74">
        <v>8.2476186135516851</v>
      </c>
      <c r="R385" s="74">
        <v>1.0003011850914585</v>
      </c>
      <c r="S385" s="74">
        <v>1.0471278906051136</v>
      </c>
      <c r="T385" s="74">
        <v>1.0471268757503358</v>
      </c>
      <c r="U385" s="74">
        <v>7.466606131856679E-3</v>
      </c>
      <c r="V385" s="74"/>
      <c r="W385" s="74">
        <v>1.7239220823033093E-2</v>
      </c>
      <c r="X385" s="74">
        <v>6.6859820131992015E-2</v>
      </c>
      <c r="Y385" s="74">
        <v>8.4099040955025101E-2</v>
      </c>
      <c r="Z385" s="150"/>
      <c r="AA385" s="150"/>
      <c r="AB385" s="150"/>
    </row>
    <row r="386" spans="7:28">
      <c r="G386" s="4">
        <v>364</v>
      </c>
      <c r="H386" s="739">
        <v>3.7712816617181746E-3</v>
      </c>
      <c r="I386" s="739">
        <v>6371.3652955847374</v>
      </c>
      <c r="J386" s="739">
        <v>6371.3671812255679</v>
      </c>
      <c r="K386" s="739">
        <v>0.36529558473724805</v>
      </c>
      <c r="L386" s="739">
        <v>0.36718122556810712</v>
      </c>
      <c r="M386" s="739">
        <v>969.91295688430216</v>
      </c>
      <c r="N386" s="739">
        <v>285.76345988577856</v>
      </c>
      <c r="O386" s="74">
        <v>6.2420734307557852</v>
      </c>
      <c r="P386" s="74">
        <v>961.68150095244312</v>
      </c>
      <c r="Q386" s="74">
        <v>8.2314559318590916</v>
      </c>
      <c r="R386" s="74">
        <v>1.0003010219575681</v>
      </c>
      <c r="S386" s="74">
        <v>1.0471271581754626</v>
      </c>
      <c r="T386" s="74">
        <v>1.0471261331235744</v>
      </c>
      <c r="U386" s="74">
        <v>7.5416371391838766E-3</v>
      </c>
      <c r="V386" s="74"/>
      <c r="W386" s="74">
        <v>1.7228219929949908E-2</v>
      </c>
      <c r="X386" s="74">
        <v>6.6714809952500329E-2</v>
      </c>
      <c r="Y386" s="74">
        <v>8.394302988245024E-2</v>
      </c>
      <c r="Z386" s="150"/>
      <c r="AA386" s="150"/>
      <c r="AB386" s="150"/>
    </row>
    <row r="387" spans="7:28">
      <c r="G387" s="134">
        <v>365</v>
      </c>
      <c r="H387" s="739">
        <v>3.8091836725399021E-3</v>
      </c>
      <c r="I387" s="739">
        <v>6371.3690668663994</v>
      </c>
      <c r="J387" s="739">
        <v>6371.3709714582355</v>
      </c>
      <c r="K387" s="739">
        <v>0.36906686639896641</v>
      </c>
      <c r="L387" s="739">
        <v>0.37097145823523636</v>
      </c>
      <c r="M387" s="739">
        <v>969.47359701562573</v>
      </c>
      <c r="N387" s="739">
        <v>285.73882623400431</v>
      </c>
      <c r="O387" s="74">
        <v>6.2302551774613484</v>
      </c>
      <c r="P387" s="74">
        <v>961.25843411047515</v>
      </c>
      <c r="Q387" s="74">
        <v>8.2151629051505957</v>
      </c>
      <c r="R387" s="74">
        <v>1.0003008573340266</v>
      </c>
      <c r="S387" s="74">
        <v>1.0471264181272149</v>
      </c>
      <c r="T387" s="74">
        <v>1.0471253827757814</v>
      </c>
      <c r="U387" s="74">
        <v>7.6174220216671529E-3</v>
      </c>
      <c r="V387" s="74"/>
      <c r="W387" s="74">
        <v>1.7217114281406376E-2</v>
      </c>
      <c r="X387" s="74">
        <v>6.6568662714077076E-2</v>
      </c>
      <c r="Y387" s="74">
        <v>8.3785776995483452E-2</v>
      </c>
      <c r="Z387" s="150"/>
      <c r="AA387" s="150"/>
      <c r="AB387" s="150"/>
    </row>
    <row r="388" spans="7:28">
      <c r="G388" s="4">
        <v>366</v>
      </c>
      <c r="H388" s="739">
        <v>3.8474666049032125E-3</v>
      </c>
      <c r="I388" s="739">
        <v>6371.3728760500717</v>
      </c>
      <c r="J388" s="739">
        <v>6371.3747997833743</v>
      </c>
      <c r="K388" s="739">
        <v>0.37287605007150626</v>
      </c>
      <c r="L388" s="739">
        <v>0.37479978337395786</v>
      </c>
      <c r="M388" s="739">
        <v>969.029985647986</v>
      </c>
      <c r="N388" s="739">
        <v>285.71394503973215</v>
      </c>
      <c r="O388" s="74">
        <v>6.2183408628085139</v>
      </c>
      <c r="P388" s="74">
        <v>960.8312468408111</v>
      </c>
      <c r="Q388" s="74">
        <v>8.1987388071748608</v>
      </c>
      <c r="R388" s="74">
        <v>1.0003006912086572</v>
      </c>
      <c r="S388" s="74">
        <v>1.0471256703790037</v>
      </c>
      <c r="T388" s="74">
        <v>1.047124624624562</v>
      </c>
      <c r="U388" s="74">
        <v>7.6939683535783843E-3</v>
      </c>
      <c r="V388" s="74"/>
      <c r="W388" s="74">
        <v>1.7205902940165801E-2</v>
      </c>
      <c r="X388" s="74">
        <v>6.642137273307662E-2</v>
      </c>
      <c r="Y388" s="74">
        <v>8.3627275673242421E-2</v>
      </c>
      <c r="Z388" s="150"/>
      <c r="AA388" s="150"/>
      <c r="AB388" s="150"/>
    </row>
    <row r="389" spans="7:28">
      <c r="G389" s="4">
        <v>367</v>
      </c>
      <c r="H389" s="739">
        <v>3.8861342871332472E-3</v>
      </c>
      <c r="I389" s="739">
        <v>6371.3767235166761</v>
      </c>
      <c r="J389" s="739">
        <v>6371.3786665838197</v>
      </c>
      <c r="K389" s="739">
        <v>0.37672351667640952</v>
      </c>
      <c r="L389" s="739">
        <v>0.37866658381997614</v>
      </c>
      <c r="M389" s="739">
        <v>968.58208332105573</v>
      </c>
      <c r="N389" s="739">
        <v>285.68881381572095</v>
      </c>
      <c r="O389" s="74">
        <v>6.2063299359034323</v>
      </c>
      <c r="P389" s="74">
        <v>960.39990040671682</v>
      </c>
      <c r="Q389" s="74">
        <v>8.1821829143389522</v>
      </c>
      <c r="R389" s="74">
        <v>1.0003005235692111</v>
      </c>
      <c r="S389" s="74">
        <v>1.0471249148485584</v>
      </c>
      <c r="T389" s="74">
        <v>1.0471238585866065</v>
      </c>
      <c r="U389" s="74">
        <v>7.7712837824037706E-3</v>
      </c>
      <c r="V389" s="74"/>
      <c r="W389" s="74">
        <v>1.7194584961852988E-2</v>
      </c>
      <c r="X389" s="74">
        <v>6.6272934364345532E-2</v>
      </c>
      <c r="Y389" s="74">
        <v>8.3467519326198517E-2</v>
      </c>
      <c r="Z389" s="150"/>
      <c r="AA389" s="150"/>
      <c r="AB389" s="150"/>
    </row>
    <row r="390" spans="7:28">
      <c r="G390" s="4">
        <v>368</v>
      </c>
      <c r="H390" s="739">
        <v>3.9251905860304501E-3</v>
      </c>
      <c r="I390" s="739">
        <v>6371.3806096509634</v>
      </c>
      <c r="J390" s="739">
        <v>6371.3825722462561</v>
      </c>
      <c r="K390" s="739">
        <v>0.38060965096354277</v>
      </c>
      <c r="L390" s="739">
        <v>0.382572246256558</v>
      </c>
      <c r="M390" s="739">
        <v>968.12985024249133</v>
      </c>
      <c r="N390" s="739">
        <v>285.66343004974442</v>
      </c>
      <c r="O390" s="74">
        <v>6.1942218474280706</v>
      </c>
      <c r="P390" s="74">
        <v>959.96435573660597</v>
      </c>
      <c r="Q390" s="74">
        <v>8.1654945058854054</v>
      </c>
      <c r="R390" s="74">
        <v>1.0003003544033671</v>
      </c>
      <c r="S390" s="74">
        <v>1.0471241514526952</v>
      </c>
      <c r="T390" s="74">
        <v>1.0471230845776818</v>
      </c>
      <c r="U390" s="74">
        <v>7.8493760338460561E-3</v>
      </c>
      <c r="V390" s="74"/>
      <c r="W390" s="74">
        <v>1.7183159394926796E-2</v>
      </c>
      <c r="X390" s="74">
        <v>6.6123342002984212E-2</v>
      </c>
      <c r="Y390" s="74">
        <v>8.3306501397911015E-2</v>
      </c>
      <c r="Z390" s="150"/>
      <c r="AA390" s="150"/>
      <c r="AB390" s="150"/>
    </row>
    <row r="391" spans="7:28">
      <c r="G391" s="134">
        <v>369</v>
      </c>
      <c r="H391" s="739">
        <v>3.9646394072572607E-3</v>
      </c>
      <c r="I391" s="739">
        <v>6371.3845348415498</v>
      </c>
      <c r="J391" s="739">
        <v>6371.3865171612533</v>
      </c>
      <c r="K391" s="739">
        <v>0.3845348415495734</v>
      </c>
      <c r="L391" s="739">
        <v>0.38651716125320201</v>
      </c>
      <c r="M391" s="739">
        <v>967.67324628585936</v>
      </c>
      <c r="N391" s="739">
        <v>285.6377912043406</v>
      </c>
      <c r="O391" s="74">
        <v>6.1820160497647141</v>
      </c>
      <c r="P391" s="74">
        <v>959.52457342178661</v>
      </c>
      <c r="Q391" s="74">
        <v>8.1486728640728021</v>
      </c>
      <c r="R391" s="74">
        <v>1.0003001836987309</v>
      </c>
      <c r="S391" s="74">
        <v>1.0471233801073068</v>
      </c>
      <c r="T391" s="74">
        <v>1.0471223025126215</v>
      </c>
      <c r="U391" s="74">
        <v>7.9282529104602872E-3</v>
      </c>
      <c r="V391" s="74"/>
      <c r="W391" s="74">
        <v>1.7171625280653455E-2</v>
      </c>
      <c r="X391" s="74">
        <v>6.5972590086140412E-2</v>
      </c>
      <c r="Y391" s="74">
        <v>8.3144215366793867E-2</v>
      </c>
      <c r="Z391" s="150"/>
      <c r="AA391" s="150"/>
      <c r="AB391" s="150"/>
    </row>
    <row r="392" spans="7:28">
      <c r="G392" s="4">
        <v>370</v>
      </c>
      <c r="H392" s="739">
        <v>4.0044846957286726E-3</v>
      </c>
      <c r="I392" s="739">
        <v>6371.3884994809569</v>
      </c>
      <c r="J392" s="739">
        <v>6371.3905017233046</v>
      </c>
      <c r="K392" s="739">
        <v>0.38849948095683062</v>
      </c>
      <c r="L392" s="739">
        <v>0.39050172330469496</v>
      </c>
      <c r="M392" s="739">
        <v>967.21223098856137</v>
      </c>
      <c r="N392" s="739">
        <v>285.61189471655814</v>
      </c>
      <c r="O392" s="74">
        <v>6.1697119971229695</v>
      </c>
      <c r="P392" s="74">
        <v>959.08051371420152</v>
      </c>
      <c r="Q392" s="74">
        <v>8.1317172743598114</v>
      </c>
      <c r="R392" s="74">
        <v>1.0003000114428369</v>
      </c>
      <c r="S392" s="74">
        <v>1.0471226007273495</v>
      </c>
      <c r="T392" s="74">
        <v>1.0471215123053106</v>
      </c>
      <c r="U392" s="74">
        <v>8.0079222930180549E-3</v>
      </c>
      <c r="V392" s="74"/>
      <c r="W392" s="74">
        <v>1.7159981653080258E-2</v>
      </c>
      <c r="X392" s="74">
        <v>6.5820673094833346E-2</v>
      </c>
      <c r="Y392" s="74">
        <v>8.2980654747913607E-2</v>
      </c>
      <c r="Z392" s="150"/>
      <c r="AA392" s="150"/>
      <c r="AB392" s="150"/>
    </row>
    <row r="393" spans="7:28">
      <c r="G393" s="4">
        <v>371</v>
      </c>
      <c r="H393" s="739">
        <v>4.0447304360067401E-3</v>
      </c>
      <c r="I393" s="739">
        <v>6371.3925039656524</v>
      </c>
      <c r="J393" s="739">
        <v>6371.3945263308706</v>
      </c>
      <c r="K393" s="739">
        <v>0.39250396565255941</v>
      </c>
      <c r="L393" s="739">
        <v>0.39452633087056277</v>
      </c>
      <c r="M393" s="739">
        <v>966.74676354976327</v>
      </c>
      <c r="N393" s="739">
        <v>285.58573799770056</v>
      </c>
      <c r="O393" s="74">
        <v>6.1573091456693039</v>
      </c>
      <c r="P393" s="74">
        <v>958.63213652417051</v>
      </c>
      <c r="Q393" s="74">
        <v>8.1146270255927977</v>
      </c>
      <c r="R393" s="74">
        <v>1.0002998376231464</v>
      </c>
      <c r="S393" s="74">
        <v>1.0471218132268354</v>
      </c>
      <c r="T393" s="74">
        <v>1.0471207138686807</v>
      </c>
      <c r="U393" s="74">
        <v>8.0883921432359784E-3</v>
      </c>
      <c r="V393" s="74"/>
      <c r="W393" s="74">
        <v>1.7148227539009846E-2</v>
      </c>
      <c r="X393" s="74">
        <v>6.5667585555809607E-2</v>
      </c>
      <c r="Y393" s="74">
        <v>8.2815813094819446E-2</v>
      </c>
      <c r="Z393" s="150"/>
      <c r="AA393" s="150"/>
      <c r="AB393" s="150"/>
    </row>
    <row r="394" spans="7:28">
      <c r="G394" s="4">
        <v>372</v>
      </c>
      <c r="H394" s="739">
        <v>4.0853806526990272E-3</v>
      </c>
      <c r="I394" s="739">
        <v>6371.3965486960888</v>
      </c>
      <c r="J394" s="739">
        <v>6371.3985913864153</v>
      </c>
      <c r="K394" s="739">
        <v>0.39654869608856613</v>
      </c>
      <c r="L394" s="739">
        <v>0.39859138641491565</v>
      </c>
      <c r="M394" s="739">
        <v>966.27680282833512</v>
      </c>
      <c r="N394" s="739">
        <v>285.5593184330678</v>
      </c>
      <c r="O394" s="74">
        <v>6.1448069536591472</v>
      </c>
      <c r="P394" s="74">
        <v>958.17940141813813</v>
      </c>
      <c r="Q394" s="74">
        <v>8.0974014101969622</v>
      </c>
      <c r="R394" s="74">
        <v>1.0002996622270497</v>
      </c>
      <c r="S394" s="74">
        <v>1.0471210175188186</v>
      </c>
      <c r="T394" s="74">
        <v>1.0471199071146935</v>
      </c>
      <c r="U394" s="74">
        <v>8.1696705001377268E-3</v>
      </c>
      <c r="V394" s="74"/>
      <c r="W394" s="74">
        <v>1.7136361957975427E-2</v>
      </c>
      <c r="X394" s="74">
        <v>6.5513322043430786E-2</v>
      </c>
      <c r="Y394" s="74">
        <v>8.264968400140621E-2</v>
      </c>
      <c r="Z394" s="150"/>
      <c r="AA394" s="150"/>
      <c r="AB394" s="150"/>
    </row>
    <row r="395" spans="7:28">
      <c r="G395" s="134">
        <v>373</v>
      </c>
      <c r="H395" s="739">
        <v>4.1264394108610804E-3</v>
      </c>
      <c r="I395" s="739">
        <v>6371.400634076741</v>
      </c>
      <c r="J395" s="739">
        <v>6371.4026972964466</v>
      </c>
      <c r="K395" s="739">
        <v>0.40063407674126522</v>
      </c>
      <c r="L395" s="739">
        <v>0.40269729644669577</v>
      </c>
      <c r="M395" s="739">
        <v>965.8023073407868</v>
      </c>
      <c r="N395" s="739">
        <v>285.53263338169489</v>
      </c>
      <c r="O395" s="74">
        <v>6.1322048815715906</v>
      </c>
      <c r="P395" s="74">
        <v>957.72226761641571</v>
      </c>
      <c r="Q395" s="74">
        <v>8.0800397243711153</v>
      </c>
      <c r="R395" s="74">
        <v>1.0002994852418645</v>
      </c>
      <c r="S395" s="74">
        <v>1.0471202135153856</v>
      </c>
      <c r="T395" s="74">
        <v>1.0471190919543329</v>
      </c>
      <c r="U395" s="74">
        <v>8.2517654850562394E-3</v>
      </c>
      <c r="V395" s="74"/>
      <c r="W395" s="74">
        <v>1.7124383922216289E-2</v>
      </c>
      <c r="X395" s="74">
        <v>6.5357877181592847E-2</v>
      </c>
      <c r="Y395" s="74">
        <v>8.2482261103809129E-2</v>
      </c>
      <c r="Z395" s="150"/>
      <c r="AA395" s="150"/>
      <c r="AB395" s="150"/>
    </row>
    <row r="396" spans="7:28">
      <c r="G396" s="4">
        <v>374</v>
      </c>
      <c r="H396" s="739">
        <v>4.16791081640293E-3</v>
      </c>
      <c r="I396" s="739">
        <v>6371.4047605161522</v>
      </c>
      <c r="J396" s="739">
        <v>6371.4068444715604</v>
      </c>
      <c r="K396" s="739">
        <v>0.40476051615212633</v>
      </c>
      <c r="L396" s="739">
        <v>0.40684447156032777</v>
      </c>
      <c r="M396" s="739">
        <v>965.32323525921436</v>
      </c>
      <c r="N396" s="739">
        <v>285.50568017608862</v>
      </c>
      <c r="O396" s="74">
        <v>6.1195023922466962</v>
      </c>
      <c r="P396" s="74">
        <v>957.2606939909283</v>
      </c>
      <c r="Q396" s="74">
        <v>8.0625412682860844</v>
      </c>
      <c r="R396" s="74">
        <v>1.0002993066548371</v>
      </c>
      <c r="S396" s="74">
        <v>1.0471194011276435</v>
      </c>
      <c r="T396" s="74">
        <v>1.0471182682975924</v>
      </c>
      <c r="U396" s="74">
        <v>8.3346852993599896E-3</v>
      </c>
      <c r="V396" s="74"/>
      <c r="W396" s="74">
        <v>1.7112292436654172E-2</v>
      </c>
      <c r="X396" s="74">
        <v>6.5201245645677641E-2</v>
      </c>
      <c r="Y396" s="74">
        <v>8.2313538082331814E-2</v>
      </c>
      <c r="Z396" s="150"/>
      <c r="AA396" s="150"/>
      <c r="AB396" s="150"/>
    </row>
    <row r="397" spans="7:28">
      <c r="G397" s="4">
        <v>375</v>
      </c>
      <c r="H397" s="739">
        <v>4.2097990164996907E-3</v>
      </c>
      <c r="I397" s="739">
        <v>6371.4089284269685</v>
      </c>
      <c r="J397" s="739">
        <v>6371.4110333264771</v>
      </c>
      <c r="K397" s="739">
        <v>0.40892842696852938</v>
      </c>
      <c r="L397" s="739">
        <v>0.4110333264767792</v>
      </c>
      <c r="M397" s="739">
        <v>964.83954440925186</v>
      </c>
      <c r="N397" s="739">
        <v>285.47845612196085</v>
      </c>
      <c r="O397" s="74">
        <v>6.1066989510254492</v>
      </c>
      <c r="P397" s="74">
        <v>956.79463906296508</v>
      </c>
      <c r="Q397" s="74">
        <v>8.0449053462867699</v>
      </c>
      <c r="R397" s="74">
        <v>1.000299126453142</v>
      </c>
      <c r="S397" s="74">
        <v>1.0471185802657104</v>
      </c>
      <c r="T397" s="74">
        <v>1.0471174360534641</v>
      </c>
      <c r="U397" s="74">
        <v>8.4184382294552051E-3</v>
      </c>
      <c r="V397" s="74"/>
      <c r="W397" s="74">
        <v>1.710008649887031E-2</v>
      </c>
      <c r="X397" s="74">
        <v>6.5043422164536929E-2</v>
      </c>
      <c r="Y397" s="74">
        <v>8.2143508663407236E-2</v>
      </c>
      <c r="Z397" s="150"/>
      <c r="AA397" s="150"/>
      <c r="AB397" s="150"/>
    </row>
    <row r="398" spans="7:28">
      <c r="G398" s="4">
        <v>376</v>
      </c>
      <c r="H398" s="739">
        <v>4.2521082000062781E-3</v>
      </c>
      <c r="I398" s="739">
        <v>6371.4131382259848</v>
      </c>
      <c r="J398" s="739">
        <v>6371.4152642800846</v>
      </c>
      <c r="K398" s="739">
        <v>0.41313822598502903</v>
      </c>
      <c r="L398" s="739">
        <v>0.41526428008503219</v>
      </c>
      <c r="M398" s="739">
        <v>964.35119226802863</v>
      </c>
      <c r="N398" s="739">
        <v>285.4509584979599</v>
      </c>
      <c r="O398" s="74">
        <v>6.0937940258923824</v>
      </c>
      <c r="P398" s="74">
        <v>956.32406100093067</v>
      </c>
      <c r="Q398" s="74">
        <v>8.0271312670979356</v>
      </c>
      <c r="R398" s="74">
        <v>1.0002989446238832</v>
      </c>
      <c r="S398" s="74">
        <v>1.0471177508387004</v>
      </c>
      <c r="T398" s="74">
        <v>1.0471165951299264</v>
      </c>
      <c r="U398" s="74">
        <v>8.5030326426931424E-3</v>
      </c>
      <c r="V398" s="74"/>
      <c r="W398" s="74">
        <v>1.7087765099083215E-2</v>
      </c>
      <c r="X398" s="74">
        <v>6.4884401522508572E-2</v>
      </c>
      <c r="Y398" s="74">
        <v>8.1972166621591791E-2</v>
      </c>
      <c r="Z398" s="150"/>
      <c r="AA398" s="150"/>
      <c r="AB398" s="150"/>
    </row>
    <row r="399" spans="7:28">
      <c r="G399" s="134">
        <v>377</v>
      </c>
      <c r="H399" s="739">
        <v>4.2948425978763015E-3</v>
      </c>
      <c r="I399" s="739">
        <v>6371.4173903341853</v>
      </c>
      <c r="J399" s="739">
        <v>6371.4195377554843</v>
      </c>
      <c r="K399" s="739">
        <v>0.41739033418503518</v>
      </c>
      <c r="L399" s="739">
        <v>0.41953775548397332</v>
      </c>
      <c r="M399" s="739">
        <v>963.85813596213177</v>
      </c>
      <c r="N399" s="739">
        <v>285.42318455539839</v>
      </c>
      <c r="O399" s="74">
        <v>6.0807870876208874</v>
      </c>
      <c r="P399" s="74">
        <v>955.84891761809808</v>
      </c>
      <c r="Q399" s="74">
        <v>8.0092183440336875</v>
      </c>
      <c r="R399" s="74">
        <v>1.0002987611540928</v>
      </c>
      <c r="S399" s="74">
        <v>1.0471169127547144</v>
      </c>
      <c r="T399" s="74">
        <v>1.0471157454339317</v>
      </c>
      <c r="U399" s="74">
        <v>8.5884769900985702E-3</v>
      </c>
      <c r="V399" s="74"/>
      <c r="W399" s="74">
        <v>1.7075327220127095E-2</v>
      </c>
      <c r="X399" s="74">
        <v>6.4724178561465687E-2</v>
      </c>
      <c r="Y399" s="74">
        <v>8.1799505781592785E-2</v>
      </c>
      <c r="Z399" s="150"/>
      <c r="AA399" s="150"/>
      <c r="AB399" s="150"/>
    </row>
    <row r="400" spans="7:28">
      <c r="G400" s="4">
        <v>378</v>
      </c>
      <c r="H400" s="739">
        <v>4.3380064835851625E-3</v>
      </c>
      <c r="I400" s="739">
        <v>6371.4216851767833</v>
      </c>
      <c r="J400" s="739">
        <v>6371.423854180025</v>
      </c>
      <c r="K400" s="739">
        <v>0.42168517678291173</v>
      </c>
      <c r="L400" s="739">
        <v>0.42385418002470432</v>
      </c>
      <c r="M400" s="739">
        <v>963.36033226557981</v>
      </c>
      <c r="N400" s="739">
        <v>285.39513151797917</v>
      </c>
      <c r="O400" s="74">
        <v>6.0676776099212502</v>
      </c>
      <c r="P400" s="74">
        <v>955.36916637036904</v>
      </c>
      <c r="Q400" s="74">
        <v>7.9911658952107647</v>
      </c>
      <c r="R400" s="74">
        <v>1.0002985760307324</v>
      </c>
      <c r="S400" s="74">
        <v>1.047116065920829</v>
      </c>
      <c r="T400" s="74">
        <v>1.0471148868713978</v>
      </c>
      <c r="U400" s="74">
        <v>8.6747798095530015E-3</v>
      </c>
      <c r="V400" s="74"/>
      <c r="W400" s="74">
        <v>1.7062771837431268E-2</v>
      </c>
      <c r="X400" s="74">
        <v>6.4562748182898408E-2</v>
      </c>
      <c r="Y400" s="74">
        <v>8.1625520020329675E-2</v>
      </c>
      <c r="Z400" s="150"/>
      <c r="AA400" s="150"/>
      <c r="AB400" s="150"/>
    </row>
    <row r="401" spans="7:28">
      <c r="G401" s="4">
        <v>379</v>
      </c>
      <c r="H401" s="739">
        <v>4.3816041735573966E-3</v>
      </c>
      <c r="I401" s="739">
        <v>6371.4260231832668</v>
      </c>
      <c r="J401" s="739">
        <v>6371.428213985354</v>
      </c>
      <c r="K401" s="739">
        <v>0.4260231832664968</v>
      </c>
      <c r="L401" s="739">
        <v>0.42821398535327548</v>
      </c>
      <c r="M401" s="739">
        <v>962.85773759780341</v>
      </c>
      <c r="N401" s="739">
        <v>285.36679658151792</v>
      </c>
      <c r="O401" s="74">
        <v>6.054465069591429</v>
      </c>
      <c r="P401" s="74">
        <v>954.88476435403777</v>
      </c>
      <c r="Q401" s="74">
        <v>7.9729732437655896</v>
      </c>
      <c r="R401" s="74">
        <v>1.0002983892406929</v>
      </c>
      <c r="S401" s="74">
        <v>1.0471152102430816</v>
      </c>
      <c r="T401" s="74">
        <v>1.0471140193471911</v>
      </c>
      <c r="U401" s="74">
        <v>8.7619497226114618E-3</v>
      </c>
      <c r="V401" s="74"/>
      <c r="W401" s="74">
        <v>1.7050097919000144E-2</v>
      </c>
      <c r="X401" s="74">
        <v>6.4400105350028755E-2</v>
      </c>
      <c r="Y401" s="74">
        <v>8.1450203269028895E-2</v>
      </c>
      <c r="Z401" s="150"/>
      <c r="AA401" s="150"/>
      <c r="AB401" s="150"/>
    </row>
    <row r="402" spans="7:28">
      <c r="G402" s="4">
        <v>380</v>
      </c>
      <c r="H402" s="739">
        <v>4.4256400275983366E-3</v>
      </c>
      <c r="I402" s="739">
        <v>6371.4304047874402</v>
      </c>
      <c r="J402" s="739">
        <v>6371.4326176074537</v>
      </c>
      <c r="K402" s="739">
        <v>0.43040478744005434</v>
      </c>
      <c r="L402" s="739">
        <v>0.43261760745385353</v>
      </c>
      <c r="M402" s="739">
        <v>962.35030802163169</v>
      </c>
      <c r="N402" s="739">
        <v>285.33817691366335</v>
      </c>
      <c r="O402" s="74">
        <v>6.0411489466705923</v>
      </c>
      <c r="P402" s="74">
        <v>954.39566830355659</v>
      </c>
      <c r="Q402" s="74">
        <v>7.954639718075148</v>
      </c>
      <c r="R402" s="74">
        <v>1.0002982007707952</v>
      </c>
      <c r="S402" s="74">
        <v>1.0471143456264613</v>
      </c>
      <c r="T402" s="74">
        <v>1.0471131427651175</v>
      </c>
      <c r="U402" s="74">
        <v>8.8499954385952151E-3</v>
      </c>
      <c r="V402" s="74"/>
      <c r="W402" s="74">
        <v>1.7037304425394167E-2</v>
      </c>
      <c r="X402" s="74">
        <v>6.4236245089958677E-2</v>
      </c>
      <c r="Y402" s="74">
        <v>8.1273549515352844E-2</v>
      </c>
      <c r="Z402" s="150"/>
      <c r="AA402" s="150"/>
      <c r="AB402" s="150"/>
    </row>
    <row r="403" spans="7:28">
      <c r="G403" s="134">
        <v>381</v>
      </c>
      <c r="H403" s="739">
        <v>4.4701184493300813E-3</v>
      </c>
      <c r="I403" s="739">
        <v>6371.4348304274672</v>
      </c>
      <c r="J403" s="739">
        <v>6371.4370654866916</v>
      </c>
      <c r="K403" s="739">
        <v>0.43483042746765266</v>
      </c>
      <c r="L403" s="739">
        <v>0.43706548669231771</v>
      </c>
      <c r="M403" s="739">
        <v>961.83799924128778</v>
      </c>
      <c r="N403" s="739">
        <v>285.30926965361419</v>
      </c>
      <c r="O403" s="74">
        <v>6.0277287245954589</v>
      </c>
      <c r="P403" s="74">
        <v>953.90183458930608</v>
      </c>
      <c r="Q403" s="74">
        <v>7.9361646519817342</v>
      </c>
      <c r="R403" s="74">
        <v>1.0002980106077892</v>
      </c>
      <c r="S403" s="74">
        <v>1.0471134719748953</v>
      </c>
      <c r="T403" s="74">
        <v>1.0471122570279101</v>
      </c>
      <c r="U403" s="74">
        <v>8.9389257541370171E-3</v>
      </c>
      <c r="V403" s="74"/>
      <c r="W403" s="74">
        <v>1.7024390309711365E-2</v>
      </c>
      <c r="X403" s="74">
        <v>6.4071162495851069E-2</v>
      </c>
      <c r="Y403" s="74">
        <v>8.1095552805562438E-2</v>
      </c>
      <c r="Z403" s="150"/>
      <c r="AA403" s="150"/>
      <c r="AB403" s="150"/>
    </row>
    <row r="404" spans="7:28">
      <c r="G404" s="4">
        <v>382</v>
      </c>
      <c r="H404" s="739">
        <v>4.5150438866318728E-3</v>
      </c>
      <c r="I404" s="739">
        <v>6371.4393005459169</v>
      </c>
      <c r="J404" s="739">
        <v>6371.4415580678606</v>
      </c>
      <c r="K404" s="739">
        <v>0.43930054591698292</v>
      </c>
      <c r="L404" s="739">
        <v>0.44155806786029883</v>
      </c>
      <c r="M404" s="739">
        <v>961.32076660040582</v>
      </c>
      <c r="N404" s="739">
        <v>285.28007191183394</v>
      </c>
      <c r="O404" s="74">
        <v>6.0142038903594397</v>
      </c>
      <c r="P404" s="74">
        <v>953.4032192153843</v>
      </c>
      <c r="Q404" s="74">
        <v>7.9175473850215621</v>
      </c>
      <c r="R404" s="74">
        <v>1.0002978187383562</v>
      </c>
      <c r="S404" s="74">
        <v>1.0471125891912358</v>
      </c>
      <c r="T404" s="74">
        <v>1.0471113620372148</v>
      </c>
      <c r="U404" s="74">
        <v>9.028749553635862E-3</v>
      </c>
      <c r="V404" s="74"/>
      <c r="W404" s="74">
        <v>1.7011354517570441E-2</v>
      </c>
      <c r="X404" s="74">
        <v>6.3904852729144729E-2</v>
      </c>
      <c r="Y404" s="74">
        <v>8.0916207246715166E-2</v>
      </c>
      <c r="Z404" s="150"/>
      <c r="AA404" s="150"/>
      <c r="AB404" s="150"/>
    </row>
    <row r="405" spans="7:28">
      <c r="G405" s="4">
        <v>383</v>
      </c>
      <c r="H405" s="739">
        <v>4.5604208320848732E-3</v>
      </c>
      <c r="I405" s="739">
        <v>6371.4438155898033</v>
      </c>
      <c r="J405" s="739">
        <v>6371.4460958002192</v>
      </c>
      <c r="K405" s="739">
        <v>0.44381558980361469</v>
      </c>
      <c r="L405" s="739">
        <v>0.44609580021965711</v>
      </c>
      <c r="M405" s="739">
        <v>960.79856508003934</v>
      </c>
      <c r="N405" s="739">
        <v>285.25058076976205</v>
      </c>
      <c r="O405" s="74">
        <v>6.0005739346746214</v>
      </c>
      <c r="P405" s="74">
        <v>952.89977781738207</v>
      </c>
      <c r="Q405" s="74">
        <v>7.8987872626572777</v>
      </c>
      <c r="R405" s="74">
        <v>1.0002976251491069</v>
      </c>
      <c r="S405" s="74">
        <v>1.0471116971772503</v>
      </c>
      <c r="T405" s="74">
        <v>1.0471104576935797</v>
      </c>
      <c r="U405" s="74">
        <v>9.1194758110759722E-3</v>
      </c>
      <c r="V405" s="74"/>
      <c r="W405" s="74">
        <v>1.6998195987093727E-2</v>
      </c>
      <c r="X405" s="74">
        <v>6.3737311021802232E-2</v>
      </c>
      <c r="Y405" s="74">
        <v>8.0735507008895951E-2</v>
      </c>
      <c r="Z405" s="150"/>
      <c r="AA405" s="150"/>
      <c r="AB405" s="150"/>
    </row>
    <row r="406" spans="7:28">
      <c r="G406" s="4">
        <v>384</v>
      </c>
      <c r="H406" s="739">
        <v>4.6062538234214485E-3</v>
      </c>
      <c r="I406" s="739">
        <v>6371.4483760106359</v>
      </c>
      <c r="J406" s="739">
        <v>6371.4506791375479</v>
      </c>
      <c r="K406" s="739">
        <v>0.44837601063569976</v>
      </c>
      <c r="L406" s="739">
        <v>0.45067913754741051</v>
      </c>
      <c r="M406" s="739">
        <v>960.27134929669842</v>
      </c>
      <c r="N406" s="739">
        <v>285.22079327952275</v>
      </c>
      <c r="O406" s="74">
        <v>5.9868383521366075</v>
      </c>
      <c r="P406" s="74">
        <v>952.39146566018405</v>
      </c>
      <c r="Q406" s="74">
        <v>7.8798836365144167</v>
      </c>
      <c r="R406" s="74">
        <v>1.0002974298265837</v>
      </c>
      <c r="S406" s="74">
        <v>1.0471107958336048</v>
      </c>
      <c r="T406" s="74">
        <v>1.0471095438964406</v>
      </c>
      <c r="U406" s="74">
        <v>9.2111135904815455E-3</v>
      </c>
      <c r="V406" s="74"/>
      <c r="W406" s="74">
        <v>1.6984913648892139E-2</v>
      </c>
      <c r="X406" s="74">
        <v>6.3568532678591916E-2</v>
      </c>
      <c r="Y406" s="74">
        <v>8.0553446327484055E-2</v>
      </c>
      <c r="Z406" s="150"/>
      <c r="AA406" s="150"/>
      <c r="AB406" s="150"/>
    </row>
    <row r="407" spans="7:28">
      <c r="G407" s="134">
        <v>385</v>
      </c>
      <c r="H407" s="739">
        <v>4.6525474439789213E-3</v>
      </c>
      <c r="I407" s="739">
        <v>6371.452982264459</v>
      </c>
      <c r="J407" s="739">
        <v>6371.4553085381813</v>
      </c>
      <c r="K407" s="739">
        <v>0.45298226445912115</v>
      </c>
      <c r="L407" s="739">
        <v>0.45530853818111061</v>
      </c>
      <c r="M407" s="739">
        <v>959.73907350038439</v>
      </c>
      <c r="N407" s="739">
        <v>285.1907064636307</v>
      </c>
      <c r="O407" s="74">
        <v>5.9729966413922453</v>
      </c>
      <c r="P407" s="74">
        <v>951.87823763576262</v>
      </c>
      <c r="Q407" s="74">
        <v>7.8608358646218184</v>
      </c>
      <c r="R407" s="74">
        <v>1.0002972327572595</v>
      </c>
      <c r="S407" s="74">
        <v>1.0471098850598548</v>
      </c>
      <c r="T407" s="74">
        <v>1.0471086205441094</v>
      </c>
      <c r="U407" s="74">
        <v>9.3036720454620081E-3</v>
      </c>
      <c r="V407" s="74"/>
      <c r="W407" s="74">
        <v>1.6971506426050161E-2</v>
      </c>
      <c r="X407" s="74">
        <v>6.3398513079402988E-2</v>
      </c>
      <c r="Y407" s="74">
        <v>8.0370019505453152E-2</v>
      </c>
      <c r="Z407" s="150"/>
      <c r="AA407" s="150"/>
      <c r="AB407" s="150"/>
    </row>
    <row r="408" spans="7:28">
      <c r="G408" s="4">
        <v>386</v>
      </c>
      <c r="H408" s="739">
        <v>4.6993063231579287E-3</v>
      </c>
      <c r="I408" s="739">
        <v>6371.4576348119035</v>
      </c>
      <c r="J408" s="739">
        <v>6371.4599844650647</v>
      </c>
      <c r="K408" s="739">
        <v>0.45763481190310018</v>
      </c>
      <c r="L408" s="739">
        <v>0.45998446506467916</v>
      </c>
      <c r="M408" s="739">
        <v>959.20169157265173</v>
      </c>
      <c r="N408" s="739">
        <v>285.16031731469383</v>
      </c>
      <c r="O408" s="74">
        <v>5.9590483053102385</v>
      </c>
      <c r="P408" s="74">
        <v>951.36004826099577</v>
      </c>
      <c r="Q408" s="74">
        <v>7.8416433116560045</v>
      </c>
      <c r="R408" s="74">
        <v>1.000297033927539</v>
      </c>
      <c r="S408" s="74">
        <v>1.0471089647544303</v>
      </c>
      <c r="T408" s="74">
        <v>1.0471076875337604</v>
      </c>
      <c r="U408" s="74">
        <v>9.3971604246689822E-3</v>
      </c>
      <c r="V408" s="74"/>
      <c r="W408" s="74">
        <v>1.6957973234112664E-2</v>
      </c>
      <c r="X408" s="74">
        <v>6.3227247681595336E-2</v>
      </c>
      <c r="Y408" s="74">
        <v>8.0185220915707997E-2</v>
      </c>
      <c r="Z408" s="150"/>
      <c r="AA408" s="150"/>
      <c r="AB408" s="150"/>
    </row>
    <row r="409" spans="7:28">
      <c r="G409" s="4">
        <v>387</v>
      </c>
      <c r="H409" s="739">
        <v>4.7465351368853517E-3</v>
      </c>
      <c r="I409" s="739">
        <v>6371.462334118226</v>
      </c>
      <c r="J409" s="739">
        <v>6371.4647073857941</v>
      </c>
      <c r="K409" s="739">
        <v>0.46233411822625808</v>
      </c>
      <c r="L409" s="739">
        <v>0.46470738579470078</v>
      </c>
      <c r="M409" s="739">
        <v>958.65915702467032</v>
      </c>
      <c r="N409" s="739">
        <v>285.12962279511294</v>
      </c>
      <c r="O409" s="74">
        <v>5.9449928511546943</v>
      </c>
      <c r="P409" s="74">
        <v>950.83685167548072</v>
      </c>
      <c r="Q409" s="74">
        <v>7.822305349189576</v>
      </c>
      <c r="R409" s="74">
        <v>1.0002968333237587</v>
      </c>
      <c r="S409" s="74">
        <v>1.0471080348146238</v>
      </c>
      <c r="T409" s="74">
        <v>1.0471067447614184</v>
      </c>
      <c r="U409" s="74">
        <v>9.4915880663393182E-3</v>
      </c>
      <c r="V409" s="74"/>
      <c r="W409" s="74">
        <v>1.6944312981072036E-2</v>
      </c>
      <c r="X409" s="74">
        <v>6.3054732022381904E-2</v>
      </c>
      <c r="Y409" s="74">
        <v>7.9999045003453936E-2</v>
      </c>
      <c r="Z409" s="150"/>
      <c r="AA409" s="150"/>
      <c r="AB409" s="150"/>
    </row>
    <row r="410" spans="7:28">
      <c r="G410" s="4">
        <v>388</v>
      </c>
      <c r="H410" s="739">
        <v>4.7942386080819252E-3</v>
      </c>
      <c r="I410" s="739">
        <v>6371.4670806533632</v>
      </c>
      <c r="J410" s="739">
        <v>6371.4694777726672</v>
      </c>
      <c r="K410" s="739">
        <v>0.46708065336314358</v>
      </c>
      <c r="L410" s="739">
        <v>0.46947777266718455</v>
      </c>
      <c r="M410" s="739">
        <v>958.11142299530877</v>
      </c>
      <c r="N410" s="739">
        <v>285.09861983677871</v>
      </c>
      <c r="O410" s="74">
        <v>5.930829790761603</v>
      </c>
      <c r="P410" s="74">
        <v>950.30860163936518</v>
      </c>
      <c r="Q410" s="74">
        <v>7.8028213559436281</v>
      </c>
      <c r="R410" s="74">
        <v>1.0002966309321872</v>
      </c>
      <c r="S410" s="74">
        <v>1.0471070951365755</v>
      </c>
      <c r="T410" s="74">
        <v>1.0471057921219424</v>
      </c>
      <c r="U410" s="74">
        <v>9.5869644046615576E-3</v>
      </c>
      <c r="V410" s="74"/>
      <c r="W410" s="74">
        <v>1.6930524567356733E-2</v>
      </c>
      <c r="X410" s="74">
        <v>6.2880961721246048E-2</v>
      </c>
      <c r="Y410" s="74">
        <v>7.9811486288602781E-2</v>
      </c>
      <c r="Z410" s="150"/>
      <c r="AA410" s="150"/>
      <c r="AB410" s="150"/>
    </row>
    <row r="411" spans="7:28">
      <c r="G411" s="134">
        <v>389</v>
      </c>
      <c r="H411" s="739">
        <v>4.8424215071345179E-3</v>
      </c>
      <c r="I411" s="739">
        <v>6371.4718748919713</v>
      </c>
      <c r="J411" s="739">
        <v>6371.474296102725</v>
      </c>
      <c r="K411" s="739">
        <v>0.47187489197122551</v>
      </c>
      <c r="L411" s="739">
        <v>0.47429610272479278</v>
      </c>
      <c r="M411" s="739">
        <v>957.55844224923351</v>
      </c>
      <c r="N411" s="739">
        <v>285.06730534076524</v>
      </c>
      <c r="O411" s="74">
        <v>5.9165586407182822</v>
      </c>
      <c r="P411" s="74">
        <v>949.77525153118927</v>
      </c>
      <c r="Q411" s="74">
        <v>7.7831907180442155</v>
      </c>
      <c r="R411" s="74">
        <v>1.0002964267390264</v>
      </c>
      <c r="S411" s="74">
        <v>1.0471061456152606</v>
      </c>
      <c r="T411" s="74">
        <v>1.0471048295090137</v>
      </c>
      <c r="U411" s="74">
        <v>9.683298967047449E-3</v>
      </c>
      <c r="V411" s="74"/>
      <c r="W411" s="74">
        <v>1.6916606885820945E-2</v>
      </c>
      <c r="X411" s="74">
        <v>6.270593248239234E-2</v>
      </c>
      <c r="Y411" s="74">
        <v>7.9622539368213285E-2</v>
      </c>
      <c r="Z411" s="150"/>
      <c r="AA411" s="150"/>
      <c r="AB411" s="150"/>
    </row>
    <row r="412" spans="7:28">
      <c r="G412" s="4">
        <v>390</v>
      </c>
      <c r="H412" s="739">
        <v>4.8910886523731894E-3</v>
      </c>
      <c r="I412" s="739">
        <v>6371.4767173134787</v>
      </c>
      <c r="J412" s="739">
        <v>6371.479162857805</v>
      </c>
      <c r="K412" s="739">
        <v>0.47671731347836011</v>
      </c>
      <c r="L412" s="739">
        <v>0.4791628578045467</v>
      </c>
      <c r="M412" s="739">
        <v>957.00016717502047</v>
      </c>
      <c r="N412" s="739">
        <v>285.035676177021</v>
      </c>
      <c r="O412" s="74">
        <v>5.9021789225457919</v>
      </c>
      <c r="P412" s="74">
        <v>949.23675434573761</v>
      </c>
      <c r="Q412" s="74">
        <v>7.7634128292828848</v>
      </c>
      <c r="R412" s="74">
        <v>1.0002962207304105</v>
      </c>
      <c r="S412" s="74">
        <v>1.0471051861444767</v>
      </c>
      <c r="T412" s="74">
        <v>1.047103856815123</v>
      </c>
      <c r="U412" s="74">
        <v>9.780601377315179E-3</v>
      </c>
      <c r="V412" s="74"/>
      <c r="W412" s="74">
        <v>1.6902558821735237E-2</v>
      </c>
      <c r="X412" s="74">
        <v>6.2529640097231304E-2</v>
      </c>
      <c r="Y412" s="74">
        <v>7.9432198918966537E-2</v>
      </c>
      <c r="Z412" s="150"/>
      <c r="AA412" s="150"/>
      <c r="AB412" s="150"/>
    </row>
    <row r="413" spans="7:28">
      <c r="G413" s="4">
        <v>391</v>
      </c>
      <c r="H413" s="739">
        <v>4.9402449105530166E-3</v>
      </c>
      <c r="I413" s="739">
        <v>6371.4816084021304</v>
      </c>
      <c r="J413" s="739">
        <v>6371.484078524586</v>
      </c>
      <c r="K413" s="739">
        <v>0.4816084021307333</v>
      </c>
      <c r="L413" s="739">
        <v>0.48407852458600981</v>
      </c>
      <c r="M413" s="739">
        <v>956.436549783278</v>
      </c>
      <c r="N413" s="739">
        <v>285.00372918405589</v>
      </c>
      <c r="O413" s="74">
        <v>5.8876901628843461</v>
      </c>
      <c r="P413" s="74">
        <v>948.69306269189678</v>
      </c>
      <c r="Q413" s="74">
        <v>7.7434870913812652</v>
      </c>
      <c r="R413" s="74">
        <v>1.0002960128924074</v>
      </c>
      <c r="S413" s="74">
        <v>1.0471042166168303</v>
      </c>
      <c r="T413" s="74">
        <v>1.0471028739315571</v>
      </c>
      <c r="U413" s="74">
        <v>9.8788813556893729E-3</v>
      </c>
      <c r="V413" s="74"/>
      <c r="W413" s="74">
        <v>1.6888379252778172E-2</v>
      </c>
      <c r="X413" s="74">
        <v>6.2352080446897849E-2</v>
      </c>
      <c r="Y413" s="74">
        <v>7.9240459699676025E-2</v>
      </c>
      <c r="Z413" s="150"/>
      <c r="AA413" s="150"/>
      <c r="AB413" s="150"/>
    </row>
    <row r="414" spans="7:28">
      <c r="G414" s="4">
        <v>392</v>
      </c>
      <c r="H414" s="739">
        <v>4.9898951973407872E-3</v>
      </c>
      <c r="I414" s="739">
        <v>6371.4865486470417</v>
      </c>
      <c r="J414" s="739">
        <v>6371.48904359464</v>
      </c>
      <c r="K414" s="739">
        <v>0.48654864704128648</v>
      </c>
      <c r="L414" s="739">
        <v>0.48904359463995689</v>
      </c>
      <c r="M414" s="739">
        <v>955.86754170480151</v>
      </c>
      <c r="N414" s="739">
        <v>284.97146116862609</v>
      </c>
      <c r="O414" s="74">
        <v>5.8730918936817353</v>
      </c>
      <c r="P414" s="74">
        <v>948.14412879054169</v>
      </c>
      <c r="Q414" s="74">
        <v>7.7234129142597947</v>
      </c>
      <c r="R414" s="74">
        <v>1.0002958032110194</v>
      </c>
      <c r="S414" s="74">
        <v>1.0471032369237188</v>
      </c>
      <c r="T414" s="74">
        <v>1.0471018807483805</v>
      </c>
      <c r="U414" s="74">
        <v>9.9781487197105889E-3</v>
      </c>
      <c r="V414" s="74"/>
      <c r="W414" s="74">
        <v>1.6874067049029568E-2</v>
      </c>
      <c r="X414" s="74">
        <v>6.2173249504804448E-2</v>
      </c>
      <c r="Y414" s="74">
        <v>7.9047316553834013E-2</v>
      </c>
      <c r="Z414" s="150"/>
      <c r="AA414" s="150"/>
      <c r="AB414" s="150"/>
    </row>
    <row r="415" spans="7:28">
      <c r="G415" s="134">
        <v>393</v>
      </c>
      <c r="H415" s="739">
        <v>5.0400444778065483E-3</v>
      </c>
      <c r="I415" s="739">
        <v>6371.4915385422382</v>
      </c>
      <c r="J415" s="739">
        <v>6371.4940585644772</v>
      </c>
      <c r="K415" s="739">
        <v>0.49153854223862725</v>
      </c>
      <c r="L415" s="739">
        <v>0.49405856447753055</v>
      </c>
      <c r="M415" s="739">
        <v>955.29309418873356</v>
      </c>
      <c r="N415" s="739">
        <v>284.93886890541535</v>
      </c>
      <c r="O415" s="74">
        <v>5.8583836523847772</v>
      </c>
      <c r="P415" s="74">
        <v>947.58990447242297</v>
      </c>
      <c r="Q415" s="74">
        <v>7.7031897163105425</v>
      </c>
      <c r="R415" s="74">
        <v>1.0002955916721825</v>
      </c>
      <c r="S415" s="74">
        <v>1.0471022469553239</v>
      </c>
      <c r="T415" s="74">
        <v>1.0471008771544279</v>
      </c>
      <c r="U415" s="74">
        <v>1.0078413384690066E-2</v>
      </c>
      <c r="V415" s="74"/>
      <c r="W415" s="74">
        <v>1.6859621072964605E-2</v>
      </c>
      <c r="X415" s="74">
        <v>6.199314333922705E-2</v>
      </c>
      <c r="Y415" s="74">
        <v>7.8852764412191662E-2</v>
      </c>
      <c r="Z415" s="150"/>
      <c r="AA415" s="150"/>
      <c r="AB415" s="150"/>
    </row>
    <row r="416" spans="7:28">
      <c r="G416" s="4">
        <v>394</v>
      </c>
      <c r="H416" s="739">
        <v>5.0906977669201445E-3</v>
      </c>
      <c r="I416" s="739">
        <v>6371.4965785867162</v>
      </c>
      <c r="J416" s="739">
        <v>6371.4991239355995</v>
      </c>
      <c r="K416" s="739">
        <v>0.49657858671643396</v>
      </c>
      <c r="L416" s="739">
        <v>0.49912393559989404</v>
      </c>
      <c r="M416" s="739">
        <v>954.71315810074816</v>
      </c>
      <c r="N416" s="739">
        <v>284.90594913671271</v>
      </c>
      <c r="O416" s="74">
        <v>5.8435649821338007</v>
      </c>
      <c r="P416" s="74">
        <v>947.03034117607399</v>
      </c>
      <c r="Q416" s="74">
        <v>7.6828169246741496</v>
      </c>
      <c r="R416" s="74">
        <v>1.0002953782617683</v>
      </c>
      <c r="S416" s="74">
        <v>1.0471012466005885</v>
      </c>
      <c r="T416" s="74">
        <v>1.0470998630372823</v>
      </c>
      <c r="U416" s="74">
        <v>1.0179685367347702E-2</v>
      </c>
      <c r="V416" s="74"/>
      <c r="W416" s="74">
        <v>1.6845040179449326E-2</v>
      </c>
      <c r="X416" s="74">
        <v>6.1811758115925666E-2</v>
      </c>
      <c r="Y416" s="74">
        <v>7.8656798295374988E-2</v>
      </c>
      <c r="Z416" s="150"/>
      <c r="AA416" s="150"/>
      <c r="AB416" s="150"/>
    </row>
    <row r="417" spans="7:28">
      <c r="G417" s="4">
        <v>395</v>
      </c>
      <c r="H417" s="739">
        <v>5.1418601300526915E-3</v>
      </c>
      <c r="I417" s="739">
        <v>6371.5016692844838</v>
      </c>
      <c r="J417" s="739">
        <v>6371.5042402145491</v>
      </c>
      <c r="K417" s="739">
        <v>0.50166928448335402</v>
      </c>
      <c r="L417" s="739">
        <v>0.50424021454838042</v>
      </c>
      <c r="M417" s="739">
        <v>954.12768392124894</v>
      </c>
      <c r="N417" s="739">
        <v>284.87269857208759</v>
      </c>
      <c r="O417" s="74">
        <v>5.8286354319601914</v>
      </c>
      <c r="P417" s="74">
        <v>946.46538994572802</v>
      </c>
      <c r="Q417" s="74">
        <v>7.6622939755209289</v>
      </c>
      <c r="R417" s="74">
        <v>1.0002951629655832</v>
      </c>
      <c r="S417" s="74">
        <v>1.0471002357472106</v>
      </c>
      <c r="T417" s="74">
        <v>1.0470988382832687</v>
      </c>
      <c r="U417" s="74">
        <v>1.0281974784902559E-2</v>
      </c>
      <c r="V417" s="74"/>
      <c r="W417" s="74">
        <v>1.6830323215737145E-2</v>
      </c>
      <c r="X417" s="74">
        <v>6.1629090100798464E-2</v>
      </c>
      <c r="Y417" s="74">
        <v>7.8459413316535609E-2</v>
      </c>
      <c r="Z417" s="150"/>
      <c r="AA417" s="150"/>
      <c r="AB417" s="150"/>
    </row>
    <row r="418" spans="7:28">
      <c r="G418" s="4">
        <v>396</v>
      </c>
      <c r="H418" s="739">
        <v>5.1935366834831445E-3</v>
      </c>
      <c r="I418" s="739">
        <v>6371.5068111446135</v>
      </c>
      <c r="J418" s="739">
        <v>6371.5094079129549</v>
      </c>
      <c r="K418" s="739">
        <v>0.50681114461340682</v>
      </c>
      <c r="L418" s="739">
        <v>0.50940791295514842</v>
      </c>
      <c r="M418" s="739">
        <v>953.53662174360079</v>
      </c>
      <c r="N418" s="739">
        <v>284.83911388806143</v>
      </c>
      <c r="O418" s="74">
        <v>5.8135945569870007</v>
      </c>
      <c r="P418" s="74">
        <v>945.89500142926465</v>
      </c>
      <c r="Q418" s="74">
        <v>7.641620314336107</v>
      </c>
      <c r="R418" s="74">
        <v>1.0002949457693704</v>
      </c>
      <c r="S418" s="74">
        <v>1.0470992142816218</v>
      </c>
      <c r="T418" s="74">
        <v>1.0470978027774307</v>
      </c>
      <c r="U418" s="74">
        <v>1.0385291852799128E-2</v>
      </c>
      <c r="V418" s="74"/>
      <c r="W418" s="74">
        <v>1.6815469021467317E-2</v>
      </c>
      <c r="X418" s="74">
        <v>6.1445135662569414E-2</v>
      </c>
      <c r="Y418" s="74">
        <v>7.8260604684036728E-2</v>
      </c>
      <c r="Z418" s="150"/>
      <c r="AA418" s="150"/>
      <c r="AB418" s="150"/>
    </row>
    <row r="419" spans="7:28">
      <c r="G419" s="134">
        <v>397</v>
      </c>
      <c r="H419" s="739">
        <v>5.2457325949099055E-3</v>
      </c>
      <c r="I419" s="739">
        <v>6371.5120046812972</v>
      </c>
      <c r="J419" s="739">
        <v>6371.5146275475945</v>
      </c>
      <c r="K419" s="739">
        <v>0.51200468129689003</v>
      </c>
      <c r="L419" s="739">
        <v>0.51462754759434504</v>
      </c>
      <c r="M419" s="739">
        <v>952.93992127236447</v>
      </c>
      <c r="N419" s="739">
        <v>284.80519172777571</v>
      </c>
      <c r="O419" s="74">
        <v>5.798441918632629</v>
      </c>
      <c r="P419" s="74">
        <v>945.31912587615523</v>
      </c>
      <c r="Q419" s="74">
        <v>7.6207953962092185</v>
      </c>
      <c r="R419" s="74">
        <v>1.0002947266588089</v>
      </c>
      <c r="S419" s="74">
        <v>1.0470981820889786</v>
      </c>
      <c r="T419" s="74">
        <v>1.0470967564035241</v>
      </c>
      <c r="U419" s="74">
        <v>1.0489646892892779E-2</v>
      </c>
      <c r="V419" s="74"/>
      <c r="W419" s="74">
        <v>1.6800476428663863E-2</v>
      </c>
      <c r="X419" s="74">
        <v>6.1259891275509445E-2</v>
      </c>
      <c r="Y419" s="74">
        <v>7.8060367704173309E-2</v>
      </c>
      <c r="Z419" s="150"/>
      <c r="AA419" s="150"/>
      <c r="AB419" s="150"/>
    </row>
    <row r="420" spans="7:28">
      <c r="G420" s="4">
        <v>398</v>
      </c>
      <c r="H420" s="739">
        <v>5.2984530839676174E-3</v>
      </c>
      <c r="I420" s="739">
        <v>6371.5172504138918</v>
      </c>
      <c r="J420" s="739">
        <v>6371.5198996404342</v>
      </c>
      <c r="K420" s="739">
        <v>0.51725041389180004</v>
      </c>
      <c r="L420" s="739">
        <v>0.51989964043378389</v>
      </c>
      <c r="M420" s="739">
        <v>952.33753182157875</v>
      </c>
      <c r="N420" s="739">
        <v>284.77092870065729</v>
      </c>
      <c r="O420" s="74">
        <v>5.7831770848176101</v>
      </c>
      <c r="P420" s="74">
        <v>944.73771313545103</v>
      </c>
      <c r="Q420" s="74">
        <v>7.5998186861276924</v>
      </c>
      <c r="R420" s="74">
        <v>1.0002945056195149</v>
      </c>
      <c r="S420" s="74">
        <v>1.0470971390531432</v>
      </c>
      <c r="T420" s="74">
        <v>1.0470956990439948</v>
      </c>
      <c r="U420" s="74">
        <v>1.0595050329811784E-2</v>
      </c>
      <c r="V420" s="74"/>
      <c r="W420" s="74">
        <v>1.6785344261736897E-2</v>
      </c>
      <c r="X420" s="74">
        <v>6.1073353522191648E-2</v>
      </c>
      <c r="Y420" s="74">
        <v>7.7858697783928538E-2</v>
      </c>
      <c r="Z420" s="150"/>
      <c r="AA420" s="150"/>
      <c r="AB420" s="150"/>
    </row>
    <row r="421" spans="7:28">
      <c r="G421" s="4">
        <v>399</v>
      </c>
      <c r="H421" s="739">
        <v>5.3517034227491163E-3</v>
      </c>
      <c r="I421" s="739">
        <v>6371.5225488669757</v>
      </c>
      <c r="J421" s="739">
        <v>6371.5252247186872</v>
      </c>
      <c r="K421" s="739">
        <v>0.52254886697576763</v>
      </c>
      <c r="L421" s="739">
        <v>0.52522471868714216</v>
      </c>
      <c r="M421" s="739">
        <v>951.72940231303483</v>
      </c>
      <c r="N421" s="739">
        <v>284.73632138207961</v>
      </c>
      <c r="O421" s="74">
        <v>5.7677996301744745</v>
      </c>
      <c r="P421" s="74">
        <v>944.15071265376025</v>
      </c>
      <c r="Q421" s="74">
        <v>7.5786896592745689</v>
      </c>
      <c r="R421" s="74">
        <v>1.0002942826370427</v>
      </c>
      <c r="S421" s="74">
        <v>1.0470960850566693</v>
      </c>
      <c r="T421" s="74">
        <v>1.0470946305799684</v>
      </c>
      <c r="U421" s="74">
        <v>1.0701512689138326E-2</v>
      </c>
      <c r="V421" s="74"/>
      <c r="W421" s="74">
        <v>1.6770071337484354E-2</v>
      </c>
      <c r="X421" s="74">
        <v>6.0885519096278713E-2</v>
      </c>
      <c r="Y421" s="74">
        <v>7.7655590433763064E-2</v>
      </c>
      <c r="Z421" s="150"/>
      <c r="AA421" s="150"/>
      <c r="AB421" s="150"/>
    </row>
    <row r="422" spans="7:28">
      <c r="G422" s="4">
        <v>400</v>
      </c>
      <c r="H422" s="739">
        <v>5.4054889363326607E-3</v>
      </c>
      <c r="I422" s="739">
        <v>6371.5279005703987</v>
      </c>
      <c r="J422" s="739">
        <v>6371.5306033148672</v>
      </c>
      <c r="K422" s="739">
        <v>0.5279005703985169</v>
      </c>
      <c r="L422" s="739">
        <v>0.53060331486668322</v>
      </c>
      <c r="M422" s="739">
        <v>951.11548127460537</v>
      </c>
      <c r="N422" s="739">
        <v>284.70136631302131</v>
      </c>
      <c r="O422" s="74">
        <v>5.7523091362607346</v>
      </c>
      <c r="P422" s="74">
        <v>943.55807347327493</v>
      </c>
      <c r="Q422" s="74">
        <v>7.5574078013304415</v>
      </c>
      <c r="R422" s="74">
        <v>1.0002940576968842</v>
      </c>
      <c r="S422" s="74">
        <v>1.0470950199807891</v>
      </c>
      <c r="T422" s="74">
        <v>1.0470935508912325</v>
      </c>
      <c r="U422" s="74">
        <v>1.0809044607867691E-2</v>
      </c>
      <c r="V422" s="74"/>
      <c r="W422" s="74">
        <v>1.6754656465096034E-2</v>
      </c>
      <c r="X422" s="74">
        <v>6.0696384805344575E-2</v>
      </c>
      <c r="Y422" s="74">
        <v>7.7451041270440613E-2</v>
      </c>
      <c r="Z422" s="150"/>
      <c r="AA422" s="150"/>
      <c r="AB422" s="150"/>
    </row>
    <row r="423" spans="7:28">
      <c r="G423" s="134">
        <v>401</v>
      </c>
      <c r="H423" s="739">
        <v>5.4598150033144241E-3</v>
      </c>
      <c r="I423" s="739">
        <v>6371.5333060593348</v>
      </c>
      <c r="J423" s="739">
        <v>6371.5360359668366</v>
      </c>
      <c r="K423" s="739">
        <v>0.53330605933484942</v>
      </c>
      <c r="L423" s="739">
        <v>0.53603596683650667</v>
      </c>
      <c r="M423" s="739">
        <v>950.49571683857414</v>
      </c>
      <c r="N423" s="739">
        <v>284.66605999972063</v>
      </c>
      <c r="O423" s="74">
        <v>5.7367051917749796</v>
      </c>
      <c r="P423" s="74">
        <v>942.95974422979464</v>
      </c>
      <c r="Q423" s="74">
        <v>7.5359726087795345</v>
      </c>
      <c r="R423" s="74">
        <v>1.0002938307844707</v>
      </c>
      <c r="S423" s="74">
        <v>1.0470939437053957</v>
      </c>
      <c r="T423" s="74">
        <v>1.0470924598562217</v>
      </c>
      <c r="U423" s="74">
        <v>1.0917656825313315E-2</v>
      </c>
      <c r="V423" s="74"/>
      <c r="W423" s="74">
        <v>1.6739098446158566E-2</v>
      </c>
      <c r="X423" s="74">
        <v>6.0505947573727896E-2</v>
      </c>
      <c r="Y423" s="74">
        <v>7.7245046019886465E-2</v>
      </c>
      <c r="Z423" s="150"/>
      <c r="AA423" s="150"/>
      <c r="AB423" s="150"/>
    </row>
    <row r="424" spans="7:28">
      <c r="G424" s="4">
        <v>402</v>
      </c>
      <c r="H424" s="739">
        <v>5.5146870563463806E-3</v>
      </c>
      <c r="I424" s="739">
        <v>6371.5387658743384</v>
      </c>
      <c r="J424" s="739">
        <v>6371.5415232178666</v>
      </c>
      <c r="K424" s="739">
        <v>0.53876587433816392</v>
      </c>
      <c r="L424" s="739">
        <v>0.54152321786633706</v>
      </c>
      <c r="M424" s="739">
        <v>949.87005674001341</v>
      </c>
      <c r="N424" s="739">
        <v>284.63039891332704</v>
      </c>
      <c r="O424" s="74">
        <v>5.7209873927760837</v>
      </c>
      <c r="P424" s="74">
        <v>942.35567315079345</v>
      </c>
      <c r="Q424" s="74">
        <v>7.5143835892199888</v>
      </c>
      <c r="R424" s="74">
        <v>1.0002936018851729</v>
      </c>
      <c r="S424" s="74">
        <v>1.0470928561090269</v>
      </c>
      <c r="T424" s="74">
        <v>1.0470913573520013</v>
      </c>
      <c r="U424" s="74">
        <v>1.1027360190382751E-2</v>
      </c>
      <c r="V424" s="74"/>
      <c r="W424" s="74">
        <v>1.6723396074662368E-2</v>
      </c>
      <c r="X424" s="74">
        <v>6.031420444541942E-2</v>
      </c>
      <c r="Y424" s="74">
        <v>7.7037600520081795E-2</v>
      </c>
      <c r="Z424" s="150"/>
      <c r="AA424" s="150"/>
      <c r="AB424" s="150"/>
    </row>
    <row r="425" spans="7:28">
      <c r="G425" s="4">
        <v>403</v>
      </c>
      <c r="H425" s="739">
        <v>5.5701105826795596E-3</v>
      </c>
      <c r="I425" s="739">
        <v>6371.5442805613948</v>
      </c>
      <c r="J425" s="739">
        <v>6371.5470656166863</v>
      </c>
      <c r="K425" s="739">
        <v>0.5442805613945102</v>
      </c>
      <c r="L425" s="739">
        <v>0.54706561668584996</v>
      </c>
      <c r="M425" s="739">
        <v>949.23844831517033</v>
      </c>
      <c r="N425" s="739">
        <v>284.594379489549</v>
      </c>
      <c r="O425" s="74">
        <v>5.7051553429055382</v>
      </c>
      <c r="P425" s="74">
        <v>941.74580805349206</v>
      </c>
      <c r="Q425" s="74">
        <v>7.4926402616782966</v>
      </c>
      <c r="R425" s="74">
        <v>1.0002933709843016</v>
      </c>
      <c r="S425" s="74">
        <v>1.047091757068852</v>
      </c>
      <c r="T425" s="74">
        <v>1.0470902432542528</v>
      </c>
      <c r="U425" s="74">
        <v>1.1138165660213417E-2</v>
      </c>
      <c r="V425" s="74"/>
      <c r="W425" s="74">
        <v>1.6707548137009746E-2</v>
      </c>
      <c r="X425" s="74">
        <v>6.0121152586980788E-2</v>
      </c>
      <c r="Y425" s="74">
        <v>7.6828700723990534E-2</v>
      </c>
      <c r="Z425" s="150"/>
      <c r="AA425" s="150"/>
      <c r="AB425" s="150"/>
    </row>
    <row r="426" spans="7:28">
      <c r="G426" s="4">
        <v>404</v>
      </c>
      <c r="H426" s="739">
        <v>5.626091124712785E-3</v>
      </c>
      <c r="I426" s="739">
        <v>6371.5498506719769</v>
      </c>
      <c r="J426" s="739">
        <v>6371.552663717539</v>
      </c>
      <c r="K426" s="739">
        <v>0.54985067197719018</v>
      </c>
      <c r="L426" s="739">
        <v>0.55266371753954657</v>
      </c>
      <c r="M426" s="739">
        <v>948.6008384998978</v>
      </c>
      <c r="N426" s="739">
        <v>284.55799812829815</v>
      </c>
      <c r="O426" s="74">
        <v>5.6892086536129156</v>
      </c>
      <c r="P426" s="74">
        <v>941.13009634296986</v>
      </c>
      <c r="Q426" s="74">
        <v>7.4707421569279271</v>
      </c>
      <c r="R426" s="74">
        <v>1.0002931380671085</v>
      </c>
      <c r="S426" s="74">
        <v>1.0470906464606544</v>
      </c>
      <c r="T426" s="74">
        <v>1.047089117437257</v>
      </c>
      <c r="U426" s="74">
        <v>1.1250084302446339E-2</v>
      </c>
      <c r="V426" s="74"/>
      <c r="W426" s="74">
        <v>1.6691553412025197E-2</v>
      </c>
      <c r="X426" s="74">
        <v>5.9926789290496191E-2</v>
      </c>
      <c r="Y426" s="74">
        <v>7.661834270252138E-2</v>
      </c>
      <c r="Z426" s="150"/>
      <c r="AA426" s="150"/>
      <c r="AB426" s="150"/>
    </row>
    <row r="427" spans="7:28">
      <c r="G427" s="134">
        <v>405</v>
      </c>
      <c r="H427" s="739">
        <v>5.6826342805469032E-3</v>
      </c>
      <c r="I427" s="739">
        <v>6371.555476763102</v>
      </c>
      <c r="J427" s="739">
        <v>6371.5583180802423</v>
      </c>
      <c r="K427" s="739">
        <v>0.55547676310190297</v>
      </c>
      <c r="L427" s="739">
        <v>0.55831808024217644</v>
      </c>
      <c r="M427" s="739">
        <v>947.95717382809846</v>
      </c>
      <c r="N427" s="739">
        <v>284.52125119333016</v>
      </c>
      <c r="O427" s="74">
        <v>5.6731469443844569</v>
      </c>
      <c r="P427" s="74">
        <v>940.50848501028634</v>
      </c>
      <c r="Q427" s="74">
        <v>7.4486888178121067</v>
      </c>
      <c r="R427" s="74">
        <v>1.0002929031187873</v>
      </c>
      <c r="S427" s="74">
        <v>1.0470895241588134</v>
      </c>
      <c r="T427" s="74">
        <v>1.0470879797738757</v>
      </c>
      <c r="U427" s="74">
        <v>1.136312729522615E-2</v>
      </c>
      <c r="V427" s="74"/>
      <c r="W427" s="74">
        <v>1.667541067096661E-2</v>
      </c>
      <c r="X427" s="74">
        <v>5.9731111976555645E-2</v>
      </c>
      <c r="Y427" s="74">
        <v>7.6406522647522263E-2</v>
      </c>
      <c r="Z427" s="150"/>
      <c r="AA427" s="150"/>
      <c r="AB427" s="150"/>
    </row>
    <row r="428" spans="7:28">
      <c r="G428" s="4">
        <v>406</v>
      </c>
      <c r="H428" s="739">
        <v>5.7397457045446189E-3</v>
      </c>
      <c r="I428" s="739">
        <v>6371.5611593973827</v>
      </c>
      <c r="J428" s="739">
        <v>6371.5640292702346</v>
      </c>
      <c r="K428" s="739">
        <v>0.5611593973824498</v>
      </c>
      <c r="L428" s="739">
        <v>0.56402927023472216</v>
      </c>
      <c r="M428" s="739">
        <v>947.30740043021467</v>
      </c>
      <c r="N428" s="739">
        <v>284.48413501188185</v>
      </c>
      <c r="O428" s="74">
        <v>5.6569698429747799</v>
      </c>
      <c r="P428" s="74">
        <v>939.88092063064391</v>
      </c>
      <c r="Q428" s="74">
        <v>7.4264797995707497</v>
      </c>
      <c r="R428" s="74">
        <v>1.0002926661244733</v>
      </c>
      <c r="S428" s="74">
        <v>1.0470883900362928</v>
      </c>
      <c r="T428" s="74">
        <v>1.0470868301355396</v>
      </c>
      <c r="U428" s="74">
        <v>1.1477305928565329E-2</v>
      </c>
      <c r="V428" s="74"/>
      <c r="W428" s="74">
        <v>1.6659118677538883E-2</v>
      </c>
      <c r="X428" s="74">
        <v>5.9534118197269746E-2</v>
      </c>
      <c r="Y428" s="74">
        <v>7.6193236874808626E-2</v>
      </c>
      <c r="Z428" s="150"/>
      <c r="AA428" s="150"/>
      <c r="AB428" s="150"/>
    </row>
    <row r="429" spans="7:28">
      <c r="G429" s="4">
        <v>407</v>
      </c>
      <c r="H429" s="739">
        <v>5.797431107895927E-3</v>
      </c>
      <c r="I429" s="739">
        <v>6371.5668991430866</v>
      </c>
      <c r="J429" s="739">
        <v>6371.5697978586404</v>
      </c>
      <c r="K429" s="739">
        <v>0.56689914308699429</v>
      </c>
      <c r="L429" s="739">
        <v>0.56979785864094223</v>
      </c>
      <c r="M429" s="739">
        <v>946.65146403174128</v>
      </c>
      <c r="N429" s="739">
        <v>284.44664587430469</v>
      </c>
      <c r="O429" s="74">
        <v>5.6406769856417291</v>
      </c>
      <c r="P429" s="74">
        <v>939.24734936156972</v>
      </c>
      <c r="Q429" s="74">
        <v>7.404114670171543</v>
      </c>
      <c r="R429" s="74">
        <v>1.0002924270692457</v>
      </c>
      <c r="S429" s="74">
        <v>1.0470872439646199</v>
      </c>
      <c r="T429" s="74">
        <v>1.0470856683922283</v>
      </c>
      <c r="U429" s="74">
        <v>1.1592631607527437E-2</v>
      </c>
      <c r="V429" s="74"/>
      <c r="W429" s="74">
        <v>1.6642676187909055E-2</v>
      </c>
      <c r="X429" s="74">
        <v>5.9335805639316286E-2</v>
      </c>
      <c r="Y429" s="74">
        <v>7.5978481827225344E-2</v>
      </c>
      <c r="Z429" s="150"/>
      <c r="AA429" s="150"/>
      <c r="AB429" s="150"/>
    </row>
    <row r="430" spans="7:28">
      <c r="G430" s="4">
        <v>408</v>
      </c>
      <c r="H430" s="739">
        <v>5.8556962591892392E-3</v>
      </c>
      <c r="I430" s="739">
        <v>6371.5726965741951</v>
      </c>
      <c r="J430" s="739">
        <v>6371.5756244223248</v>
      </c>
      <c r="K430" s="739">
        <v>0.57269657419489073</v>
      </c>
      <c r="L430" s="739">
        <v>0.5756244223244853</v>
      </c>
      <c r="M430" s="739">
        <v>945.98930995177625</v>
      </c>
      <c r="N430" s="739">
        <v>284.40878003369471</v>
      </c>
      <c r="O430" s="74">
        <v>5.6242680173843231</v>
      </c>
      <c r="P430" s="74">
        <v>938.60771694113112</v>
      </c>
      <c r="Q430" s="74">
        <v>7.3815930106451422</v>
      </c>
      <c r="R430" s="74">
        <v>1.0002921859381269</v>
      </c>
      <c r="S430" s="74">
        <v>1.0470860858138709</v>
      </c>
      <c r="T430" s="74">
        <v>1.0470844944124538</v>
      </c>
      <c r="U430" s="74">
        <v>1.170911584949863E-2</v>
      </c>
      <c r="V430" s="74"/>
      <c r="W430" s="74">
        <v>1.6626081950723057E-2</v>
      </c>
      <c r="X430" s="74">
        <v>5.9136172127017099E-2</v>
      </c>
      <c r="Y430" s="74">
        <v>7.5762254077740149E-2</v>
      </c>
      <c r="Z430" s="150"/>
      <c r="AA430" s="150"/>
      <c r="AB430" s="150"/>
    </row>
    <row r="431" spans="7:28">
      <c r="G431" s="134">
        <v>409</v>
      </c>
      <c r="H431" s="739">
        <v>5.914546984988227E-3</v>
      </c>
      <c r="I431" s="739">
        <v>6371.5785522704537</v>
      </c>
      <c r="J431" s="739">
        <v>6371.5815095439466</v>
      </c>
      <c r="K431" s="739">
        <v>0.57855227045407986</v>
      </c>
      <c r="L431" s="739">
        <v>0.58150954394657395</v>
      </c>
      <c r="M431" s="739">
        <v>945.32088310159702</v>
      </c>
      <c r="N431" s="739">
        <v>284.37053370551837</v>
      </c>
      <c r="O431" s="74">
        <v>5.6077425921838548</v>
      </c>
      <c r="P431" s="74">
        <v>937.96196868617255</v>
      </c>
      <c r="Q431" s="74">
        <v>7.3589144154245041</v>
      </c>
      <c r="R431" s="74">
        <v>1.0002919427160843</v>
      </c>
      <c r="S431" s="74">
        <v>1.0470849154526527</v>
      </c>
      <c r="T431" s="74">
        <v>1.0470833080632436</v>
      </c>
      <c r="U431" s="74">
        <v>1.1826770288280386E-2</v>
      </c>
      <c r="V431" s="74"/>
      <c r="W431" s="74">
        <v>1.6609334707124498E-2</v>
      </c>
      <c r="X431" s="74">
        <v>5.8935215625445576E-2</v>
      </c>
      <c r="Y431" s="74">
        <v>7.5544550332570071E-2</v>
      </c>
      <c r="Z431" s="150"/>
      <c r="AA431" s="150"/>
      <c r="AB431" s="150"/>
    </row>
    <row r="432" spans="7:28">
      <c r="G432" s="4">
        <v>410</v>
      </c>
      <c r="H432" s="739">
        <v>5.97398917041452E-3</v>
      </c>
      <c r="I432" s="739">
        <v>6371.5844668174386</v>
      </c>
      <c r="J432" s="739">
        <v>6371.5874538120243</v>
      </c>
      <c r="K432" s="739">
        <v>0.58446681743906803</v>
      </c>
      <c r="L432" s="739">
        <v>0.58745381202427527</v>
      </c>
      <c r="M432" s="739">
        <v>944.64612798328642</v>
      </c>
      <c r="N432" s="739">
        <v>284.33190306723526</v>
      </c>
      <c r="O432" s="74">
        <v>5.5911003732480671</v>
      </c>
      <c r="P432" s="74">
        <v>937.31004949059809</v>
      </c>
      <c r="Q432" s="74">
        <v>7.3360784926882898</v>
      </c>
      <c r="R432" s="74">
        <v>1.0002916973880309</v>
      </c>
      <c r="S432" s="74">
        <v>1.0470837327480877</v>
      </c>
      <c r="T432" s="74">
        <v>1.0470821092101255</v>
      </c>
      <c r="U432" s="74">
        <v>1.1945606674544251E-2</v>
      </c>
      <c r="V432" s="74"/>
      <c r="W432" s="74">
        <v>1.6592433190775434E-2</v>
      </c>
      <c r="X432" s="74">
        <v>5.8732934243564648E-2</v>
      </c>
      <c r="Y432" s="74">
        <v>7.5325367434340082E-2</v>
      </c>
      <c r="Z432" s="150"/>
      <c r="AA432" s="150"/>
      <c r="AB432" s="150"/>
    </row>
    <row r="433" spans="7:28">
      <c r="G433" s="4">
        <v>411</v>
      </c>
      <c r="H433" s="739">
        <v>6.0340287597361953E-3</v>
      </c>
      <c r="I433" s="739">
        <v>6371.5904408066099</v>
      </c>
      <c r="J433" s="739">
        <v>6371.5934578209899</v>
      </c>
      <c r="K433" s="739">
        <v>0.5904408066094825</v>
      </c>
      <c r="L433" s="739">
        <v>0.59345782098935063</v>
      </c>
      <c r="M433" s="739">
        <v>943.96498868838</v>
      </c>
      <c r="N433" s="739">
        <v>284.29288425791646</v>
      </c>
      <c r="O433" s="74">
        <v>5.5743410332584507</v>
      </c>
      <c r="P433" s="74">
        <v>936.65190382367166</v>
      </c>
      <c r="Q433" s="74">
        <v>7.3130848647083493</v>
      </c>
      <c r="R433" s="74">
        <v>1.0002914499388253</v>
      </c>
      <c r="S433" s="74">
        <v>1.0470825375657946</v>
      </c>
      <c r="T433" s="74">
        <v>1.0470808977171062</v>
      </c>
      <c r="U433" s="74">
        <v>1.206563687628659E-2</v>
      </c>
      <c r="V433" s="74"/>
      <c r="W433" s="74">
        <v>1.6575376127878783E-2</v>
      </c>
      <c r="X433" s="74">
        <v>5.8529326237393958E-2</v>
      </c>
      <c r="Y433" s="74">
        <v>7.5104702365272738E-2</v>
      </c>
      <c r="Z433" s="150"/>
      <c r="AA433" s="150"/>
      <c r="AB433" s="150"/>
    </row>
    <row r="434" spans="7:28">
      <c r="G434" s="4">
        <v>412</v>
      </c>
      <c r="H434" s="739">
        <v>6.0946717569622232E-3</v>
      </c>
      <c r="I434" s="739">
        <v>6371.596474835369</v>
      </c>
      <c r="J434" s="739">
        <v>6371.5995221712474</v>
      </c>
      <c r="K434" s="739">
        <v>0.59647483536921919</v>
      </c>
      <c r="L434" s="739">
        <v>0.59952217124770035</v>
      </c>
      <c r="M434" s="739">
        <v>943.27740889656275</v>
      </c>
      <c r="N434" s="739">
        <v>284.25347337785951</v>
      </c>
      <c r="O434" s="74">
        <v>5.5574642546206325</v>
      </c>
      <c r="P434" s="74">
        <v>935.98747572836146</v>
      </c>
      <c r="Q434" s="74">
        <v>7.2899331682012543</v>
      </c>
      <c r="R434" s="74">
        <v>1.0002912003532742</v>
      </c>
      <c r="S434" s="74">
        <v>1.0470813297698729</v>
      </c>
      <c r="T434" s="74">
        <v>1.0470796734466585</v>
      </c>
      <c r="U434" s="74">
        <v>1.2186872881557065E-2</v>
      </c>
      <c r="V434" s="74"/>
      <c r="W434" s="74">
        <v>1.6558162237203015E-2</v>
      </c>
      <c r="X434" s="74">
        <v>5.83243900132061E-2</v>
      </c>
      <c r="Y434" s="74">
        <v>7.4882552250409115E-2</v>
      </c>
      <c r="Z434" s="150"/>
      <c r="AA434" s="150"/>
      <c r="AB434" s="150"/>
    </row>
    <row r="435" spans="7:28">
      <c r="G435" s="134">
        <v>413</v>
      </c>
      <c r="H435" s="739">
        <v>6.1559242264428524E-3</v>
      </c>
      <c r="I435" s="739">
        <v>6371.6025695071257</v>
      </c>
      <c r="J435" s="739">
        <v>6371.6056474692386</v>
      </c>
      <c r="K435" s="739">
        <v>0.60256950712618129</v>
      </c>
      <c r="L435" s="739">
        <v>0.60564746923940271</v>
      </c>
      <c r="M435" s="739">
        <v>942.58333187439735</v>
      </c>
      <c r="N435" s="739">
        <v>284.21366648819907</v>
      </c>
      <c r="O435" s="74">
        <v>5.5404697297178496</v>
      </c>
      <c r="P435" s="74">
        <v>935.31670881971354</v>
      </c>
      <c r="Q435" s="74">
        <v>7.2666230546838548</v>
      </c>
      <c r="R435" s="74">
        <v>1.0002909486161318</v>
      </c>
      <c r="S435" s="74">
        <v>1.047080109222883</v>
      </c>
      <c r="T435" s="74">
        <v>1.0470784362596988</v>
      </c>
      <c r="U435" s="74">
        <v>1.2309326797549147E-2</v>
      </c>
      <c r="V435" s="74"/>
      <c r="W435" s="74">
        <v>1.6540790230108689E-2</v>
      </c>
      <c r="X435" s="74">
        <v>5.8118124130752173E-2</v>
      </c>
      <c r="Y435" s="74">
        <v>7.4658914360860862E-2</v>
      </c>
      <c r="Z435" s="150"/>
      <c r="AA435" s="150"/>
      <c r="AB435" s="150"/>
    </row>
    <row r="436" spans="7:28">
      <c r="G436" s="4">
        <v>414</v>
      </c>
      <c r="H436" s="739">
        <v>6.21779229347608E-3</v>
      </c>
      <c r="I436" s="739">
        <v>6371.6087254313525</v>
      </c>
      <c r="J436" s="739">
        <v>6371.6118343274993</v>
      </c>
      <c r="K436" s="739">
        <v>0.60872543135262414</v>
      </c>
      <c r="L436" s="739">
        <v>0.61183432749936217</v>
      </c>
      <c r="M436" s="739">
        <v>941.88270047410026</v>
      </c>
      <c r="N436" s="739">
        <v>284.17345961051416</v>
      </c>
      <c r="O436" s="74">
        <v>5.5233571611674694</v>
      </c>
      <c r="P436" s="74">
        <v>934.63954628326746</v>
      </c>
      <c r="Q436" s="74">
        <v>7.2431541908328017</v>
      </c>
      <c r="R436" s="74">
        <v>1.0002906947121011</v>
      </c>
      <c r="S436" s="74">
        <v>1.0470788757858294</v>
      </c>
      <c r="T436" s="74">
        <v>1.0470771860155719</v>
      </c>
      <c r="U436" s="74">
        <v>1.2433010852873849E-2</v>
      </c>
      <c r="V436" s="74"/>
      <c r="W436" s="74">
        <v>1.6523258810577274E-2</v>
      </c>
      <c r="X436" s="74">
        <v>5.7910527306514553E-2</v>
      </c>
      <c r="Y436" s="74">
        <v>7.4433786117091824E-2</v>
      </c>
      <c r="Z436" s="150"/>
      <c r="AA436" s="150"/>
      <c r="AB436" s="150"/>
    </row>
    <row r="437" spans="7:28">
      <c r="G437" s="4">
        <v>415</v>
      </c>
      <c r="H437" s="739">
        <v>6.2802821449201652E-3</v>
      </c>
      <c r="I437" s="739">
        <v>6371.6149432236462</v>
      </c>
      <c r="J437" s="739">
        <v>6371.6180833647186</v>
      </c>
      <c r="K437" s="739">
        <v>0.6149432236461001</v>
      </c>
      <c r="L437" s="739">
        <v>0.61808336471856018</v>
      </c>
      <c r="M437" s="739">
        <v>941.17545713234836</v>
      </c>
      <c r="N437" s="739">
        <v>284.13284872643101</v>
      </c>
      <c r="O437" s="74">
        <v>5.5061262620805875</v>
      </c>
      <c r="P437" s="74">
        <v>933.95593087350028</v>
      </c>
      <c r="Q437" s="74">
        <v>7.2195262588480507</v>
      </c>
      <c r="R437" s="74">
        <v>1.0002904386258353</v>
      </c>
      <c r="S437" s="74">
        <v>1.0470776293181436</v>
      </c>
      <c r="T437" s="74">
        <v>1.0470759225720327</v>
      </c>
      <c r="U437" s="74">
        <v>1.255793740028821E-2</v>
      </c>
      <c r="V437" s="74"/>
      <c r="W437" s="74">
        <v>1.650556667524182E-2</v>
      </c>
      <c r="X437" s="74">
        <v>5.7701598416987604E-2</v>
      </c>
      <c r="Y437" s="74">
        <v>7.4207165092229424E-2</v>
      </c>
      <c r="Z437" s="150"/>
      <c r="AA437" s="150"/>
      <c r="AB437" s="150"/>
    </row>
    <row r="438" spans="7:28">
      <c r="G438" s="4">
        <v>416</v>
      </c>
      <c r="H438" s="739">
        <v>6.3434000298123348E-3</v>
      </c>
      <c r="I438" s="739">
        <v>6371.621223505791</v>
      </c>
      <c r="J438" s="739">
        <v>6371.6243952058057</v>
      </c>
      <c r="K438" s="739">
        <v>0.6212235057910207</v>
      </c>
      <c r="L438" s="739">
        <v>0.62439520580592689</v>
      </c>
      <c r="M438" s="739">
        <v>940.46154386914247</v>
      </c>
      <c r="N438" s="739">
        <v>284.09182977722247</v>
      </c>
      <c r="O438" s="74">
        <v>5.488776756324639</v>
      </c>
      <c r="P438" s="74">
        <v>933.26580491232221</v>
      </c>
      <c r="Q438" s="74">
        <v>7.1957389568202803</v>
      </c>
      <c r="R438" s="74">
        <v>1.0002901803419386</v>
      </c>
      <c r="S438" s="74">
        <v>1.0470763696776639</v>
      </c>
      <c r="T438" s="74">
        <v>1.0470746457852254</v>
      </c>
      <c r="U438" s="74">
        <v>1.2684118915331055E-2</v>
      </c>
      <c r="V438" s="74"/>
      <c r="W438" s="74">
        <v>1.64877125134201E-2</v>
      </c>
      <c r="X438" s="74">
        <v>5.7491336501985395E-2</v>
      </c>
      <c r="Y438" s="74">
        <v>7.3979049015405501E-2</v>
      </c>
      <c r="Z438" s="150"/>
      <c r="AA438" s="150"/>
      <c r="AB438" s="150"/>
    </row>
    <row r="439" spans="7:28">
      <c r="G439" s="134">
        <v>417</v>
      </c>
      <c r="H439" s="739">
        <v>6.4071522599936648E-3</v>
      </c>
      <c r="I439" s="739">
        <v>6371.6275669058205</v>
      </c>
      <c r="J439" s="739">
        <v>6371.6307704819501</v>
      </c>
      <c r="K439" s="739">
        <v>0.62756690582083308</v>
      </c>
      <c r="L439" s="739">
        <v>0.63077048195082996</v>
      </c>
      <c r="M439" s="739">
        <v>939.74090228670445</v>
      </c>
      <c r="N439" s="739">
        <v>284.0503986634028</v>
      </c>
      <c r="O439" s="74">
        <v>5.4713083787890398</v>
      </c>
      <c r="P439" s="74">
        <v>932.56911028760226</v>
      </c>
      <c r="Q439" s="74">
        <v>7.1717919991021821</v>
      </c>
      <c r="R439" s="74">
        <v>1.0002899198449664</v>
      </c>
      <c r="S439" s="74">
        <v>1.047075096720619</v>
      </c>
      <c r="T439" s="74">
        <v>1.0470733555096685</v>
      </c>
      <c r="U439" s="74">
        <v>1.2811567998141982E-2</v>
      </c>
      <c r="V439" s="74"/>
      <c r="W439" s="74">
        <v>1.6469695007149798E-2</v>
      </c>
      <c r="X439" s="74">
        <v>5.7279740767975339E-2</v>
      </c>
      <c r="Y439" s="74">
        <v>7.3749435775125133E-2</v>
      </c>
      <c r="Z439" s="150"/>
      <c r="AA439" s="150"/>
      <c r="AB439" s="150"/>
    </row>
    <row r="440" spans="7:28">
      <c r="G440" s="4">
        <v>418</v>
      </c>
      <c r="H440" s="739">
        <v>6.4715452107403041E-3</v>
      </c>
      <c r="I440" s="739">
        <v>6371.6339740580806</v>
      </c>
      <c r="J440" s="739">
        <v>6371.6372098306856</v>
      </c>
      <c r="K440" s="739">
        <v>0.63397405808082663</v>
      </c>
      <c r="L440" s="739">
        <v>0.63720983068619674</v>
      </c>
      <c r="M440" s="739">
        <v>939.01347356842768</v>
      </c>
      <c r="N440" s="739">
        <v>284.00855124431882</v>
      </c>
      <c r="O440" s="74">
        <v>5.4537208756537927</v>
      </c>
      <c r="P440" s="74">
        <v>931.86578845174415</v>
      </c>
      <c r="Q440" s="74">
        <v>7.1476851166835784</v>
      </c>
      <c r="R440" s="74">
        <v>1.0002896571194275</v>
      </c>
      <c r="S440" s="74">
        <v>1.047073810301606</v>
      </c>
      <c r="T440" s="74">
        <v>1.0470720515982315</v>
      </c>
      <c r="U440" s="74">
        <v>1.2940297377554089E-2</v>
      </c>
      <c r="V440" s="74"/>
      <c r="W440" s="74">
        <v>1.6451512831226159E-2</v>
      </c>
      <c r="X440" s="74">
        <v>5.7066810591437714E-2</v>
      </c>
      <c r="Y440" s="74">
        <v>7.3518323422663873E-2</v>
      </c>
      <c r="Z440" s="150"/>
      <c r="AA440" s="150"/>
      <c r="AB440" s="150"/>
    </row>
    <row r="441" spans="7:28">
      <c r="G441" s="4">
        <v>419</v>
      </c>
      <c r="H441" s="739">
        <v>6.5365853214009902E-3</v>
      </c>
      <c r="I441" s="739">
        <v>6371.6404456032915</v>
      </c>
      <c r="J441" s="739">
        <v>6371.6437138959518</v>
      </c>
      <c r="K441" s="739">
        <v>0.64044560329156697</v>
      </c>
      <c r="L441" s="739">
        <v>0.64371389595226747</v>
      </c>
      <c r="M441" s="739">
        <v>938.27919847786768</v>
      </c>
      <c r="N441" s="739">
        <v>283.96628333773685</v>
      </c>
      <c r="O441" s="74">
        <v>5.4360140046610823</v>
      </c>
      <c r="P441" s="74">
        <v>931.15578042029733</v>
      </c>
      <c r="Q441" s="74">
        <v>7.1234180575703485</v>
      </c>
      <c r="R441" s="74">
        <v>1.0002893921497842</v>
      </c>
      <c r="S441" s="74">
        <v>1.0470725102735758</v>
      </c>
      <c r="T441" s="74">
        <v>1.0470707339021204</v>
      </c>
      <c r="U441" s="74">
        <v>1.3070319905182259E-2</v>
      </c>
      <c r="V441" s="74"/>
      <c r="W441" s="74">
        <v>1.6433164653241811E-2</v>
      </c>
      <c r="X441" s="74">
        <v>5.6852545522249755E-2</v>
      </c>
      <c r="Y441" s="74">
        <v>7.328571017549157E-2</v>
      </c>
      <c r="Z441" s="150"/>
      <c r="AA441" s="150"/>
      <c r="AB441" s="150"/>
    </row>
    <row r="442" spans="7:28">
      <c r="G442" s="4">
        <v>420</v>
      </c>
      <c r="H442" s="739">
        <v>6.6022790960409954E-3</v>
      </c>
      <c r="I442" s="739">
        <v>6371.646982188613</v>
      </c>
      <c r="J442" s="739">
        <v>6371.6502833281611</v>
      </c>
      <c r="K442" s="739">
        <v>0.64698218861296841</v>
      </c>
      <c r="L442" s="739">
        <v>0.65028332816098888</v>
      </c>
      <c r="M442" s="739">
        <v>937.53801735778995</v>
      </c>
      <c r="N442" s="739">
        <v>283.92359071942542</v>
      </c>
      <c r="O442" s="74">
        <v>5.418187535389805</v>
      </c>
      <c r="P442" s="74">
        <v>930.43902677062283</v>
      </c>
      <c r="Q442" s="74">
        <v>7.0989905871670862</v>
      </c>
      <c r="R442" s="74">
        <v>1.000289124920454</v>
      </c>
      <c r="S442" s="74">
        <v>1.0470711964878101</v>
      </c>
      <c r="T442" s="74">
        <v>1.0470694022708547</v>
      </c>
      <c r="U442" s="74">
        <v>1.3201648568610835E-2</v>
      </c>
      <c r="V442" s="74"/>
      <c r="W442" s="74">
        <v>1.6414649133629174E-2</v>
      </c>
      <c r="X442" s="74">
        <v>5.6636945287094037E-2</v>
      </c>
      <c r="Y442" s="74">
        <v>7.3051594420723204E-2</v>
      </c>
      <c r="Z442" s="150"/>
      <c r="AA442" s="150"/>
      <c r="AB442" s="150"/>
    </row>
    <row r="443" spans="7:28">
      <c r="G443" s="134">
        <v>421</v>
      </c>
      <c r="H443" s="739">
        <v>6.6686331040925161E-3</v>
      </c>
      <c r="I443" s="739">
        <v>6371.6535844677092</v>
      </c>
      <c r="J443" s="739">
        <v>6371.6569187842615</v>
      </c>
      <c r="K443" s="739">
        <v>0.65358446770900935</v>
      </c>
      <c r="L443" s="739">
        <v>0.65691878426105565</v>
      </c>
      <c r="M443" s="739">
        <v>936.78987012925791</v>
      </c>
      <c r="N443" s="739">
        <v>283.88046912273393</v>
      </c>
      <c r="O443" s="74">
        <v>5.4002412495329972</v>
      </c>
      <c r="P443" s="74">
        <v>929.71546764059451</v>
      </c>
      <c r="Q443" s="74">
        <v>7.0744024886634342</v>
      </c>
      <c r="R443" s="74">
        <v>1.0002888554158096</v>
      </c>
      <c r="S443" s="74">
        <v>1.0470698687939064</v>
      </c>
      <c r="T443" s="74">
        <v>1.0470680565522517</v>
      </c>
      <c r="U443" s="74">
        <v>1.3334296479115437E-2</v>
      </c>
      <c r="V443" s="74"/>
      <c r="W443" s="74">
        <v>1.6395964925705012E-2</v>
      </c>
      <c r="X443" s="74">
        <v>5.6420009792889907E-2</v>
      </c>
      <c r="Y443" s="74">
        <v>7.2815974718594911E-2</v>
      </c>
      <c r="Z443" s="150"/>
      <c r="AA443" s="150"/>
      <c r="AB443" s="150"/>
    </row>
    <row r="444" spans="7:28">
      <c r="G444" s="4">
        <v>422</v>
      </c>
      <c r="H444" s="739">
        <v>6.7356539810116576E-3</v>
      </c>
      <c r="I444" s="739">
        <v>6371.660253100813</v>
      </c>
      <c r="J444" s="739">
        <v>6371.6636209278031</v>
      </c>
      <c r="K444" s="739">
        <v>0.66025310081310162</v>
      </c>
      <c r="L444" s="739">
        <v>0.66362092780360749</v>
      </c>
      <c r="M444" s="739">
        <v>936.03469629078859</v>
      </c>
      <c r="N444" s="739">
        <v>283.8369142381672</v>
      </c>
      <c r="O444" s="74">
        <v>5.3821749411781479</v>
      </c>
      <c r="P444" s="74">
        <v>928.98504272736454</v>
      </c>
      <c r="Q444" s="74">
        <v>7.0496535634240631</v>
      </c>
      <c r="R444" s="74">
        <v>1.0002885836201814</v>
      </c>
      <c r="S444" s="74">
        <v>1.0470685270397526</v>
      </c>
      <c r="T444" s="74">
        <v>1.0470666965924011</v>
      </c>
      <c r="U444" s="74">
        <v>1.3468276883486396E-2</v>
      </c>
      <c r="V444" s="74"/>
      <c r="W444" s="74">
        <v>1.6377110675718044E-2</v>
      </c>
      <c r="X444" s="74">
        <v>5.6201739130247827E-2</v>
      </c>
      <c r="Y444" s="74">
        <v>7.2578849805965878E-2</v>
      </c>
      <c r="Z444" s="150"/>
      <c r="AA444" s="150"/>
      <c r="AB444" s="150"/>
    </row>
    <row r="445" spans="7:28">
      <c r="G445" s="4">
        <v>423</v>
      </c>
      <c r="H445" s="739">
        <v>6.8033484289419651E-3</v>
      </c>
      <c r="I445" s="739">
        <v>6371.6669887547941</v>
      </c>
      <c r="J445" s="739">
        <v>6371.6703904290089</v>
      </c>
      <c r="K445" s="739">
        <v>0.66698875479411324</v>
      </c>
      <c r="L445" s="739">
        <v>0.67039042900858425</v>
      </c>
      <c r="M445" s="739">
        <v>935.27243491754064</v>
      </c>
      <c r="N445" s="739">
        <v>283.79292171295521</v>
      </c>
      <c r="O445" s="74">
        <v>5.3639884170903578</v>
      </c>
      <c r="P445" s="74">
        <v>928.24769128615844</v>
      </c>
      <c r="Q445" s="74">
        <v>7.0247436313821989</v>
      </c>
      <c r="R445" s="74">
        <v>1.0002883095178579</v>
      </c>
      <c r="S445" s="74">
        <v>1.0470671710715127</v>
      </c>
      <c r="T445" s="74">
        <v>1.0470653222356521</v>
      </c>
      <c r="U445" s="74">
        <v>1.3603603159936029E-2</v>
      </c>
      <c r="V445" s="74"/>
      <c r="W445" s="74">
        <v>1.6358085022898476E-2</v>
      </c>
      <c r="X445" s="74">
        <v>5.5982133576944954E-2</v>
      </c>
      <c r="Y445" s="74">
        <v>7.2340218599843437E-2</v>
      </c>
      <c r="Z445" s="150"/>
      <c r="AA445" s="150"/>
      <c r="AB445" s="150"/>
    </row>
    <row r="446" spans="7:28">
      <c r="G446" s="4">
        <v>424</v>
      </c>
      <c r="H446" s="739">
        <v>6.8717232173846499E-3</v>
      </c>
      <c r="I446" s="739">
        <v>6371.6737921032227</v>
      </c>
      <c r="J446" s="739">
        <v>6371.6772279648312</v>
      </c>
      <c r="K446" s="739">
        <v>0.67379210322305583</v>
      </c>
      <c r="L446" s="739">
        <v>0.67722796483174819</v>
      </c>
      <c r="M446" s="739">
        <v>934.50302466057894</v>
      </c>
      <c r="N446" s="739">
        <v>283.74848715061927</v>
      </c>
      <c r="O446" s="74">
        <v>5.345681496998294</v>
      </c>
      <c r="P446" s="74">
        <v>927.50335212914229</v>
      </c>
      <c r="Q446" s="74">
        <v>6.9996725314366568</v>
      </c>
      <c r="R446" s="74">
        <v>1.0002880330930866</v>
      </c>
      <c r="S446" s="74">
        <v>1.0470658007336038</v>
      </c>
      <c r="T446" s="74">
        <v>1.0470639333245868</v>
      </c>
      <c r="U446" s="74">
        <v>1.3740288821281865E-2</v>
      </c>
      <c r="V446" s="74"/>
      <c r="W446" s="74">
        <v>1.6338886599510744E-2</v>
      </c>
      <c r="X446" s="74">
        <v>5.576119360142149E-2</v>
      </c>
      <c r="Y446" s="74">
        <v>7.2100080200932226E-2</v>
      </c>
      <c r="Z446" s="150"/>
      <c r="AA446" s="150"/>
      <c r="AB446" s="150"/>
    </row>
    <row r="447" spans="7:28">
      <c r="G447" s="134">
        <v>425</v>
      </c>
      <c r="H447" s="739">
        <v>6.9407851838755212E-3</v>
      </c>
      <c r="I447" s="739">
        <v>6371.6806638264407</v>
      </c>
      <c r="J447" s="739">
        <v>6371.6841342190328</v>
      </c>
      <c r="K447" s="739">
        <v>0.68066382644044043</v>
      </c>
      <c r="L447" s="739">
        <v>0.68413421903237814</v>
      </c>
      <c r="M447" s="739">
        <v>933.72640374618106</v>
      </c>
      <c r="N447" s="739">
        <v>283.70360611053337</v>
      </c>
      <c r="O447" s="74">
        <v>5.3272540138829303</v>
      </c>
      <c r="P447" s="74">
        <v>926.75196362432871</v>
      </c>
      <c r="Q447" s="74">
        <v>6.974440121852334</v>
      </c>
      <c r="R447" s="74">
        <v>1.0002877543300754</v>
      </c>
      <c r="S447" s="74">
        <v>1.0470644158686757</v>
      </c>
      <c r="T447" s="74">
        <v>1.0470625297000025</v>
      </c>
      <c r="U447" s="74">
        <v>1.3878347514946654E-2</v>
      </c>
      <c r="V447" s="74"/>
      <c r="W447" s="74">
        <v>1.631951403090862E-2</v>
      </c>
      <c r="X447" s="74">
        <v>5.5538919866297096E-2</v>
      </c>
      <c r="Y447" s="74">
        <v>7.1858433897205712E-2</v>
      </c>
      <c r="Z447" s="150"/>
      <c r="AA447" s="150"/>
      <c r="AB447" s="150"/>
    </row>
    <row r="448" spans="7:28">
      <c r="G448" s="4">
        <v>426</v>
      </c>
      <c r="H448" s="739">
        <v>7.0105412346687856E-3</v>
      </c>
      <c r="I448" s="739">
        <v>6371.687604611624</v>
      </c>
      <c r="J448" s="739">
        <v>6371.6911098822411</v>
      </c>
      <c r="K448" s="739">
        <v>0.68760461162431585</v>
      </c>
      <c r="L448" s="739">
        <v>0.69110988224165026</v>
      </c>
      <c r="M448" s="739">
        <v>932.94250997520453</v>
      </c>
      <c r="N448" s="739">
        <v>283.65827410748125</v>
      </c>
      <c r="O448" s="74">
        <v>5.3087058142689827</v>
      </c>
      <c r="P448" s="74">
        <v>925.99346369454054</v>
      </c>
      <c r="Q448" s="74">
        <v>6.9490462806640085</v>
      </c>
      <c r="R448" s="74">
        <v>1.0002874732129945</v>
      </c>
      <c r="S448" s="74">
        <v>1.0470630163175934</v>
      </c>
      <c r="T448" s="74">
        <v>1.0470611112008936</v>
      </c>
      <c r="U448" s="74">
        <v>1.4017793026596337E-2</v>
      </c>
      <c r="V448" s="74"/>
      <c r="W448" s="74">
        <v>1.6299965935592912E-2</v>
      </c>
      <c r="X448" s="74">
        <v>5.5315313231905167E-2</v>
      </c>
      <c r="Y448" s="74">
        <v>7.1615279167498075E-2</v>
      </c>
      <c r="Z448" s="150"/>
      <c r="AA448" s="150"/>
      <c r="AB448" s="150"/>
    </row>
    <row r="449" spans="7:28">
      <c r="G449" s="4">
        <v>427</v>
      </c>
      <c r="H449" s="739">
        <v>7.080998345427655E-3</v>
      </c>
      <c r="I449" s="739">
        <v>6371.6946151528591</v>
      </c>
      <c r="J449" s="739">
        <v>6371.6981556520323</v>
      </c>
      <c r="K449" s="739">
        <v>0.69461515285898445</v>
      </c>
      <c r="L449" s="739">
        <v>0.69815565203169827</v>
      </c>
      <c r="M449" s="739">
        <v>932.15128072252708</v>
      </c>
      <c r="N449" s="739">
        <v>283.61248661120914</v>
      </c>
      <c r="O449" s="74">
        <v>5.2900367585190491</v>
      </c>
      <c r="P449" s="74">
        <v>925.22778981644365</v>
      </c>
      <c r="Q449" s="74">
        <v>6.9234909060834706</v>
      </c>
      <c r="R449" s="74">
        <v>1.0002871897259762</v>
      </c>
      <c r="S449" s="74">
        <v>1.0470616019194126</v>
      </c>
      <c r="T449" s="74">
        <v>1.0470596776644268</v>
      </c>
      <c r="U449" s="74">
        <v>1.4158639279230556E-2</v>
      </c>
      <c r="V449" s="74"/>
      <c r="W449" s="74">
        <v>1.6280240925272711E-2</v>
      </c>
      <c r="X449" s="74">
        <v>5.5090374759846406E-2</v>
      </c>
      <c r="Y449" s="74">
        <v>7.1370615685119113E-2</v>
      </c>
      <c r="Z449" s="150"/>
      <c r="AA449" s="150"/>
      <c r="AB449" s="150"/>
    </row>
    <row r="450" spans="7:28">
      <c r="G450" s="4">
        <v>428</v>
      </c>
      <c r="H450" s="739">
        <v>7.15216356192192E-3</v>
      </c>
      <c r="I450" s="739">
        <v>6371.7016961512045</v>
      </c>
      <c r="J450" s="739">
        <v>6371.7052722329854</v>
      </c>
      <c r="K450" s="739">
        <v>0.7016961512044122</v>
      </c>
      <c r="L450" s="739">
        <v>0.70527223298537312</v>
      </c>
      <c r="M450" s="739">
        <v>931.35265293652617</v>
      </c>
      <c r="N450" s="739">
        <v>283.56623904597365</v>
      </c>
      <c r="O450" s="74">
        <v>5.2712467211303666</v>
      </c>
      <c r="P450" s="74">
        <v>924.45487901961633</v>
      </c>
      <c r="Q450" s="74">
        <v>6.8977739169098218</v>
      </c>
      <c r="R450" s="74">
        <v>1.000286903853117</v>
      </c>
      <c r="S450" s="74">
        <v>1.0470601725113629</v>
      </c>
      <c r="T450" s="74">
        <v>1.047058228925922</v>
      </c>
      <c r="U450" s="74">
        <v>1.4300900335001643E-2</v>
      </c>
      <c r="V450" s="74"/>
      <c r="W450" s="74">
        <v>1.6260337604928447E-2</v>
      </c>
      <c r="X450" s="74">
        <v>5.4864105716557261E-2</v>
      </c>
      <c r="Y450" s="74">
        <v>7.1124443321485709E-2</v>
      </c>
      <c r="Z450" s="150"/>
      <c r="AA450" s="150"/>
      <c r="AB450" s="150"/>
    </row>
    <row r="451" spans="7:28">
      <c r="G451" s="134">
        <v>429</v>
      </c>
      <c r="H451" s="739">
        <v>7.2240440007325379E-3</v>
      </c>
      <c r="I451" s="739">
        <v>6371.7088483147663</v>
      </c>
      <c r="J451" s="739">
        <v>6371.7124603367665</v>
      </c>
      <c r="K451" s="739">
        <v>0.70884831476633459</v>
      </c>
      <c r="L451" s="739">
        <v>0.71246033676670084</v>
      </c>
      <c r="M451" s="739">
        <v>930.54656313864302</v>
      </c>
      <c r="N451" s="739">
        <v>283.51952679008576</v>
      </c>
      <c r="O451" s="74">
        <v>5.2523355910341509</v>
      </c>
      <c r="P451" s="74">
        <v>923.67466788570016</v>
      </c>
      <c r="Q451" s="74">
        <v>6.8718952529429078</v>
      </c>
      <c r="R451" s="74">
        <v>1.0002866155784789</v>
      </c>
      <c r="S451" s="74">
        <v>1.0470587279288215</v>
      </c>
      <c r="T451" s="74">
        <v>1.0470567648188291</v>
      </c>
      <c r="U451" s="74">
        <v>1.4444590398852597E-2</v>
      </c>
      <c r="V451" s="74"/>
      <c r="W451" s="74">
        <v>1.6240254572878882E-2</v>
      </c>
      <c r="X451" s="74">
        <v>5.4636507576895504E-2</v>
      </c>
      <c r="Y451" s="74">
        <v>7.0876762149774383E-2</v>
      </c>
      <c r="Z451" s="150"/>
      <c r="AA451" s="150"/>
      <c r="AB451" s="150"/>
    </row>
    <row r="452" spans="7:28">
      <c r="G452" s="4">
        <v>430</v>
      </c>
      <c r="H452" s="739">
        <v>7.2966468499632816E-3</v>
      </c>
      <c r="I452" s="739">
        <v>6371.7160723587667</v>
      </c>
      <c r="J452" s="739">
        <v>6371.719720682192</v>
      </c>
      <c r="K452" s="739">
        <v>0.7160723587670671</v>
      </c>
      <c r="L452" s="739">
        <v>0.71972068219204877</v>
      </c>
      <c r="M452" s="739">
        <v>929.7329474229997</v>
      </c>
      <c r="N452" s="739">
        <v>283.47234517544962</v>
      </c>
      <c r="O452" s="74">
        <v>5.2333032718974657</v>
      </c>
      <c r="P452" s="74">
        <v>922.88709254759999</v>
      </c>
      <c r="Q452" s="74">
        <v>6.8458548753997617</v>
      </c>
      <c r="R452" s="74">
        <v>1.0002863248860907</v>
      </c>
      <c r="S452" s="74">
        <v>1.0470572680052974</v>
      </c>
      <c r="T452" s="74">
        <v>1.0470552851747104</v>
      </c>
      <c r="U452" s="74">
        <v>1.4589723815788602E-2</v>
      </c>
      <c r="V452" s="74"/>
      <c r="W452" s="74">
        <v>1.6219990420850396E-2</v>
      </c>
      <c r="X452" s="74">
        <v>5.4407582027738752E-2</v>
      </c>
      <c r="Y452" s="74">
        <v>7.0627572448589152E-2</v>
      </c>
      <c r="Z452" s="150"/>
      <c r="AA452" s="150"/>
      <c r="AB452" s="150"/>
    </row>
    <row r="453" spans="7:28">
      <c r="G453" s="4">
        <v>431</v>
      </c>
      <c r="H453" s="739">
        <v>7.3699793699595791E-3</v>
      </c>
      <c r="I453" s="739">
        <v>6371.7233690056173</v>
      </c>
      <c r="J453" s="739">
        <v>6371.7270539953024</v>
      </c>
      <c r="K453" s="739">
        <v>0.72336900561703033</v>
      </c>
      <c r="L453" s="739">
        <v>0.72705399530201009</v>
      </c>
      <c r="M453" s="739">
        <v>928.91174145609511</v>
      </c>
      <c r="N453" s="739">
        <v>283.42468948709728</v>
      </c>
      <c r="O453" s="74">
        <v>5.2141496824275428</v>
      </c>
      <c r="P453" s="74">
        <v>922.09208868876112</v>
      </c>
      <c r="Q453" s="74">
        <v>6.8196527673339791</v>
      </c>
      <c r="R453" s="74">
        <v>1.0002860317599489</v>
      </c>
      <c r="S453" s="74">
        <v>1.0470557925724056</v>
      </c>
      <c r="T453" s="74">
        <v>1.0470537898232137</v>
      </c>
      <c r="U453" s="74">
        <v>1.4736315077243489E-2</v>
      </c>
      <c r="V453" s="74"/>
      <c r="W453" s="74">
        <v>1.6199543734049918E-2</v>
      </c>
      <c r="X453" s="74">
        <v>5.4177330971597583E-2</v>
      </c>
      <c r="Y453" s="74">
        <v>7.0376874705647505E-2</v>
      </c>
      <c r="Z453" s="150"/>
      <c r="AA453" s="150"/>
      <c r="AB453" s="150"/>
    </row>
    <row r="454" spans="7:28">
      <c r="G454" s="4">
        <v>432</v>
      </c>
      <c r="H454" s="739">
        <v>7.4440488940345426E-3</v>
      </c>
      <c r="I454" s="739">
        <v>6371.7307389849866</v>
      </c>
      <c r="J454" s="739">
        <v>6371.7344610094333</v>
      </c>
      <c r="K454" s="739">
        <v>0.73073898498698975</v>
      </c>
      <c r="L454" s="739">
        <v>0.73446100943400705</v>
      </c>
      <c r="M454" s="739">
        <v>928.08288047655003</v>
      </c>
      <c r="N454" s="739">
        <v>283.3765549627181</v>
      </c>
      <c r="O454" s="74">
        <v>5.1948747566785309</v>
      </c>
      <c r="P454" s="74">
        <v>921.28959154249208</v>
      </c>
      <c r="Q454" s="74">
        <v>6.7932889340579168</v>
      </c>
      <c r="R454" s="74">
        <v>1.0002857361840194</v>
      </c>
      <c r="S454" s="74">
        <v>1.0470543014598479</v>
      </c>
      <c r="T454" s="74">
        <v>1.0470522785920555</v>
      </c>
      <c r="U454" s="74">
        <v>1.4884378817441757E-2</v>
      </c>
      <c r="V454" s="74"/>
      <c r="W454" s="74">
        <v>1.6178913091240296E-2</v>
      </c>
      <c r="X454" s="74">
        <v>5.3945756530239239E-2</v>
      </c>
      <c r="Y454" s="74">
        <v>7.0124669621479535E-2</v>
      </c>
      <c r="Z454" s="150"/>
      <c r="AA454" s="150"/>
      <c r="AB454" s="150"/>
    </row>
    <row r="455" spans="7:28">
      <c r="G455" s="134">
        <v>433</v>
      </c>
      <c r="H455" s="739">
        <v>7.5188628292023113E-3</v>
      </c>
      <c r="I455" s="739">
        <v>6371.7381830338809</v>
      </c>
      <c r="J455" s="739">
        <v>6371.7419424652953</v>
      </c>
      <c r="K455" s="739">
        <v>0.73818303388102502</v>
      </c>
      <c r="L455" s="739">
        <v>0.74194246529562613</v>
      </c>
      <c r="M455" s="739">
        <v>927.24629929494881</v>
      </c>
      <c r="N455" s="739">
        <v>283.32793679218423</v>
      </c>
      <c r="O455" s="74">
        <v>5.1754784443605724</v>
      </c>
      <c r="P455" s="74">
        <v>920.47953589138115</v>
      </c>
      <c r="Q455" s="74">
        <v>6.7667634035676247</v>
      </c>
      <c r="R455" s="74">
        <v>1.0002854381422386</v>
      </c>
      <c r="S455" s="74">
        <v>1.0470527944953887</v>
      </c>
      <c r="T455" s="74">
        <v>1.0470507513069935</v>
      </c>
      <c r="U455" s="74">
        <v>1.5033929819765035E-2</v>
      </c>
      <c r="V455" s="74"/>
      <c r="W455" s="74">
        <v>1.615809706481966E-2</v>
      </c>
      <c r="X455" s="74">
        <v>5.3712861048322853E-2</v>
      </c>
      <c r="Y455" s="74">
        <v>6.9870958113142506E-2</v>
      </c>
      <c r="Z455" s="150"/>
      <c r="AA455" s="150"/>
      <c r="AB455" s="150"/>
    </row>
    <row r="456" spans="7:28">
      <c r="G456" s="4">
        <v>434</v>
      </c>
      <c r="H456" s="739">
        <v>7.5944286569187332E-3</v>
      </c>
      <c r="I456" s="739">
        <v>6371.7457018967107</v>
      </c>
      <c r="J456" s="739">
        <v>6371.7494991110389</v>
      </c>
      <c r="K456" s="739">
        <v>0.74570189671022713</v>
      </c>
      <c r="L456" s="739">
        <v>0.74949911103868649</v>
      </c>
      <c r="M456" s="739">
        <v>926.40193229373438</v>
      </c>
      <c r="N456" s="739">
        <v>283.27883011707064</v>
      </c>
      <c r="O456" s="74">
        <v>5.1559607111511676</v>
      </c>
      <c r="P456" s="74">
        <v>919.66185606676402</v>
      </c>
      <c r="Q456" s="74">
        <v>6.7400762269703849</v>
      </c>
      <c r="R456" s="74">
        <v>1.0002851376185149</v>
      </c>
      <c r="S456" s="74">
        <v>1.0470512715048355</v>
      </c>
      <c r="T456" s="74">
        <v>1.047049207791809</v>
      </c>
      <c r="U456" s="74">
        <v>1.5184983013568853E-2</v>
      </c>
      <c r="V456" s="74"/>
      <c r="W456" s="74">
        <v>1.613709422090347E-2</v>
      </c>
      <c r="X456" s="74">
        <v>5.3478647097043745E-2</v>
      </c>
      <c r="Y456" s="74">
        <v>6.9615741317947219E-2</v>
      </c>
      <c r="Z456" s="150"/>
      <c r="AA456" s="150"/>
      <c r="AB456" s="150"/>
    </row>
    <row r="457" spans="7:28">
      <c r="G457" s="4">
        <v>435</v>
      </c>
      <c r="H457" s="739">
        <v>7.6707539338295595E-3</v>
      </c>
      <c r="I457" s="739">
        <v>6371.753296325367</v>
      </c>
      <c r="J457" s="739">
        <v>6371.7571317023339</v>
      </c>
      <c r="K457" s="739">
        <v>0.75329632536714586</v>
      </c>
      <c r="L457" s="739">
        <v>0.75713170233406069</v>
      </c>
      <c r="M457" s="739">
        <v>925.54971342718579</v>
      </c>
      <c r="N457" s="739">
        <v>283.22923003017081</v>
      </c>
      <c r="O457" s="74">
        <v>5.136321539008728</v>
      </c>
      <c r="P457" s="74">
        <v>918.83648594827105</v>
      </c>
      <c r="Q457" s="74">
        <v>6.7132274789147397</v>
      </c>
      <c r="R457" s="74">
        <v>1.0002848345967303</v>
      </c>
      <c r="S457" s="74">
        <v>1.0470497323120138</v>
      </c>
      <c r="T457" s="74">
        <v>1.0470476478682818</v>
      </c>
      <c r="U457" s="74">
        <v>1.5337553479184862E-2</v>
      </c>
      <c r="V457" s="74"/>
      <c r="W457" s="74">
        <v>1.6115903119410038E-2</v>
      </c>
      <c r="X457" s="74">
        <v>5.3243117477784978E-2</v>
      </c>
      <c r="Y457" s="74">
        <v>6.9359020597195009E-2</v>
      </c>
      <c r="Z457" s="150"/>
      <c r="AA457" s="150"/>
      <c r="AB457" s="150"/>
    </row>
    <row r="458" spans="7:28">
      <c r="G458" s="4">
        <v>436</v>
      </c>
      <c r="H458" s="739">
        <v>7.7478462925260833E-3</v>
      </c>
      <c r="I458" s="739">
        <v>6371.7609670793008</v>
      </c>
      <c r="J458" s="739">
        <v>6371.7648410024467</v>
      </c>
      <c r="K458" s="739">
        <v>0.76096707930097518</v>
      </c>
      <c r="L458" s="739">
        <v>0.76484100244723818</v>
      </c>
      <c r="M458" s="739">
        <v>924.68957622147639</v>
      </c>
      <c r="N458" s="739">
        <v>283.17913157500726</v>
      </c>
      <c r="O458" s="74">
        <v>5.1165609264882796</v>
      </c>
      <c r="P458" s="74">
        <v>918.00335896345348</v>
      </c>
      <c r="Q458" s="74">
        <v>6.6862172580229151</v>
      </c>
      <c r="R458" s="74">
        <v>1.0002845290607418</v>
      </c>
      <c r="S458" s="74">
        <v>1.0470481767387447</v>
      </c>
      <c r="T458" s="74">
        <v>1.0470460713561651</v>
      </c>
      <c r="U458" s="74">
        <v>1.5491656448375579E-2</v>
      </c>
      <c r="V458" s="74"/>
      <c r="W458" s="74">
        <v>1.609452231414972E-2</v>
      </c>
      <c r="X458" s="74">
        <v>5.3006275225776417E-2</v>
      </c>
      <c r="Y458" s="74">
        <v>6.9100797539926137E-2</v>
      </c>
      <c r="Z458" s="150"/>
      <c r="AA458" s="150"/>
      <c r="AB458" s="150"/>
    </row>
    <row r="459" spans="7:28">
      <c r="G459" s="134">
        <v>437</v>
      </c>
      <c r="H459" s="739">
        <v>7.8257134423084292E-3</v>
      </c>
      <c r="I459" s="739">
        <v>6371.7687149255935</v>
      </c>
      <c r="J459" s="739">
        <v>6371.7726277823149</v>
      </c>
      <c r="K459" s="739">
        <v>0.76871492559350196</v>
      </c>
      <c r="L459" s="739">
        <v>0.77262778231465623</v>
      </c>
      <c r="M459" s="739">
        <v>923.82145377480435</v>
      </c>
      <c r="N459" s="739">
        <v>283.12852974533763</v>
      </c>
      <c r="O459" s="74">
        <v>5.0966788890591994</v>
      </c>
      <c r="P459" s="74">
        <v>917.16240808747887</v>
      </c>
      <c r="Q459" s="74">
        <v>6.6590456873254826</v>
      </c>
      <c r="R459" s="74">
        <v>1.0002842209943825</v>
      </c>
      <c r="S459" s="74">
        <v>1.047046604604823</v>
      </c>
      <c r="T459" s="74">
        <v>1.0470444780731674</v>
      </c>
      <c r="U459" s="74">
        <v>1.5647307304789138E-2</v>
      </c>
      <c r="V459" s="74"/>
      <c r="W459" s="74">
        <v>1.6072950352917312E-2</v>
      </c>
      <c r="X459" s="74">
        <v>5.2768123613757566E-2</v>
      </c>
      <c r="Y459" s="74">
        <v>6.8841073966674882E-2</v>
      </c>
      <c r="Z459" s="150"/>
      <c r="AA459" s="150"/>
      <c r="AB459" s="150"/>
    </row>
    <row r="460" spans="7:28">
      <c r="G460" s="4">
        <v>438</v>
      </c>
      <c r="H460" s="739">
        <v>7.9043631699564458E-3</v>
      </c>
      <c r="I460" s="739">
        <v>6371.7765406390354</v>
      </c>
      <c r="J460" s="739">
        <v>6371.7804928206206</v>
      </c>
      <c r="K460" s="739">
        <v>0.77654063903581039</v>
      </c>
      <c r="L460" s="739">
        <v>0.78049282062078862</v>
      </c>
      <c r="M460" s="739">
        <v>922.94527875760753</v>
      </c>
      <c r="N460" s="739">
        <v>283.07741948465508</v>
      </c>
      <c r="O460" s="74">
        <v>5.076675459424953</v>
      </c>
      <c r="P460" s="74">
        <v>916.31356584290938</v>
      </c>
      <c r="Q460" s="74">
        <v>6.6317129146981619</v>
      </c>
      <c r="R460" s="74">
        <v>1.0002839103814631</v>
      </c>
      <c r="S460" s="74">
        <v>1.0470450157279942</v>
      </c>
      <c r="T460" s="74">
        <v>1.047042867834924</v>
      </c>
      <c r="U460" s="74">
        <v>1.5804521586233022E-2</v>
      </c>
      <c r="V460" s="74"/>
      <c r="W460" s="74">
        <v>1.6051185777587972E-2</v>
      </c>
      <c r="X460" s="74">
        <v>5.2528666155644749E-2</v>
      </c>
      <c r="Y460" s="74">
        <v>6.8579851933232724E-2</v>
      </c>
      <c r="Z460" s="150"/>
      <c r="AA460" s="150"/>
      <c r="AB460" s="150"/>
    </row>
    <row r="461" spans="7:28">
      <c r="G461" s="4">
        <v>439</v>
      </c>
      <c r="H461" s="739">
        <v>7.9838033405084507E-3</v>
      </c>
      <c r="I461" s="739">
        <v>6371.7844450022058</v>
      </c>
      <c r="J461" s="739">
        <v>6371.7884369038757</v>
      </c>
      <c r="K461" s="739">
        <v>0.78444500220576674</v>
      </c>
      <c r="L461" s="739">
        <v>0.78843690387602094</v>
      </c>
      <c r="M461" s="739">
        <v>922.06098341286452</v>
      </c>
      <c r="N461" s="739">
        <v>283.0257956856845</v>
      </c>
      <c r="O461" s="74">
        <v>5.0565506878446804</v>
      </c>
      <c r="P461" s="74">
        <v>915.45676429956393</v>
      </c>
      <c r="Q461" s="74">
        <v>6.6042191133005819</v>
      </c>
      <c r="R461" s="74">
        <v>1.000283597205774</v>
      </c>
      <c r="S461" s="74">
        <v>1.0470434099239281</v>
      </c>
      <c r="T461" s="74">
        <v>1.0470412404549765</v>
      </c>
      <c r="U461" s="74">
        <v>1.5963314987402555E-2</v>
      </c>
      <c r="V461" s="74"/>
      <c r="W461" s="74">
        <v>1.6029227124217123E-2</v>
      </c>
      <c r="X461" s="74">
        <v>5.2287906610199393E-2</v>
      </c>
      <c r="Y461" s="74">
        <v>6.8317133734416516E-2</v>
      </c>
      <c r="Z461" s="150"/>
      <c r="AA461" s="150"/>
      <c r="AB461" s="150"/>
    </row>
    <row r="462" spans="7:28">
      <c r="G462" s="4">
        <v>440</v>
      </c>
      <c r="H462" s="739">
        <v>8.0640418980476979E-3</v>
      </c>
      <c r="I462" s="739">
        <v>6371.7924288055465</v>
      </c>
      <c r="J462" s="739">
        <v>6371.7964608264956</v>
      </c>
      <c r="K462" s="739">
        <v>0.79242880554627504</v>
      </c>
      <c r="L462" s="739">
        <v>0.79646082649529892</v>
      </c>
      <c r="M462" s="739">
        <v>921.16849955647569</v>
      </c>
      <c r="N462" s="739">
        <v>282.97365318987306</v>
      </c>
      <c r="O462" s="74">
        <v>5.0363046424566109</v>
      </c>
      <c r="P462" s="74">
        <v>914.59193507445877</v>
      </c>
      <c r="Q462" s="74">
        <v>6.5765644820169111</v>
      </c>
      <c r="R462" s="74">
        <v>1.0002832814510865</v>
      </c>
      <c r="S462" s="74">
        <v>1.0470417870061988</v>
      </c>
      <c r="T462" s="74">
        <v>1.0470395957447476</v>
      </c>
      <c r="U462" s="74">
        <v>1.6123703358971397E-2</v>
      </c>
      <c r="V462" s="74"/>
      <c r="W462" s="74">
        <v>1.6007072923143639E-2</v>
      </c>
      <c r="X462" s="74">
        <v>5.2045848984696594E-2</v>
      </c>
      <c r="Y462" s="74">
        <v>6.8052921907840236E-2</v>
      </c>
      <c r="Z462" s="150"/>
      <c r="AA462" s="150"/>
      <c r="AB462" s="150"/>
    </row>
    <row r="463" spans="7:28">
      <c r="G463" s="134">
        <v>441</v>
      </c>
      <c r="H463" s="739">
        <v>8.1450868664968146E-3</v>
      </c>
      <c r="I463" s="739">
        <v>6371.8004928474447</v>
      </c>
      <c r="J463" s="739">
        <v>6371.8045653908775</v>
      </c>
      <c r="K463" s="739">
        <v>0.80049284744432336</v>
      </c>
      <c r="L463" s="739">
        <v>0.80456539087757173</v>
      </c>
      <c r="M463" s="739">
        <v>920.2677585777376</v>
      </c>
      <c r="N463" s="739">
        <v>282.92098678687597</v>
      </c>
      <c r="O463" s="74">
        <v>5.0159374096031719</v>
      </c>
      <c r="P463" s="74">
        <v>913.7190093318394</v>
      </c>
      <c r="Q463" s="74">
        <v>6.5487492458981817</v>
      </c>
      <c r="R463" s="74">
        <v>1.0002829631011536</v>
      </c>
      <c r="S463" s="74">
        <v>1.0470401467862593</v>
      </c>
      <c r="T463" s="74">
        <v>1.047037933513518</v>
      </c>
      <c r="U463" s="74">
        <v>1.6285702711229533E-2</v>
      </c>
      <c r="V463" s="74"/>
      <c r="W463" s="74">
        <v>1.59847216990971E-2</v>
      </c>
      <c r="X463" s="74">
        <v>5.1802497538592313E-2</v>
      </c>
      <c r="Y463" s="74">
        <v>6.7787219237689406E-2</v>
      </c>
      <c r="Z463" s="150"/>
      <c r="AA463" s="150"/>
      <c r="AB463" s="150"/>
    </row>
    <row r="464" spans="7:28">
      <c r="G464" s="4">
        <v>442</v>
      </c>
      <c r="H464" s="739">
        <v>8.2269463504201692E-3</v>
      </c>
      <c r="I464" s="739">
        <v>6371.8086379343113</v>
      </c>
      <c r="J464" s="739">
        <v>6371.8127514074868</v>
      </c>
      <c r="K464" s="739">
        <v>0.80863793431082021</v>
      </c>
      <c r="L464" s="739">
        <v>0.81275140748603025</v>
      </c>
      <c r="M464" s="739">
        <v>919.35869143990158</v>
      </c>
      <c r="N464" s="739">
        <v>282.86779121403708</v>
      </c>
      <c r="O464" s="74">
        <v>4.9954490941577054</v>
      </c>
      <c r="P464" s="74">
        <v>912.83791778329544</v>
      </c>
      <c r="Q464" s="74">
        <v>6.5207736566061492</v>
      </c>
      <c r="R464" s="74">
        <v>1.0002826421397135</v>
      </c>
      <c r="S464" s="74">
        <v>1.0470384890734141</v>
      </c>
      <c r="T464" s="74">
        <v>1.0470362535683984</v>
      </c>
      <c r="U464" s="74">
        <v>1.6449329215447506E-2</v>
      </c>
      <c r="V464" s="74"/>
      <c r="W464" s="74">
        <v>1.5962171971308625E-2</v>
      </c>
      <c r="X464" s="74">
        <v>5.1557856787186898E-2</v>
      </c>
      <c r="Y464" s="74">
        <v>6.7520028758495526E-2</v>
      </c>
      <c r="Z464" s="150"/>
      <c r="AA464" s="150"/>
      <c r="AB464" s="150"/>
    </row>
    <row r="465" spans="6:28">
      <c r="G465" s="4">
        <v>443</v>
      </c>
      <c r="H465" s="739">
        <v>8.3096285358343763E-3</v>
      </c>
      <c r="I465" s="739">
        <v>6371.8168648806613</v>
      </c>
      <c r="J465" s="739">
        <v>6371.8210196949294</v>
      </c>
      <c r="K465" s="739">
        <v>0.81686488066124019</v>
      </c>
      <c r="L465" s="739">
        <v>0.82101969492915738</v>
      </c>
      <c r="M465" s="739">
        <v>918.44122868083286</v>
      </c>
      <c r="N465" s="739">
        <v>282.81406115586407</v>
      </c>
      <c r="O465" s="74">
        <v>4.9748398198526882</v>
      </c>
      <c r="P465" s="74">
        <v>911.94859068797427</v>
      </c>
      <c r="Q465" s="74">
        <v>6.4926379928585423</v>
      </c>
      <c r="R465" s="74">
        <v>1.0002823185504888</v>
      </c>
      <c r="S465" s="74">
        <v>1.0470368136748009</v>
      </c>
      <c r="T465" s="74">
        <v>1.0470345557143095</v>
      </c>
      <c r="U465" s="74">
        <v>1.6614599203421676E-2</v>
      </c>
      <c r="V465" s="74"/>
      <c r="W465" s="74">
        <v>1.5939422253626091E-2</v>
      </c>
      <c r="X465" s="74">
        <v>5.1311931505283813E-2</v>
      </c>
      <c r="Y465" s="74">
        <v>6.7251353758909907E-2</v>
      </c>
      <c r="Z465" s="150"/>
      <c r="AA465" s="150"/>
      <c r="AB465" s="150"/>
    </row>
    <row r="466" spans="6:28">
      <c r="G466" s="4">
        <v>444</v>
      </c>
      <c r="H466" s="739">
        <v>8.3931416910268813E-3</v>
      </c>
      <c r="I466" s="739">
        <v>6371.8251745091975</v>
      </c>
      <c r="J466" s="739">
        <v>6371.8293710800426</v>
      </c>
      <c r="K466" s="739">
        <v>0.82517450919707458</v>
      </c>
      <c r="L466" s="739">
        <v>0.82937108004258797</v>
      </c>
      <c r="M466" s="739">
        <v>917.51530041375838</v>
      </c>
      <c r="N466" s="739">
        <v>282.7597912434988</v>
      </c>
      <c r="O466" s="74">
        <v>4.9541097296093612</v>
      </c>
      <c r="P466" s="74">
        <v>911.05095785288279</v>
      </c>
      <c r="Q466" s="74">
        <v>6.4643425608755392</v>
      </c>
      <c r="R466" s="74">
        <v>1.0002819923171899</v>
      </c>
      <c r="S466" s="74">
        <v>1.0470351203953603</v>
      </c>
      <c r="T466" s="74">
        <v>1.0470328397539541</v>
      </c>
      <c r="U466" s="74">
        <v>1.6781529172476439E-2</v>
      </c>
      <c r="V466" s="74"/>
      <c r="W466" s="74">
        <v>1.5916471054632925E-2</v>
      </c>
      <c r="X466" s="74">
        <v>5.1064726730840768E-2</v>
      </c>
      <c r="Y466" s="74">
        <v>6.6981197785473692E-2</v>
      </c>
      <c r="Z466" s="150"/>
      <c r="AA466" s="150"/>
      <c r="AB466" s="150"/>
    </row>
    <row r="467" spans="6:28">
      <c r="G467" s="134">
        <v>445</v>
      </c>
      <c r="H467" s="739">
        <v>8.4774941673828041E-3</v>
      </c>
      <c r="I467" s="739">
        <v>6371.8335676508877</v>
      </c>
      <c r="J467" s="739">
        <v>6371.8378063979717</v>
      </c>
      <c r="K467" s="739">
        <v>0.83356765088810214</v>
      </c>
      <c r="L467" s="739">
        <v>0.83780639797179357</v>
      </c>
      <c r="M467" s="739">
        <v>916.58083632810997</v>
      </c>
      <c r="N467" s="739">
        <v>282.70497605418171</v>
      </c>
      <c r="O467" s="74">
        <v>4.933258985868644</v>
      </c>
      <c r="P467" s="74">
        <v>910.14494863328264</v>
      </c>
      <c r="Q467" s="74">
        <v>6.4358876948272812</v>
      </c>
      <c r="R467" s="74">
        <v>1.0002816634235163</v>
      </c>
      <c r="S467" s="74">
        <v>1.0470334090378131</v>
      </c>
      <c r="T467" s="74">
        <v>1.0470311054877928</v>
      </c>
      <c r="U467" s="74">
        <v>1.6950135785009479E-2</v>
      </c>
      <c r="V467" s="74"/>
      <c r="W467" s="74">
        <v>1.5893316877771103E-2</v>
      </c>
      <c r="X467" s="74">
        <v>5.0816247768612537E-2</v>
      </c>
      <c r="Y467" s="74">
        <v>6.670956464638364E-2</v>
      </c>
      <c r="Z467" s="150"/>
      <c r="AA467" s="150"/>
      <c r="AB467" s="150"/>
    </row>
    <row r="468" spans="6:28">
      <c r="G468" s="4">
        <v>446</v>
      </c>
      <c r="H468" s="739">
        <v>8.5626944002200594E-3</v>
      </c>
      <c r="I468" s="739">
        <v>6371.8420451450556</v>
      </c>
      <c r="J468" s="739">
        <v>6371.8463264922557</v>
      </c>
      <c r="K468" s="739">
        <v>0.84204514505548478</v>
      </c>
      <c r="L468" s="739">
        <v>0.84632649225559475</v>
      </c>
      <c r="M468" s="739">
        <v>915.63776569047593</v>
      </c>
      <c r="N468" s="739">
        <v>282.64961011071171</v>
      </c>
      <c r="O468" s="74">
        <v>4.9122877709232444</v>
      </c>
      <c r="P468" s="74">
        <v>909.23049193319366</v>
      </c>
      <c r="Q468" s="74">
        <v>6.4072737572822893</v>
      </c>
      <c r="R468" s="74">
        <v>1.0002813318531576</v>
      </c>
      <c r="S468" s="74">
        <v>1.0470316794026344</v>
      </c>
      <c r="T468" s="74">
        <v>1.0470293527140166</v>
      </c>
      <c r="U468" s="74">
        <v>1.7120435868491768E-2</v>
      </c>
      <c r="V468" s="74"/>
      <c r="W468" s="74">
        <v>1.5869958221468469E-2</v>
      </c>
      <c r="X468" s="74">
        <v>5.056650019378247E-2</v>
      </c>
      <c r="Y468" s="74">
        <v>6.6436458415250935E-2</v>
      </c>
      <c r="Z468" s="150"/>
      <c r="AA468" s="150"/>
      <c r="AB468" s="150"/>
    </row>
    <row r="469" spans="6:28">
      <c r="G469" s="4">
        <v>447</v>
      </c>
      <c r="H469" s="739">
        <v>8.6487509096329386E-3</v>
      </c>
      <c r="I469" s="739">
        <v>6371.8506078394557</v>
      </c>
      <c r="J469" s="739">
        <v>6371.8549322149101</v>
      </c>
      <c r="K469" s="739">
        <v>0.85060783945570473</v>
      </c>
      <c r="L469" s="739">
        <v>0.85493221491052118</v>
      </c>
      <c r="M469" s="739">
        <v>914.68601734564811</v>
      </c>
      <c r="N469" s="739">
        <v>282.59368788089972</v>
      </c>
      <c r="O469" s="74">
        <v>4.8911962872508008</v>
      </c>
      <c r="P469" s="74">
        <v>908.30751620599153</v>
      </c>
      <c r="Q469" s="74">
        <v>6.3785011396565228</v>
      </c>
      <c r="R469" s="74">
        <v>1.0002809975897959</v>
      </c>
      <c r="S469" s="74">
        <v>1.0470299312880293</v>
      </c>
      <c r="T469" s="74">
        <v>1.0470275812285252</v>
      </c>
      <c r="U469" s="74">
        <v>1.7292446421834029E-2</v>
      </c>
      <c r="V469" s="74"/>
      <c r="W469" s="74">
        <v>1.5846393579270306E-2</v>
      </c>
      <c r="X469" s="74">
        <v>5.0315489855581035E-2</v>
      </c>
      <c r="Y469" s="74">
        <v>6.616188343485134E-2</v>
      </c>
      <c r="Z469" s="150"/>
      <c r="AA469" s="150"/>
      <c r="AB469" s="150"/>
    </row>
    <row r="470" spans="6:28">
      <c r="G470" s="4">
        <v>448</v>
      </c>
      <c r="H470" s="739">
        <v>8.7356723013440989E-3</v>
      </c>
      <c r="I470" s="739">
        <v>6371.8592565903655</v>
      </c>
      <c r="J470" s="739">
        <v>6371.8636244265163</v>
      </c>
      <c r="K470" s="739">
        <v>0.85925659036533764</v>
      </c>
      <c r="L470" s="739">
        <v>0.86362442651600968</v>
      </c>
      <c r="M470" s="739">
        <v>913.72551971776988</v>
      </c>
      <c r="N470" s="739">
        <v>282.53720377701762</v>
      </c>
      <c r="O470" s="74">
        <v>4.8699847578479911</v>
      </c>
      <c r="P470" s="74">
        <v>907.37594945510693</v>
      </c>
      <c r="Q470" s="74">
        <v>6.3495702626629802</v>
      </c>
      <c r="R470" s="74">
        <v>1.0002806606171071</v>
      </c>
      <c r="S470" s="74">
        <v>1.0470281644899055</v>
      </c>
      <c r="T470" s="74">
        <v>1.0470257908248968</v>
      </c>
      <c r="U470" s="74">
        <v>1.7466184611748758E-2</v>
      </c>
      <c r="V470" s="74"/>
      <c r="W470" s="74">
        <v>1.5822621439974833E-2</v>
      </c>
      <c r="X470" s="74">
        <v>5.0063222880889227E-2</v>
      </c>
      <c r="Y470" s="74">
        <v>6.5885844320864057E-2</v>
      </c>
      <c r="Z470" s="150"/>
      <c r="AA470" s="150"/>
      <c r="AB470" s="150"/>
    </row>
    <row r="471" spans="6:28">
      <c r="G471" s="134">
        <v>449</v>
      </c>
      <c r="H471" s="739">
        <v>8.8234672675651521E-3</v>
      </c>
      <c r="I471" s="739">
        <v>6371.867992262667</v>
      </c>
      <c r="J471" s="739">
        <v>6371.8724039963008</v>
      </c>
      <c r="K471" s="739">
        <v>0.86799226266668239</v>
      </c>
      <c r="L471" s="739">
        <v>0.87240399630046495</v>
      </c>
      <c r="M471" s="739">
        <v>912.75620081160571</v>
      </c>
      <c r="N471" s="739">
        <v>282.48015215524106</v>
      </c>
      <c r="O471" s="74">
        <v>4.848653426565436</v>
      </c>
      <c r="P471" s="74">
        <v>906.4357192348441</v>
      </c>
      <c r="Q471" s="74">
        <v>6.3204815767615843</v>
      </c>
      <c r="R471" s="74">
        <v>1.0002803209187632</v>
      </c>
      <c r="S471" s="74">
        <v>1.0470263788018472</v>
      </c>
      <c r="T471" s="74">
        <v>1.0470239812943629</v>
      </c>
      <c r="U471" s="74">
        <v>1.7641667779116688E-2</v>
      </c>
      <c r="V471" s="74"/>
      <c r="W471" s="74">
        <v>1.5798640287773818E-2</v>
      </c>
      <c r="X471" s="74">
        <v>4.9809705677825174E-2</v>
      </c>
      <c r="Y471" s="74">
        <v>6.5608345965598988E-2</v>
      </c>
      <c r="Z471" s="150"/>
      <c r="AA471" s="150"/>
      <c r="AB471" s="150"/>
    </row>
    <row r="472" spans="6:28">
      <c r="F472" s="69"/>
      <c r="G472" s="4">
        <v>450</v>
      </c>
      <c r="H472" s="739">
        <v>8.9121445878658674E-3</v>
      </c>
      <c r="I472" s="739">
        <v>6371.8768157299346</v>
      </c>
      <c r="J472" s="739">
        <v>6371.8812718022282</v>
      </c>
      <c r="K472" s="739">
        <v>0.87681572993424739</v>
      </c>
      <c r="L472" s="739">
        <v>0.88127180222818036</v>
      </c>
      <c r="M472" s="739">
        <v>911.77798821390491</v>
      </c>
      <c r="N472" s="739">
        <v>282.42252731508705</v>
      </c>
      <c r="O472" s="74">
        <v>4.8272025584433003</v>
      </c>
      <c r="P472" s="74">
        <v>905.48675265129566</v>
      </c>
      <c r="Q472" s="74">
        <v>6.2912355626091889</v>
      </c>
      <c r="R472" s="74">
        <v>1.0002799784784335</v>
      </c>
      <c r="S472" s="74">
        <v>1.0470245740150896</v>
      </c>
      <c r="T472" s="74">
        <v>1.0470221524257832</v>
      </c>
      <c r="U472" s="74">
        <v>1.7818913437167794E-2</v>
      </c>
      <c r="V472" s="74"/>
      <c r="W472" s="74">
        <v>1.5774448602397104E-2</v>
      </c>
      <c r="X472" s="74">
        <v>4.9554944939310785E-2</v>
      </c>
      <c r="Y472" s="74">
        <v>6.5329393541707886E-2</v>
      </c>
      <c r="Z472" s="150"/>
      <c r="AA472" s="150"/>
      <c r="AB472" s="150"/>
    </row>
    <row r="473" spans="6:28">
      <c r="G473" s="4">
        <v>451</v>
      </c>
      <c r="H473" s="739">
        <v>9.0017131300521823E-3</v>
      </c>
      <c r="I473" s="739">
        <v>6371.8857278745218</v>
      </c>
      <c r="J473" s="739">
        <v>6371.8902287310866</v>
      </c>
      <c r="K473" s="739">
        <v>0.8857278745221131</v>
      </c>
      <c r="L473" s="739">
        <v>0.89022873108713918</v>
      </c>
      <c r="M473" s="739">
        <v>910.79080909488641</v>
      </c>
      <c r="N473" s="739">
        <v>282.36432349884575</v>
      </c>
      <c r="O473" s="74">
        <v>4.8056324400474102</v>
      </c>
      <c r="P473" s="74">
        <v>904.52897636337696</v>
      </c>
      <c r="Q473" s="74">
        <v>6.2618327315094344</v>
      </c>
      <c r="R473" s="74">
        <v>1.0002796332797863</v>
      </c>
      <c r="S473" s="74">
        <v>1.0470227499184932</v>
      </c>
      <c r="T473" s="74">
        <v>1.0470203040056181</v>
      </c>
      <c r="U473" s="74">
        <v>1.7997939274664532E-2</v>
      </c>
      <c r="V473" s="74"/>
      <c r="W473" s="74">
        <v>1.5750044859262024E-2</v>
      </c>
      <c r="X473" s="74">
        <v>4.9298947646616929E-2</v>
      </c>
      <c r="Y473" s="74">
        <v>6.504899250587895E-2</v>
      </c>
      <c r="Z473" s="150"/>
      <c r="AA473" s="150"/>
      <c r="AB473" s="150"/>
    </row>
    <row r="474" spans="6:28">
      <c r="G474" s="4">
        <v>452</v>
      </c>
      <c r="H474" s="739">
        <v>9.0921818510529533E-3</v>
      </c>
      <c r="I474" s="739">
        <v>6371.8947295876524</v>
      </c>
      <c r="J474" s="739">
        <v>6371.8992756785783</v>
      </c>
      <c r="K474" s="739">
        <v>0.89472958765216526</v>
      </c>
      <c r="L474" s="739">
        <v>0.89927567857769175</v>
      </c>
      <c r="M474" s="739">
        <v>909.794590209837</v>
      </c>
      <c r="N474" s="739">
        <v>282.30553489100657</v>
      </c>
      <c r="O474" s="74">
        <v>4.7839433798058044</v>
      </c>
      <c r="P474" s="74">
        <v>903.56231658397462</v>
      </c>
      <c r="Q474" s="74">
        <v>6.2322736258623328</v>
      </c>
      <c r="R474" s="74">
        <v>1.0002792853064917</v>
      </c>
      <c r="S474" s="74">
        <v>1.0470209062985132</v>
      </c>
      <c r="T474" s="74">
        <v>1.0470184358178991</v>
      </c>
      <c r="U474" s="74">
        <v>1.8178763159539812E-2</v>
      </c>
      <c r="V474" s="74"/>
      <c r="W474" s="74">
        <v>1.5725427529627408E-2</v>
      </c>
      <c r="X474" s="74">
        <v>4.9041721072884618E-2</v>
      </c>
      <c r="Y474" s="74">
        <v>6.4767148602512023E-2</v>
      </c>
      <c r="Z474" s="150"/>
      <c r="AA474" s="150"/>
      <c r="AB474" s="150"/>
    </row>
    <row r="475" spans="6:28">
      <c r="G475" s="134">
        <v>453</v>
      </c>
      <c r="H475" s="739">
        <v>9.1835597978156738E-3</v>
      </c>
      <c r="I475" s="739">
        <v>6371.9038217695033</v>
      </c>
      <c r="J475" s="739">
        <v>6371.9084135494022</v>
      </c>
      <c r="K475" s="739">
        <v>0.90382176950321813</v>
      </c>
      <c r="L475" s="739">
        <v>0.90841354940212593</v>
      </c>
      <c r="M475" s="739">
        <v>908.78925790082621</v>
      </c>
      <c r="N475" s="739">
        <v>282.2461556176786</v>
      </c>
      <c r="O475" s="74">
        <v>4.7621357083455234</v>
      </c>
      <c r="P475" s="74">
        <v>902.58669908121294</v>
      </c>
      <c r="Q475" s="74">
        <v>6.2025588196132659</v>
      </c>
      <c r="R475" s="74">
        <v>1.0002789345422223</v>
      </c>
      <c r="S475" s="74">
        <v>1.0470190429391759</v>
      </c>
      <c r="T475" s="74">
        <v>1.0470165476442044</v>
      </c>
      <c r="U475" s="74">
        <v>1.8361403136168519E-2</v>
      </c>
      <c r="V475" s="74"/>
      <c r="W475" s="74">
        <v>1.5700595080752337E-2</v>
      </c>
      <c r="X475" s="74">
        <v>4.8783272786619661E-2</v>
      </c>
      <c r="Y475" s="74">
        <v>6.4483867867371994E-2</v>
      </c>
      <c r="Z475" s="150"/>
      <c r="AA475" s="150"/>
      <c r="AB475" s="150"/>
    </row>
    <row r="476" spans="6:28">
      <c r="G476" s="4">
        <v>454</v>
      </c>
      <c r="H476" s="739">
        <v>9.2758561082111751E-3</v>
      </c>
      <c r="I476" s="739">
        <v>6371.9130053293011</v>
      </c>
      <c r="J476" s="739">
        <v>6371.9176432573549</v>
      </c>
      <c r="K476" s="739">
        <v>0.9130053293010344</v>
      </c>
      <c r="L476" s="739">
        <v>0.91764325735513996</v>
      </c>
      <c r="M476" s="739">
        <v>907.77473809854894</v>
      </c>
      <c r="N476" s="739">
        <v>282.18617974600534</v>
      </c>
      <c r="O476" s="74">
        <v>4.7402097788295112</v>
      </c>
      <c r="P476" s="74">
        <v>901.60204917984765</v>
      </c>
      <c r="Q476" s="74">
        <v>6.1726889187012306</v>
      </c>
      <c r="R476" s="74">
        <v>1.0002785809706556</v>
      </c>
      <c r="S476" s="74">
        <v>1.0470171596220506</v>
      </c>
      <c r="T476" s="74">
        <v>1.0470146392636308</v>
      </c>
      <c r="U476" s="74">
        <v>1.8545877432188718E-2</v>
      </c>
      <c r="V476" s="74"/>
      <c r="W476" s="74">
        <v>1.5675545976059982E-2</v>
      </c>
      <c r="X476" s="74">
        <v>4.8523610655158742E-2</v>
      </c>
      <c r="Y476" s="74">
        <v>6.4199156631218723E-2</v>
      </c>
      <c r="Z476" s="150"/>
      <c r="AA476" s="150"/>
      <c r="AB476" s="150"/>
    </row>
    <row r="477" spans="6:28">
      <c r="G477" s="4">
        <v>455</v>
      </c>
      <c r="H477" s="739">
        <v>9.369080011947398E-3</v>
      </c>
      <c r="I477" s="739">
        <v>6371.9222811854088</v>
      </c>
      <c r="J477" s="739">
        <v>6371.9269657254144</v>
      </c>
      <c r="K477" s="739">
        <v>0.92228118540924564</v>
      </c>
      <c r="L477" s="739">
        <v>0.92696572541521938</v>
      </c>
      <c r="M477" s="739">
        <v>906.75095632427735</v>
      </c>
      <c r="N477" s="739">
        <v>282.1256012835733</v>
      </c>
      <c r="O477" s="74">
        <v>4.7181659672934781</v>
      </c>
      <c r="P477" s="74">
        <v>900.60829176277127</v>
      </c>
      <c r="Q477" s="74">
        <v>6.1426645615060673</v>
      </c>
      <c r="R477" s="74">
        <v>1.0002782245754758</v>
      </c>
      <c r="S477" s="74">
        <v>1.04701525612622</v>
      </c>
      <c r="T477" s="74">
        <v>1.0470127104527642</v>
      </c>
      <c r="U477" s="74">
        <v>1.8732204454863677E-2</v>
      </c>
      <c r="V477" s="74"/>
      <c r="W477" s="74">
        <v>1.5650278675305905E-2</v>
      </c>
      <c r="X477" s="74">
        <v>4.8262742848103543E-2</v>
      </c>
      <c r="Y477" s="74">
        <v>6.3913021523409441E-2</v>
      </c>
      <c r="Z477" s="150"/>
      <c r="AA477" s="150"/>
      <c r="AB477" s="150"/>
    </row>
    <row r="478" spans="6:28">
      <c r="G478" s="4">
        <v>456</v>
      </c>
      <c r="H478" s="739">
        <v>9.4632408314924074E-3</v>
      </c>
      <c r="I478" s="739">
        <v>6371.931650265421</v>
      </c>
      <c r="J478" s="739">
        <v>6371.9363818858365</v>
      </c>
      <c r="K478" s="739">
        <v>0.93165026542119289</v>
      </c>
      <c r="L478" s="739">
        <v>0.93638188583693904</v>
      </c>
      <c r="M478" s="739">
        <v>905.7178376919544</v>
      </c>
      <c r="N478" s="739">
        <v>282.06441417781485</v>
      </c>
      <c r="O478" s="74">
        <v>4.6960046729825322</v>
      </c>
      <c r="P478" s="74">
        <v>899.60535127265996</v>
      </c>
      <c r="Q478" s="74">
        <v>6.1124864192944113</v>
      </c>
      <c r="R478" s="74">
        <v>1.0002778653403757</v>
      </c>
      <c r="S478" s="74">
        <v>1.0470133322282544</v>
      </c>
      <c r="T478" s="74">
        <v>1.0470107609856527</v>
      </c>
      <c r="U478" s="74">
        <v>1.8920402799267322E-2</v>
      </c>
      <c r="V478" s="74"/>
      <c r="W478" s="74">
        <v>1.5624791634751918E-2</v>
      </c>
      <c r="X478" s="74">
        <v>4.8000677840721498E-2</v>
      </c>
      <c r="Y478" s="74">
        <v>6.3625469475473415E-2</v>
      </c>
      <c r="Z478" s="150"/>
      <c r="AA478" s="150"/>
      <c r="AB478" s="150"/>
    </row>
    <row r="479" spans="6:28">
      <c r="G479" s="134">
        <v>457</v>
      </c>
      <c r="H479" s="739">
        <v>9.558347983006624E-3</v>
      </c>
      <c r="I479" s="739">
        <v>6371.9411135062528</v>
      </c>
      <c r="J479" s="739">
        <v>6371.9458926802445</v>
      </c>
      <c r="K479" s="739">
        <v>0.94111350625268519</v>
      </c>
      <c r="L479" s="739">
        <v>0.94589268024418849</v>
      </c>
      <c r="M479" s="739">
        <v>904.67530691041384</v>
      </c>
      <c r="N479" s="739">
        <v>282.00261231540537</v>
      </c>
      <c r="O479" s="74">
        <v>4.6737263186874571</v>
      </c>
      <c r="P479" s="74">
        <v>898.59315171374965</v>
      </c>
      <c r="Q479" s="74">
        <v>6.0821551966641705</v>
      </c>
      <c r="R479" s="74">
        <v>1.000277503249059</v>
      </c>
      <c r="S479" s="74">
        <v>1.0470113877021812</v>
      </c>
      <c r="T479" s="74">
        <v>1.0470087906337757</v>
      </c>
      <c r="U479" s="74">
        <v>1.9110491244646255E-2</v>
      </c>
      <c r="V479" s="74"/>
      <c r="W479" s="74">
        <v>1.5599083307344981E-2</v>
      </c>
      <c r="X479" s="74">
        <v>4.7737424417309937E-2</v>
      </c>
      <c r="Y479" s="74">
        <v>6.333650772465492E-2</v>
      </c>
      <c r="Z479" s="150"/>
      <c r="AA479" s="150"/>
      <c r="AB479" s="150"/>
    </row>
    <row r="480" spans="6:28">
      <c r="G480" s="4">
        <v>458</v>
      </c>
      <c r="H480" s="739">
        <v>9.6544109772844691E-3</v>
      </c>
      <c r="I480" s="739">
        <v>6371.9506718542361</v>
      </c>
      <c r="J480" s="739">
        <v>6371.9554990597244</v>
      </c>
      <c r="K480" s="739">
        <v>0.95067185423569256</v>
      </c>
      <c r="L480" s="739">
        <v>0.9554990597243348</v>
      </c>
      <c r="M480" s="739">
        <v>903.62328828571833</v>
      </c>
      <c r="N480" s="739">
        <v>281.94018952165351</v>
      </c>
      <c r="O480" s="74">
        <v>4.6513313510804348</v>
      </c>
      <c r="P480" s="74">
        <v>897.5716166537311</v>
      </c>
      <c r="Q480" s="74">
        <v>6.051671631987201</v>
      </c>
      <c r="R480" s="74">
        <v>1.0002771382852416</v>
      </c>
      <c r="S480" s="74">
        <v>1.0470094223194586</v>
      </c>
      <c r="T480" s="74">
        <v>1.0470067991660188</v>
      </c>
      <c r="U480" s="74">
        <v>1.9302488758512482E-2</v>
      </c>
      <c r="V480" s="74"/>
      <c r="W480" s="74">
        <v>1.5573152142900729E-2</v>
      </c>
      <c r="X480" s="74">
        <v>4.7472991674520341E-2</v>
      </c>
      <c r="Y480" s="74">
        <v>6.3046143817421074E-2</v>
      </c>
      <c r="Z480" s="150"/>
      <c r="AA480" s="150"/>
      <c r="AB480" s="150"/>
    </row>
    <row r="481" spans="7:28">
      <c r="G481" s="4">
        <v>459</v>
      </c>
      <c r="H481" s="739">
        <v>9.7514394207054017E-3</v>
      </c>
      <c r="I481" s="739">
        <v>6371.9603262652126</v>
      </c>
      <c r="J481" s="739">
        <v>6371.9652019849227</v>
      </c>
      <c r="K481" s="739">
        <v>0.96032626521297704</v>
      </c>
      <c r="L481" s="739">
        <v>0.96520198492332976</v>
      </c>
      <c r="M481" s="739">
        <v>902.56170572365784</v>
      </c>
      <c r="N481" s="739">
        <v>281.87713955988664</v>
      </c>
      <c r="O481" s="74">
        <v>4.6288202410500574</v>
      </c>
      <c r="P481" s="74">
        <v>896.54066922580785</v>
      </c>
      <c r="Q481" s="74">
        <v>6.0210364978500017</v>
      </c>
      <c r="R481" s="74">
        <v>1.0002767704326538</v>
      </c>
      <c r="S481" s="74">
        <v>1.0470074358489447</v>
      </c>
      <c r="T481" s="74">
        <v>1.0470047863486418</v>
      </c>
      <c r="U481" s="74">
        <v>1.9496414499826642E-2</v>
      </c>
      <c r="V481" s="74"/>
      <c r="W481" s="74">
        <v>1.5546996588293296E-2</v>
      </c>
      <c r="X481" s="74">
        <v>4.7207389024641659E-2</v>
      </c>
      <c r="Y481" s="74">
        <v>6.2754385612934949E-2</v>
      </c>
      <c r="Z481" s="150"/>
      <c r="AA481" s="150"/>
      <c r="AB481" s="150"/>
    </row>
    <row r="482" spans="7:28">
      <c r="G482" s="4">
        <v>460</v>
      </c>
      <c r="H482" s="739">
        <v>9.8494430161946318E-3</v>
      </c>
      <c r="I482" s="739">
        <v>6371.9700777046337</v>
      </c>
      <c r="J482" s="739">
        <v>6371.9750024261421</v>
      </c>
      <c r="K482" s="739">
        <v>0.97007770463368226</v>
      </c>
      <c r="L482" s="739">
        <v>0.97500242614177957</v>
      </c>
      <c r="M482" s="739">
        <v>901.49048273236576</v>
      </c>
      <c r="N482" s="739">
        <v>281.81345613082885</v>
      </c>
      <c r="O482" s="74">
        <v>4.6061934840354155</v>
      </c>
      <c r="P482" s="74">
        <v>895.50023213087377</v>
      </c>
      <c r="Q482" s="74">
        <v>5.9902506014920363</v>
      </c>
      <c r="R482" s="74">
        <v>1.0002763996750428</v>
      </c>
      <c r="S482" s="74">
        <v>1.0470054280568695</v>
      </c>
      <c r="T482" s="74">
        <v>1.0470027519452498</v>
      </c>
      <c r="U482" s="74">
        <v>1.9692287818088516E-2</v>
      </c>
      <c r="V482" s="74"/>
      <c r="W482" s="74">
        <v>1.5520615087649825E-2</v>
      </c>
      <c r="X482" s="74">
        <v>4.6940626198837758E-2</v>
      </c>
      <c r="Y482" s="74">
        <v>6.2461241286487584E-2</v>
      </c>
      <c r="Z482" s="150"/>
      <c r="AA482" s="150"/>
      <c r="AB482" s="150"/>
    </row>
    <row r="483" spans="7:28">
      <c r="G483" s="134">
        <v>461</v>
      </c>
      <c r="H483" s="739">
        <v>9.9484315641933784E-3</v>
      </c>
      <c r="I483" s="739">
        <v>6371.9799271476495</v>
      </c>
      <c r="J483" s="739">
        <v>6371.9849013634312</v>
      </c>
      <c r="K483" s="739">
        <v>0.97992714764987665</v>
      </c>
      <c r="L483" s="739">
        <v>0.98490136343197332</v>
      </c>
      <c r="M483" s="739">
        <v>900.40954242508508</v>
      </c>
      <c r="N483" s="739">
        <v>281.74913287197364</v>
      </c>
      <c r="O483" s="74">
        <v>4.5834516003591226</v>
      </c>
      <c r="P483" s="74">
        <v>894.45022763984355</v>
      </c>
      <c r="Q483" s="74">
        <v>5.9593147852415447</v>
      </c>
      <c r="R483" s="74">
        <v>1.0002760259961736</v>
      </c>
      <c r="S483" s="74">
        <v>1.047003398706805</v>
      </c>
      <c r="T483" s="74">
        <v>1.0470006957167646</v>
      </c>
      <c r="U483" s="74">
        <v>1.9890128256975004E-2</v>
      </c>
      <c r="V483" s="74"/>
      <c r="W483" s="74">
        <v>1.5494006082550598E-2</v>
      </c>
      <c r="X483" s="74">
        <v>4.6672713250337929E-2</v>
      </c>
      <c r="Y483" s="74">
        <v>6.2166719332888525E-2</v>
      </c>
      <c r="Z483" s="150"/>
      <c r="AA483" s="150"/>
      <c r="AB483" s="150"/>
    </row>
    <row r="484" spans="7:28">
      <c r="G484" s="4">
        <v>462</v>
      </c>
      <c r="H484" s="739">
        <v>1.004841496363894E-2</v>
      </c>
      <c r="I484" s="739">
        <v>6371.9898755792137</v>
      </c>
      <c r="J484" s="739">
        <v>6371.9948997866959</v>
      </c>
      <c r="K484" s="739">
        <v>0.98987557921407088</v>
      </c>
      <c r="L484" s="739">
        <v>0.9948997866958903</v>
      </c>
      <c r="M484" s="739">
        <v>899.31880752308484</v>
      </c>
      <c r="N484" s="739">
        <v>281.68416335694985</v>
      </c>
      <c r="O484" s="74">
        <v>4.5605951355590353</v>
      </c>
      <c r="P484" s="74">
        <v>893.39057759613638</v>
      </c>
      <c r="Q484" s="74">
        <v>5.9282299269484175</v>
      </c>
      <c r="R484" s="74">
        <v>1.0002756493798324</v>
      </c>
      <c r="S484" s="74">
        <v>1.0470013475596354</v>
      </c>
      <c r="T484" s="74">
        <v>1.0469986174213926</v>
      </c>
      <c r="U484" s="74">
        <v>2.0089955556159111E-2</v>
      </c>
      <c r="V484" s="74"/>
      <c r="W484" s="74">
        <v>1.5467168012235246E-2</v>
      </c>
      <c r="X484" s="74">
        <v>4.6403660557576484E-2</v>
      </c>
      <c r="Y484" s="74">
        <v>6.1870828569811728E-2</v>
      </c>
      <c r="Z484" s="150"/>
      <c r="AA484" s="150"/>
      <c r="AB484" s="150"/>
    </row>
    <row r="485" spans="7:28">
      <c r="G485" s="4">
        <v>463</v>
      </c>
      <c r="H485" s="739">
        <v>1.0149403212954563E-2</v>
      </c>
      <c r="I485" s="739">
        <v>6371.9999239941781</v>
      </c>
      <c r="J485" s="739">
        <v>6372.0049986957847</v>
      </c>
      <c r="K485" s="739">
        <v>0.99992399417770983</v>
      </c>
      <c r="L485" s="739">
        <v>1.0049986957841872</v>
      </c>
      <c r="M485" s="739">
        <v>898.21820035871474</v>
      </c>
      <c r="N485" s="739">
        <v>281.61854109488172</v>
      </c>
      <c r="O485" s="74">
        <v>4.5376246607185271</v>
      </c>
      <c r="P485" s="74">
        <v>892.3212034183008</v>
      </c>
      <c r="Q485" s="74">
        <v>5.8969969404139793</v>
      </c>
      <c r="R485" s="74">
        <v>1.0002752698098276</v>
      </c>
      <c r="S485" s="74">
        <v>1.046999274373527</v>
      </c>
      <c r="T485" s="74">
        <v>1.0469965168145958</v>
      </c>
      <c r="U485" s="74">
        <v>2.0291789652674197E-2</v>
      </c>
      <c r="V485" s="74"/>
      <c r="W485" s="74">
        <v>1.5440099313813986E-2</v>
      </c>
      <c r="X485" s="74">
        <v>4.613347882727898E-2</v>
      </c>
      <c r="Y485" s="74">
        <v>6.1573578141092968E-2</v>
      </c>
      <c r="Z485" s="150"/>
      <c r="AA485" s="150"/>
      <c r="AB485" s="150"/>
    </row>
    <row r="486" spans="7:28">
      <c r="G486" s="4">
        <v>464</v>
      </c>
      <c r="H486" s="739">
        <v>1.0251406411049345E-2</v>
      </c>
      <c r="I486" s="739">
        <v>6372.0100733973904</v>
      </c>
      <c r="J486" s="739">
        <v>6372.015199100596</v>
      </c>
      <c r="K486" s="739">
        <v>1.0100733973906642</v>
      </c>
      <c r="L486" s="739">
        <v>1.0151991005961889</v>
      </c>
      <c r="M486" s="739">
        <v>897.10764287861559</v>
      </c>
      <c r="N486" s="739">
        <v>281.55225952974178</v>
      </c>
      <c r="O486" s="74">
        <v>4.5145407727950415</v>
      </c>
      <c r="P486" s="74">
        <v>891.24202610279838</v>
      </c>
      <c r="Q486" s="74">
        <v>5.8656167758172151</v>
      </c>
      <c r="R486" s="74">
        <v>1.0002748872699923</v>
      </c>
      <c r="S486" s="74">
        <v>1.046997178903899</v>
      </c>
      <c r="T486" s="74">
        <v>1.0469943936490633</v>
      </c>
      <c r="U486" s="74">
        <v>2.0495650683642452E-2</v>
      </c>
      <c r="V486" s="74"/>
      <c r="W486" s="74">
        <v>1.5412798422485E-2</v>
      </c>
      <c r="X486" s="74">
        <v>4.5862179097491178E-2</v>
      </c>
      <c r="Y486" s="74">
        <v>6.1274977519976181E-2</v>
      </c>
      <c r="Z486" s="150"/>
      <c r="AA486" s="150"/>
      <c r="AB486" s="150"/>
    </row>
    <row r="487" spans="7:28">
      <c r="G487" s="134">
        <v>465</v>
      </c>
      <c r="H487" s="739">
        <v>1.0354434758328101E-2</v>
      </c>
      <c r="I487" s="739">
        <v>6372.0203248038015</v>
      </c>
      <c r="J487" s="739">
        <v>6372.0255020211807</v>
      </c>
      <c r="K487" s="739">
        <v>1.0203248038017134</v>
      </c>
      <c r="L487" s="739">
        <v>1.0255020211808774</v>
      </c>
      <c r="M487" s="739">
        <v>895.98705664709212</v>
      </c>
      <c r="N487" s="739">
        <v>281.4853120396981</v>
      </c>
      <c r="O487" s="74">
        <v>4.4913440949467907</v>
      </c>
      <c r="P487" s="74">
        <v>890.15296622695485</v>
      </c>
      <c r="Q487" s="74">
        <v>5.8340904201372998</v>
      </c>
      <c r="R487" s="74">
        <v>1.0002745017441863</v>
      </c>
      <c r="S487" s="74">
        <v>1.0469950609033905</v>
      </c>
      <c r="T487" s="74">
        <v>1.0469922476746749</v>
      </c>
      <c r="U487" s="74">
        <v>2.0701558988548641E-2</v>
      </c>
      <c r="V487" s="74"/>
      <c r="W487" s="74">
        <v>1.5385263771757999E-2</v>
      </c>
      <c r="X487" s="74">
        <v>4.5589772740549428E-2</v>
      </c>
      <c r="Y487" s="74">
        <v>6.0975036512307429E-2</v>
      </c>
      <c r="Z487" s="150"/>
      <c r="AA487" s="150"/>
      <c r="AB487" s="150"/>
    </row>
    <row r="488" spans="7:28">
      <c r="G488" s="4">
        <v>466</v>
      </c>
      <c r="H488" s="739">
        <v>1.0458498557711422E-2</v>
      </c>
      <c r="I488" s="739">
        <v>6372.03067923856</v>
      </c>
      <c r="J488" s="739">
        <v>6372.0359084878392</v>
      </c>
      <c r="K488" s="739">
        <v>1.0306792385600423</v>
      </c>
      <c r="L488" s="739">
        <v>1.035908487838898</v>
      </c>
      <c r="M488" s="739">
        <v>894.85636284963027</v>
      </c>
      <c r="N488" s="739">
        <v>281.41769193645456</v>
      </c>
      <c r="O488" s="74">
        <v>4.4680352768573321</v>
      </c>
      <c r="P488" s="74">
        <v>889.05394395205826</v>
      </c>
      <c r="Q488" s="74">
        <v>5.8024188975719806</v>
      </c>
      <c r="R488" s="74">
        <v>1.0002741132162982</v>
      </c>
      <c r="S488" s="74">
        <v>1.0469929201218309</v>
      </c>
      <c r="T488" s="74">
        <v>1.0469900786384749</v>
      </c>
      <c r="U488" s="74">
        <v>2.0909535109240096E-2</v>
      </c>
      <c r="V488" s="74"/>
      <c r="W488" s="74">
        <v>1.535749379368315E-2</v>
      </c>
      <c r="X488" s="74">
        <v>4.5316271465986761E-2</v>
      </c>
      <c r="Y488" s="74">
        <v>6.0673765259669915E-2</v>
      </c>
      <c r="Z488" s="150"/>
      <c r="AA488" s="150"/>
      <c r="AB488" s="150"/>
    </row>
    <row r="489" spans="7:28">
      <c r="G489" s="4">
        <v>467</v>
      </c>
      <c r="H489" s="739">
        <v>1.0563608215665952E-2</v>
      </c>
      <c r="I489" s="739">
        <v>6372.0411377371174</v>
      </c>
      <c r="J489" s="739">
        <v>6372.0464195412251</v>
      </c>
      <c r="K489" s="739">
        <v>1.0411377371177537</v>
      </c>
      <c r="L489" s="739">
        <v>1.0464195412255868</v>
      </c>
      <c r="M489" s="739">
        <v>893.71548229658913</v>
      </c>
      <c r="N489" s="739">
        <v>281.34939246458458</v>
      </c>
      <c r="O489" s="74">
        <v>4.4446149950578366</v>
      </c>
      <c r="P489" s="74">
        <v>887.94487902663752</v>
      </c>
      <c r="Q489" s="74">
        <v>5.7706032699515699</v>
      </c>
      <c r="R489" s="74">
        <v>1.000273721670248</v>
      </c>
      <c r="S489" s="74">
        <v>1.0469907563062093</v>
      </c>
      <c r="T489" s="74">
        <v>1.0469878862846382</v>
      </c>
      <c r="U489" s="74">
        <v>2.1119599793564703E-2</v>
      </c>
      <c r="V489" s="74"/>
      <c r="W489" s="74">
        <v>1.5329486919086676E-2</v>
      </c>
      <c r="X489" s="74">
        <v>4.5041687323374074E-2</v>
      </c>
      <c r="Y489" s="74">
        <v>6.0371174242460753E-2</v>
      </c>
      <c r="Z489" s="150"/>
      <c r="AA489" s="150"/>
      <c r="AB489" s="150"/>
    </row>
    <row r="490" spans="7:28">
      <c r="G490" s="4">
        <v>468</v>
      </c>
      <c r="H490" s="739">
        <v>1.0669774243245084E-2</v>
      </c>
      <c r="I490" s="739">
        <v>6372.0517013453336</v>
      </c>
      <c r="J490" s="739">
        <v>6372.0570362324552</v>
      </c>
      <c r="K490" s="739">
        <v>1.0517013453334194</v>
      </c>
      <c r="L490" s="739">
        <v>1.057036232455042</v>
      </c>
      <c r="M490" s="739">
        <v>892.56433542705099</v>
      </c>
      <c r="N490" s="739">
        <v>281.28040680085826</v>
      </c>
      <c r="O490" s="74">
        <v>4.4210839532468</v>
      </c>
      <c r="P490" s="74">
        <v>886.82569078990286</v>
      </c>
      <c r="Q490" s="74">
        <v>5.7386446371481616</v>
      </c>
      <c r="R490" s="74">
        <v>1.000273327089988</v>
      </c>
      <c r="S490" s="74">
        <v>1.0469885692006418</v>
      </c>
      <c r="T490" s="74">
        <v>1.0469856703544391</v>
      </c>
      <c r="U490" s="74">
        <v>2.1331773998554127E-2</v>
      </c>
      <c r="V490" s="74"/>
      <c r="W490" s="74">
        <v>1.5301241577812336E-2</v>
      </c>
      <c r="X490" s="74">
        <v>4.476603270509092E-2</v>
      </c>
      <c r="Y490" s="74">
        <v>6.006727428290326E-2</v>
      </c>
      <c r="Z490" s="150"/>
      <c r="AA490" s="150"/>
      <c r="AB490" s="150"/>
    </row>
    <row r="491" spans="7:28">
      <c r="G491" s="134">
        <v>469</v>
      </c>
      <c r="H491" s="739">
        <v>1.0777007257140047E-2</v>
      </c>
      <c r="I491" s="739">
        <v>6372.0623711195767</v>
      </c>
      <c r="J491" s="739">
        <v>6372.0677596232053</v>
      </c>
      <c r="K491" s="739">
        <v>1.0623711195766645</v>
      </c>
      <c r="L491" s="739">
        <v>1.0677596232052347</v>
      </c>
      <c r="M491" s="739">
        <v>891.40284231284568</v>
      </c>
      <c r="N491" s="739">
        <v>281.21072805356272</v>
      </c>
      <c r="O491" s="74">
        <v>4.3974428826069794</v>
      </c>
      <c r="P491" s="74">
        <v>885.69629817536588</v>
      </c>
      <c r="Q491" s="74">
        <v>5.7065441374797707</v>
      </c>
      <c r="R491" s="74">
        <v>1.0002729294595061</v>
      </c>
      <c r="S491" s="74">
        <v>1.046986358546341</v>
      </c>
      <c r="T491" s="74">
        <v>1.04698343058622</v>
      </c>
      <c r="U491" s="74">
        <v>2.1546078889059572E-2</v>
      </c>
      <c r="V491" s="74"/>
      <c r="W491" s="74">
        <v>1.5272756198969489E-2</v>
      </c>
      <c r="X491" s="74">
        <v>4.4489320349024322E-2</v>
      </c>
      <c r="Y491" s="74">
        <v>5.9762076547993814E-2</v>
      </c>
      <c r="Z491" s="150"/>
      <c r="AA491" s="150"/>
      <c r="AB491" s="150"/>
    </row>
    <row r="492" spans="7:28">
      <c r="G492" s="4">
        <v>470</v>
      </c>
      <c r="H492" s="739">
        <v>1.0885317980741603E-2</v>
      </c>
      <c r="I492" s="739">
        <v>6372.073148126834</v>
      </c>
      <c r="J492" s="739">
        <v>6372.0785907858244</v>
      </c>
      <c r="K492" s="739">
        <v>1.0731481268338054</v>
      </c>
      <c r="L492" s="739">
        <v>1.0785907858241763</v>
      </c>
      <c r="M492" s="739">
        <v>890.23092266274023</v>
      </c>
      <c r="N492" s="739">
        <v>281.14034926181574</v>
      </c>
      <c r="O492" s="74">
        <v>4.3736925421193211</v>
      </c>
      <c r="P492" s="74">
        <v>884.55661971463121</v>
      </c>
      <c r="Q492" s="74">
        <v>5.6743029481090215</v>
      </c>
      <c r="R492" s="74">
        <v>1.0002725287628278</v>
      </c>
      <c r="S492" s="74">
        <v>1.0469841240815818</v>
      </c>
      <c r="T492" s="74">
        <v>1.0469811667153563</v>
      </c>
      <c r="U492" s="74">
        <v>2.1762535844118247E-2</v>
      </c>
      <c r="V492" s="74"/>
      <c r="W492" s="74">
        <v>1.5244029211187149E-2</v>
      </c>
      <c r="X492" s="74">
        <v>4.4211563341190828E-2</v>
      </c>
      <c r="Y492" s="74">
        <v>5.9455592552377978E-2</v>
      </c>
      <c r="Z492" s="150"/>
      <c r="AA492" s="150"/>
      <c r="AB492" s="150"/>
    </row>
    <row r="493" spans="7:28">
      <c r="G493" s="4">
        <v>471</v>
      </c>
      <c r="H493" s="739">
        <v>1.0994717245212351E-2</v>
      </c>
      <c r="I493" s="739">
        <v>6372.0840334448148</v>
      </c>
      <c r="J493" s="739">
        <v>6372.0895308034378</v>
      </c>
      <c r="K493" s="739">
        <v>1.0840334448145468</v>
      </c>
      <c r="L493" s="739">
        <v>1.0895308034371529</v>
      </c>
      <c r="M493" s="739">
        <v>889.04849582681368</v>
      </c>
      <c r="N493" s="739">
        <v>281.06926339487239</v>
      </c>
      <c r="O493" s="74">
        <v>4.34983371887364</v>
      </c>
      <c r="P493" s="74">
        <v>883.40657354137761</v>
      </c>
      <c r="Q493" s="74">
        <v>5.6419222854360518</v>
      </c>
      <c r="R493" s="74">
        <v>1.0002721249840183</v>
      </c>
      <c r="S493" s="74">
        <v>1.0469818655416692</v>
      </c>
      <c r="T493" s="74">
        <v>1.0469788784742264</v>
      </c>
      <c r="U493" s="74">
        <v>2.1981166454679624E-2</v>
      </c>
      <c r="V493" s="74"/>
      <c r="W493" s="74">
        <v>1.5215059042875038E-2</v>
      </c>
      <c r="X493" s="74">
        <v>4.3932775118279352E-2</v>
      </c>
      <c r="Y493" s="74">
        <v>5.9147834161154392E-2</v>
      </c>
      <c r="Z493" s="150"/>
      <c r="AA493" s="150"/>
      <c r="AB493" s="150"/>
    </row>
    <row r="494" spans="7:28">
      <c r="G494" s="4">
        <v>472</v>
      </c>
      <c r="H494" s="739">
        <v>1.1105215990569918E-2</v>
      </c>
      <c r="I494" s="739">
        <v>6372.0950281620599</v>
      </c>
      <c r="J494" s="739">
        <v>6372.1005807700549</v>
      </c>
      <c r="K494" s="739">
        <v>1.0950281620597591</v>
      </c>
      <c r="L494" s="739">
        <v>1.1005807700550441</v>
      </c>
      <c r="M494" s="739">
        <v>887.85548080100853</v>
      </c>
      <c r="N494" s="739">
        <v>280.99746335142493</v>
      </c>
      <c r="O494" s="74">
        <v>4.3258672283757713</v>
      </c>
      <c r="P494" s="74">
        <v>882.24607739552334</v>
      </c>
      <c r="Q494" s="74">
        <v>5.6094034054852377</v>
      </c>
      <c r="R494" s="74">
        <v>1.0002717181071841</v>
      </c>
      <c r="S494" s="74">
        <v>1.0469795826589086</v>
      </c>
      <c r="T494" s="74">
        <v>1.0469765655921777</v>
      </c>
      <c r="U494" s="74">
        <v>2.2201992529517156E-2</v>
      </c>
      <c r="V494" s="74"/>
      <c r="W494" s="74">
        <v>1.5185844122491044E-2</v>
      </c>
      <c r="X494" s="74">
        <v>4.3652969470110714E-2</v>
      </c>
      <c r="Y494" s="74">
        <v>5.8838813592601756E-2</v>
      </c>
      <c r="Z494" s="150"/>
      <c r="AA494" s="150"/>
      <c r="AB494" s="150"/>
    </row>
    <row r="495" spans="7:28">
      <c r="G495" s="134">
        <v>473</v>
      </c>
      <c r="H495" s="739">
        <v>1.1216825266780918E-2</v>
      </c>
      <c r="I495" s="739">
        <v>6372.1061333780499</v>
      </c>
      <c r="J495" s="739">
        <v>6372.1117417906835</v>
      </c>
      <c r="K495" s="739">
        <v>1.1061333780503289</v>
      </c>
      <c r="L495" s="739">
        <v>1.1117417906837193</v>
      </c>
      <c r="M495" s="739">
        <v>886.65179623186543</v>
      </c>
      <c r="N495" s="739">
        <v>280.92494195889566</v>
      </c>
      <c r="O495" s="74">
        <v>4.3017939148509976</v>
      </c>
      <c r="P495" s="74">
        <v>881.07504862758003</v>
      </c>
      <c r="Q495" s="74">
        <v>5.5767476042854041</v>
      </c>
      <c r="R495" s="74">
        <v>1.0002713081164762</v>
      </c>
      <c r="S495" s="74">
        <v>1.0469772751625688</v>
      </c>
      <c r="T495" s="74">
        <v>1.0469742277954925</v>
      </c>
      <c r="U495" s="74">
        <v>2.2425036095683026E-2</v>
      </c>
      <c r="V495" s="74"/>
      <c r="W495" s="74">
        <v>1.5156382878815374E-2</v>
      </c>
      <c r="X495" s="74">
        <v>4.3372160542010478E-2</v>
      </c>
      <c r="Y495" s="74">
        <v>5.8528543420825849E-2</v>
      </c>
      <c r="Z495" s="150"/>
      <c r="AA495" s="150"/>
      <c r="AB495" s="150"/>
    </row>
    <row r="496" spans="7:28">
      <c r="G496" s="4">
        <v>474</v>
      </c>
      <c r="H496" s="739">
        <v>1.1329556234865992E-2</v>
      </c>
      <c r="I496" s="739">
        <v>6372.1173502033171</v>
      </c>
      <c r="J496" s="739">
        <v>6372.1230149814346</v>
      </c>
      <c r="K496" s="739">
        <v>1.1173502033171105</v>
      </c>
      <c r="L496" s="739">
        <v>1.1230149814345436</v>
      </c>
      <c r="M496" s="739">
        <v>885.43736042144337</v>
      </c>
      <c r="N496" s="739">
        <v>280.85169197272234</v>
      </c>
      <c r="O496" s="74">
        <v>4.2776146515434412</v>
      </c>
      <c r="P496" s="74">
        <v>879.89340420320025</v>
      </c>
      <c r="Q496" s="74">
        <v>5.543956218243113</v>
      </c>
      <c r="R496" s="74">
        <v>1.0002708949960915</v>
      </c>
      <c r="S496" s="74">
        <v>1.0469749427788504</v>
      </c>
      <c r="T496" s="74">
        <v>1.0469718648073549</v>
      </c>
      <c r="U496" s="74">
        <v>2.2650319398962893E-2</v>
      </c>
      <c r="V496" s="74"/>
      <c r="W496" s="74">
        <v>1.5126673741231509E-2</v>
      </c>
      <c r="X496" s="74">
        <v>4.3090362837091542E-2</v>
      </c>
      <c r="Y496" s="74">
        <v>5.8217036578323049E-2</v>
      </c>
      <c r="Z496" s="150"/>
      <c r="AA496" s="150"/>
      <c r="AB496" s="150"/>
    </row>
    <row r="497" spans="7:28">
      <c r="G497" s="4">
        <v>475</v>
      </c>
      <c r="H497" s="739">
        <v>1.1443420168015871E-2</v>
      </c>
      <c r="I497" s="739">
        <v>6372.1286797595521</v>
      </c>
      <c r="J497" s="739">
        <v>6372.134401469636</v>
      </c>
      <c r="K497" s="739">
        <v>1.1286797595519766</v>
      </c>
      <c r="L497" s="739">
        <v>1.1344014696359845</v>
      </c>
      <c r="M497" s="739">
        <v>884.21209133244031</v>
      </c>
      <c r="N497" s="739">
        <v>280.77770607563718</v>
      </c>
      <c r="O497" s="74">
        <v>4.2533303410111936</v>
      </c>
      <c r="P497" s="74">
        <v>878.70106070793167</v>
      </c>
      <c r="Q497" s="74">
        <v>5.5110306245086793</v>
      </c>
      <c r="R497" s="74">
        <v>1.0002704787302756</v>
      </c>
      <c r="S497" s="74">
        <v>1.0469725852308522</v>
      </c>
      <c r="T497" s="74">
        <v>1.0469694763478175</v>
      </c>
      <c r="U497" s="74">
        <v>2.2877864910242351E-2</v>
      </c>
      <c r="V497" s="74"/>
      <c r="W497" s="74">
        <v>1.5096715140014335E-2</v>
      </c>
      <c r="X497" s="74">
        <v>4.2807591218442992E-2</v>
      </c>
      <c r="Y497" s="74">
        <v>5.7904306358457329E-2</v>
      </c>
      <c r="Z497" s="150"/>
      <c r="AA497" s="150"/>
      <c r="AB497" s="150"/>
    </row>
    <row r="498" spans="7:28">
      <c r="G498" s="4">
        <v>476</v>
      </c>
      <c r="H498" s="739">
        <v>1.1558428452718766E-2</v>
      </c>
      <c r="I498" s="739">
        <v>6372.1401231797199</v>
      </c>
      <c r="J498" s="739">
        <v>6372.145902393946</v>
      </c>
      <c r="K498" s="739">
        <v>1.1401231797199922</v>
      </c>
      <c r="L498" s="739">
        <v>1.1459023939463515</v>
      </c>
      <c r="M498" s="739">
        <v>882.97590659349885</v>
      </c>
      <c r="N498" s="739">
        <v>280.70297687693795</v>
      </c>
      <c r="O498" s="74">
        <v>4.2289419154168755</v>
      </c>
      <c r="P498" s="74">
        <v>877.49793435216441</v>
      </c>
      <c r="Q498" s="74">
        <v>5.4779722413344576</v>
      </c>
      <c r="R498" s="74">
        <v>1.0002700593033249</v>
      </c>
      <c r="S498" s="74">
        <v>1.046970202238537</v>
      </c>
      <c r="T498" s="74">
        <v>1.046967062133765</v>
      </c>
      <c r="U498" s="74">
        <v>2.3107695324142696E-2</v>
      </c>
      <c r="V498" s="74"/>
      <c r="W498" s="74">
        <v>1.5066505506625097E-2</v>
      </c>
      <c r="X498" s="74">
        <v>4.2523860911220554E-2</v>
      </c>
      <c r="Y498" s="74">
        <v>5.7590366417845651E-2</v>
      </c>
      <c r="Z498" s="150"/>
      <c r="AA498" s="150"/>
      <c r="AB498" s="150"/>
    </row>
    <row r="499" spans="7:28">
      <c r="G499" s="134">
        <v>477</v>
      </c>
      <c r="H499" s="739">
        <v>1.167459258989899E-2</v>
      </c>
      <c r="I499" s="739">
        <v>6372.151681608173</v>
      </c>
      <c r="J499" s="739">
        <v>6372.1575189044679</v>
      </c>
      <c r="K499" s="739">
        <v>1.151681608172711</v>
      </c>
      <c r="L499" s="739">
        <v>1.1575189044676606</v>
      </c>
      <c r="M499" s="739">
        <v>881.72872350472278</v>
      </c>
      <c r="N499" s="739">
        <v>280.62749691175219</v>
      </c>
      <c r="O499" s="74">
        <v>4.2044503368133892</v>
      </c>
      <c r="P499" s="74">
        <v>876.28394097629769</v>
      </c>
      <c r="Q499" s="74">
        <v>5.4447825284250806</v>
      </c>
      <c r="R499" s="74">
        <v>1.0002696366995885</v>
      </c>
      <c r="S499" s="74">
        <v>1.0469677935186965</v>
      </c>
      <c r="T499" s="74">
        <v>1.0469646218788828</v>
      </c>
      <c r="U499" s="74">
        <v>2.3339833563568391E-2</v>
      </c>
      <c r="V499" s="74"/>
      <c r="W499" s="74">
        <v>1.5036043274013616E-2</v>
      </c>
      <c r="X499" s="74">
        <v>4.2239187504636642E-2</v>
      </c>
      <c r="Y499" s="74">
        <v>5.7275230778650259E-2</v>
      </c>
      <c r="Z499" s="150"/>
      <c r="AA499" s="150"/>
      <c r="AB499" s="150"/>
    </row>
    <row r="500" spans="7:28">
      <c r="G500" s="4">
        <v>478</v>
      </c>
      <c r="H500" s="739">
        <v>1.1791924196067062E-2</v>
      </c>
      <c r="I500" s="739">
        <v>6372.1633562007628</v>
      </c>
      <c r="J500" s="739">
        <v>6372.1692521628611</v>
      </c>
      <c r="K500" s="739">
        <v>1.1633562007626099</v>
      </c>
      <c r="L500" s="739">
        <v>1.1692521628606434</v>
      </c>
      <c r="M500" s="739">
        <v>880.47045904338802</v>
      </c>
      <c r="N500" s="739">
        <v>280.55125864029384</v>
      </c>
      <c r="O500" s="74">
        <v>4.1798565974245632</v>
      </c>
      <c r="P500" s="74">
        <v>875.05899605610887</v>
      </c>
      <c r="Q500" s="74">
        <v>5.4114629872791751</v>
      </c>
      <c r="R500" s="74">
        <v>1.0002692109034712</v>
      </c>
      <c r="S500" s="74">
        <v>1.046965358784917</v>
      </c>
      <c r="T500" s="74">
        <v>1.0469621552936177</v>
      </c>
      <c r="U500" s="74">
        <v>2.3574302779252321E-2</v>
      </c>
      <c r="V500" s="74"/>
      <c r="W500" s="74">
        <v>1.5005326876927842E-2</v>
      </c>
      <c r="X500" s="74">
        <v>4.1953586953844282E-2</v>
      </c>
      <c r="Y500" s="74">
        <v>5.6958913830772125E-2</v>
      </c>
      <c r="Z500" s="150"/>
      <c r="AA500" s="150"/>
      <c r="AB500" s="150"/>
    </row>
    <row r="501" spans="7:28">
      <c r="G501" s="4">
        <v>479</v>
      </c>
      <c r="H501" s="739">
        <v>1.191043500448139E-2</v>
      </c>
      <c r="I501" s="739">
        <v>6372.1751481249585</v>
      </c>
      <c r="J501" s="739">
        <v>6372.181103342461</v>
      </c>
      <c r="K501" s="739">
        <v>1.1751481249586779</v>
      </c>
      <c r="L501" s="739">
        <v>1.1811033424609185</v>
      </c>
      <c r="M501" s="739">
        <v>879.20102986986899</v>
      </c>
      <c r="N501" s="739">
        <v>280.47425444711286</v>
      </c>
      <c r="O501" s="74">
        <v>4.155161719920387</v>
      </c>
      <c r="P501" s="74">
        <v>873.82301470834682</v>
      </c>
      <c r="Q501" s="74">
        <v>5.3780151615221676</v>
      </c>
      <c r="R501" s="74">
        <v>1.0002687818994349</v>
      </c>
      <c r="S501" s="74">
        <v>1.0469628977475458</v>
      </c>
      <c r="T501" s="74">
        <v>1.0469596620851465</v>
      </c>
      <c r="U501" s="74">
        <v>2.3811126354303269E-2</v>
      </c>
      <c r="V501" s="74"/>
      <c r="W501" s="74">
        <v>1.4974354752230523E-2</v>
      </c>
      <c r="X501" s="74">
        <v>4.1667075581712121E-2</v>
      </c>
      <c r="Y501" s="74">
        <v>5.6641430333942644E-2</v>
      </c>
      <c r="Z501" s="150"/>
      <c r="AA501" s="150"/>
      <c r="AB501" s="150"/>
    </row>
    <row r="502" spans="7:28">
      <c r="G502" s="4">
        <v>480</v>
      </c>
      <c r="H502" s="739">
        <v>1.2030136866321548E-2</v>
      </c>
      <c r="I502" s="739">
        <v>6372.1870585599636</v>
      </c>
      <c r="J502" s="739">
        <v>6372.1930736283966</v>
      </c>
      <c r="K502" s="739">
        <v>1.1870585599631591</v>
      </c>
      <c r="L502" s="739">
        <v>1.1930736283963199</v>
      </c>
      <c r="M502" s="739">
        <v>877.92035233377362</v>
      </c>
      <c r="N502" s="739">
        <v>280.39647664033663</v>
      </c>
      <c r="O502" s="74">
        <v>4.1303667576865895</v>
      </c>
      <c r="P502" s="74">
        <v>872.57591169654381</v>
      </c>
      <c r="Q502" s="74">
        <v>5.344440637229769</v>
      </c>
      <c r="R502" s="74">
        <v>1.0002683496720017</v>
      </c>
      <c r="S502" s="74">
        <v>1.0469604101136525</v>
      </c>
      <c r="T502" s="74">
        <v>1.0469571419573376</v>
      </c>
      <c r="U502" s="74">
        <v>2.4050327906934399E-2</v>
      </c>
      <c r="V502" s="74"/>
      <c r="W502" s="74">
        <v>1.4943125339223824E-2</v>
      </c>
      <c r="X502" s="74">
        <v>4.137967008048675E-2</v>
      </c>
      <c r="Y502" s="74">
        <v>5.6322795419710574E-2</v>
      </c>
      <c r="Z502" s="150"/>
      <c r="AA502" s="150"/>
      <c r="AB502" s="150"/>
    </row>
    <row r="503" spans="7:28">
      <c r="G503" s="134">
        <v>481</v>
      </c>
      <c r="H503" s="739">
        <v>1.2151041751873487E-2</v>
      </c>
      <c r="I503" s="739">
        <v>6372.1990886968297</v>
      </c>
      <c r="J503" s="739">
        <v>6372.2051642177057</v>
      </c>
      <c r="K503" s="739">
        <v>1.1990886968294803</v>
      </c>
      <c r="L503" s="739">
        <v>1.2051642177054169</v>
      </c>
      <c r="M503" s="739">
        <v>876.62834248029355</v>
      </c>
      <c r="N503" s="739">
        <v>280.31791745090453</v>
      </c>
      <c r="O503" s="74">
        <v>4.1054727950881968</v>
      </c>
      <c r="P503" s="74">
        <v>871.31760143705185</v>
      </c>
      <c r="Q503" s="74">
        <v>5.3107410432416593</v>
      </c>
      <c r="R503" s="74">
        <v>1.000267914205756</v>
      </c>
      <c r="S503" s="74">
        <v>1.046957895586998</v>
      </c>
      <c r="T503" s="74">
        <v>1.0469545946107179</v>
      </c>
      <c r="U503" s="74">
        <v>2.4291931291372748E-2</v>
      </c>
      <c r="V503" s="74"/>
      <c r="W503" s="74">
        <v>1.4911637079980921E-2</v>
      </c>
      <c r="X503" s="74">
        <v>4.1091387513337449E-2</v>
      </c>
      <c r="Y503" s="74">
        <v>5.6003024593318372E-2</v>
      </c>
      <c r="Z503" s="150"/>
      <c r="AA503" s="150"/>
      <c r="AB503" s="150"/>
    </row>
    <row r="504" spans="7:28">
      <c r="G504" s="4">
        <v>482</v>
      </c>
      <c r="H504" s="739">
        <v>1.2273161751726514E-2</v>
      </c>
      <c r="I504" s="739">
        <v>6372.2112397385818</v>
      </c>
      <c r="J504" s="739">
        <v>6372.2173763194578</v>
      </c>
      <c r="K504" s="739">
        <v>1.2112397385813538</v>
      </c>
      <c r="L504" s="739">
        <v>1.2173763194572171</v>
      </c>
      <c r="M504" s="739">
        <v>875.32491605678433</v>
      </c>
      <c r="N504" s="739">
        <v>280.23856903179438</v>
      </c>
      <c r="O504" s="74">
        <v>4.0804809477268247</v>
      </c>
      <c r="P504" s="74">
        <v>870.0479980053193</v>
      </c>
      <c r="Q504" s="74">
        <v>5.2769180514650005</v>
      </c>
      <c r="R504" s="74">
        <v>1.0002674754853462</v>
      </c>
      <c r="S504" s="74">
        <v>1.0469553538679937</v>
      </c>
      <c r="T504" s="74">
        <v>1.0469520197424333</v>
      </c>
      <c r="U504" s="74">
        <v>2.4535960598313977E-2</v>
      </c>
      <c r="V504" s="74"/>
      <c r="W504" s="74">
        <v>1.487988841968611E-2</v>
      </c>
      <c r="X504" s="74">
        <v>4.0802245315780541E-2</v>
      </c>
      <c r="Y504" s="74">
        <v>5.5682133735466655E-2</v>
      </c>
      <c r="Z504" s="150"/>
      <c r="AA504" s="150"/>
      <c r="AB504" s="150"/>
    </row>
    <row r="505" spans="7:28">
      <c r="G505" s="4">
        <v>483</v>
      </c>
      <c r="H505" s="739">
        <v>1.2396509077982395E-2</v>
      </c>
      <c r="I505" s="739">
        <v>6372.2235129003329</v>
      </c>
      <c r="J505" s="739">
        <v>6372.2297111548723</v>
      </c>
      <c r="K505" s="739">
        <v>1.2235129003330811</v>
      </c>
      <c r="L505" s="739">
        <v>1.2297111548720723</v>
      </c>
      <c r="M505" s="739">
        <v>874.0099885195591</v>
      </c>
      <c r="N505" s="739">
        <v>280.15842345724138</v>
      </c>
      <c r="O505" s="74">
        <v>4.0553923626913715</v>
      </c>
      <c r="P505" s="74">
        <v>868.76701514239176</v>
      </c>
      <c r="Q505" s="74">
        <v>5.2429733771672904</v>
      </c>
      <c r="R505" s="74">
        <v>1.0002670334954877</v>
      </c>
      <c r="S505" s="74">
        <v>1.0469527846536697</v>
      </c>
      <c r="T505" s="74">
        <v>1.046949417046215</v>
      </c>
      <c r="U505" s="74">
        <v>2.4782440164017316E-2</v>
      </c>
      <c r="V505" s="74"/>
      <c r="W505" s="74">
        <v>1.4847877806981892E-2</v>
      </c>
      <c r="X505" s="74">
        <v>4.0512261296978214E-2</v>
      </c>
      <c r="Y505" s="74">
        <v>5.5360139103960107E-2</v>
      </c>
      <c r="Z505" s="150"/>
      <c r="AA505" s="150"/>
      <c r="AB505" s="150"/>
    </row>
    <row r="506" spans="7:28">
      <c r="G506" s="4">
        <v>484</v>
      </c>
      <c r="H506" s="739">
        <v>1.2521096065476522E-2</v>
      </c>
      <c r="I506" s="739">
        <v>6372.2359094094109</v>
      </c>
      <c r="J506" s="739">
        <v>6372.2421699574434</v>
      </c>
      <c r="K506" s="739">
        <v>1.2359094094110636</v>
      </c>
      <c r="L506" s="739">
        <v>1.2421699574438019</v>
      </c>
      <c r="M506" s="739">
        <v>872.68347504092139</v>
      </c>
      <c r="N506" s="739">
        <v>280.07747272194916</v>
      </c>
      <c r="O506" s="74">
        <v>4.030208218801798</v>
      </c>
      <c r="P506" s="74">
        <v>867.47456626166331</v>
      </c>
      <c r="Q506" s="74">
        <v>5.2089087792581266</v>
      </c>
      <c r="R506" s="74">
        <v>1.0002665882209654</v>
      </c>
      <c r="S506" s="74">
        <v>1.0469501876376333</v>
      </c>
      <c r="T506" s="74">
        <v>1.0469467862123387</v>
      </c>
      <c r="U506" s="74">
        <v>2.5031394564848597E-2</v>
      </c>
      <c r="V506" s="74"/>
      <c r="W506" s="74">
        <v>1.4815603694324563E-2</v>
      </c>
      <c r="X506" s="74">
        <v>4.0221453640908636E-2</v>
      </c>
      <c r="Y506" s="74">
        <v>5.5037057335233203E-2</v>
      </c>
      <c r="Z506" s="150"/>
      <c r="AA506" s="150"/>
      <c r="AB506" s="150"/>
    </row>
    <row r="507" spans="7:28">
      <c r="G507" s="134">
        <v>485</v>
      </c>
      <c r="H507" s="739">
        <v>1.2646935173011476E-2</v>
      </c>
      <c r="I507" s="739">
        <v>6372.2484305054768</v>
      </c>
      <c r="J507" s="739">
        <v>6372.2547539730631</v>
      </c>
      <c r="K507" s="739">
        <v>1.2484305054765399</v>
      </c>
      <c r="L507" s="739">
        <v>1.2547539730630457</v>
      </c>
      <c r="M507" s="739">
        <v>871.34529051642733</v>
      </c>
      <c r="N507" s="739">
        <v>279.99570874029291</v>
      </c>
      <c r="O507" s="74">
        <v>4.0049297268456554</v>
      </c>
      <c r="P507" s="74">
        <v>866.17056445586798</v>
      </c>
      <c r="Q507" s="74">
        <v>5.1747260605593768</v>
      </c>
      <c r="R507" s="74">
        <v>1.0002661396466348</v>
      </c>
      <c r="S507" s="74">
        <v>1.0469475625100366</v>
      </c>
      <c r="T507" s="74">
        <v>1.0469441269275919</v>
      </c>
      <c r="U507" s="74">
        <v>2.5282848623646714E-2</v>
      </c>
      <c r="V507" s="74"/>
      <c r="W507" s="74">
        <v>1.4783064538347724E-2</v>
      </c>
      <c r="X507" s="74">
        <v>3.9929840907402862E-2</v>
      </c>
      <c r="Y507" s="74">
        <v>5.4712905445750588E-2</v>
      </c>
      <c r="Z507" s="150"/>
      <c r="AA507" s="150"/>
      <c r="AB507" s="150"/>
    </row>
    <row r="508" spans="7:28">
      <c r="G508" s="4">
        <v>486</v>
      </c>
      <c r="H508" s="739">
        <v>1.2774038984602882E-2</v>
      </c>
      <c r="I508" s="739">
        <v>6372.2610774406494</v>
      </c>
      <c r="J508" s="739">
        <v>6372.267464460142</v>
      </c>
      <c r="K508" s="739">
        <v>1.2610774406495511</v>
      </c>
      <c r="L508" s="739">
        <v>1.2674644601418525</v>
      </c>
      <c r="M508" s="739">
        <v>869.99534957239166</v>
      </c>
      <c r="N508" s="739">
        <v>279.91312334551475</v>
      </c>
      <c r="O508" s="74">
        <v>3.9795581298070868</v>
      </c>
      <c r="P508" s="74">
        <v>864.85492250432821</v>
      </c>
      <c r="Q508" s="74">
        <v>5.1404270680633921</v>
      </c>
      <c r="R508" s="74">
        <v>1.0002656877574256</v>
      </c>
      <c r="S508" s="74">
        <v>1.0469449089575376</v>
      </c>
      <c r="T508" s="74">
        <v>1.0469414388752341</v>
      </c>
      <c r="U508" s="74">
        <v>2.553682741290686E-2</v>
      </c>
      <c r="V508" s="74"/>
      <c r="W508" s="74">
        <v>1.4750258800233835E-2</v>
      </c>
      <c r="X508" s="74">
        <v>3.9637442033044028E-2</v>
      </c>
      <c r="Y508" s="74">
        <v>5.4387700833277861E-2</v>
      </c>
      <c r="Z508" s="150"/>
      <c r="AA508" s="150"/>
      <c r="AB508" s="150"/>
    </row>
    <row r="509" spans="7:28">
      <c r="G509" s="4">
        <v>487</v>
      </c>
      <c r="H509" s="739">
        <v>1.2902420210737824E-2</v>
      </c>
      <c r="I509" s="739">
        <v>6372.2738514796338</v>
      </c>
      <c r="J509" s="739">
        <v>6372.2803026897391</v>
      </c>
      <c r="K509" s="739">
        <v>1.2738514796341551</v>
      </c>
      <c r="L509" s="739">
        <v>1.280302689739524</v>
      </c>
      <c r="M509" s="739">
        <v>868.63356657363295</v>
      </c>
      <c r="N509" s="739">
        <v>279.82970828891075</v>
      </c>
      <c r="O509" s="74">
        <v>3.9540947030879119</v>
      </c>
      <c r="P509" s="74">
        <v>863.52755288045432</v>
      </c>
      <c r="Q509" s="74">
        <v>5.1060136931786699</v>
      </c>
      <c r="R509" s="74">
        <v>1.0002652325383441</v>
      </c>
      <c r="S509" s="74">
        <v>1.0469422266632602</v>
      </c>
      <c r="T509" s="74">
        <v>1.0469387217349571</v>
      </c>
      <c r="U509" s="74">
        <v>2.579335625478052E-2</v>
      </c>
      <c r="V509" s="74"/>
      <c r="W509" s="74">
        <v>1.4717184946094189E-2</v>
      </c>
      <c r="X509" s="74">
        <v>3.9344276331925582E-2</v>
      </c>
      <c r="Y509" s="74">
        <v>5.4061461278019772E-2</v>
      </c>
      <c r="Z509" s="150"/>
      <c r="AA509" s="150"/>
      <c r="AB509" s="150"/>
    </row>
    <row r="510" spans="7:28">
      <c r="G510" s="4">
        <v>488</v>
      </c>
      <c r="H510" s="739">
        <v>1.3032091689645885E-2</v>
      </c>
      <c r="I510" s="739">
        <v>6372.2867538998453</v>
      </c>
      <c r="J510" s="739">
        <v>6372.2932699456906</v>
      </c>
      <c r="K510" s="739">
        <v>1.2867538998448929</v>
      </c>
      <c r="L510" s="739">
        <v>1.2932699456897159</v>
      </c>
      <c r="M510" s="739">
        <v>867.2598556314706</v>
      </c>
      <c r="N510" s="739">
        <v>279.7454552390102</v>
      </c>
      <c r="O510" s="74">
        <v>3.9285407547205136</v>
      </c>
      <c r="P510" s="74">
        <v>862.18836775950797</v>
      </c>
      <c r="Q510" s="74">
        <v>5.0714878719625966</v>
      </c>
      <c r="R510" s="74">
        <v>1.0002647739744743</v>
      </c>
      <c r="S510" s="74">
        <v>1.0469395153067591</v>
      </c>
      <c r="T510" s="74">
        <v>1.0469359751828491</v>
      </c>
      <c r="U510" s="74">
        <v>2.6052460726987192E-2</v>
      </c>
      <c r="V510" s="74"/>
      <c r="W510" s="74">
        <v>1.468384144735705E-2</v>
      </c>
      <c r="X510" s="74">
        <v>3.9050363496263535E-2</v>
      </c>
      <c r="Y510" s="74">
        <v>5.3734204943620585E-2</v>
      </c>
      <c r="Z510" s="150"/>
      <c r="AA510" s="150"/>
      <c r="AB510" s="150"/>
    </row>
    <row r="511" spans="7:28">
      <c r="G511" s="134">
        <v>489</v>
      </c>
      <c r="H511" s="739">
        <v>1.3163066388583023E-2</v>
      </c>
      <c r="I511" s="739">
        <v>6372.2997859915349</v>
      </c>
      <c r="J511" s="739">
        <v>6372.3063675247295</v>
      </c>
      <c r="K511" s="739">
        <v>1.2997859915345387</v>
      </c>
      <c r="L511" s="739">
        <v>1.3063675247288302</v>
      </c>
      <c r="M511" s="739">
        <v>865.87413061197242</v>
      </c>
      <c r="N511" s="739">
        <v>279.66035578074633</v>
      </c>
      <c r="O511" s="74">
        <v>3.9028976255721357</v>
      </c>
      <c r="P511" s="74">
        <v>860.83727902663168</v>
      </c>
      <c r="Q511" s="74">
        <v>5.0368515853407185</v>
      </c>
      <c r="R511" s="74">
        <v>1.0002643120509813</v>
      </c>
      <c r="S511" s="74">
        <v>1.0469367745639817</v>
      </c>
      <c r="T511" s="74">
        <v>1.0469331988913568</v>
      </c>
      <c r="U511" s="74">
        <v>2.6314166659176408E-2</v>
      </c>
      <c r="V511" s="74"/>
      <c r="W511" s="74">
        <v>1.4650226781164545E-2</v>
      </c>
      <c r="X511" s="74">
        <v>3.8755723596859026E-2</v>
      </c>
      <c r="Y511" s="74">
        <v>5.3405950378023571E-2</v>
      </c>
      <c r="Z511" s="150"/>
      <c r="AA511" s="150"/>
      <c r="AB511" s="150"/>
    </row>
    <row r="512" spans="7:28">
      <c r="G512" s="4">
        <v>490</v>
      </c>
      <c r="H512" s="739">
        <v>1.3295357405128275E-2</v>
      </c>
      <c r="I512" s="739">
        <v>6372.3129490579231</v>
      </c>
      <c r="J512" s="739">
        <v>6372.3195967366255</v>
      </c>
      <c r="K512" s="739">
        <v>1.3129490579231216</v>
      </c>
      <c r="L512" s="739">
        <v>1.3195967366256858</v>
      </c>
      <c r="M512" s="739">
        <v>864.47630514446541</v>
      </c>
      <c r="N512" s="739">
        <v>279.5744014146191</v>
      </c>
      <c r="O512" s="74">
        <v>3.8771666895402825</v>
      </c>
      <c r="P512" s="74">
        <v>859.47419828515331</v>
      </c>
      <c r="Q512" s="74">
        <v>5.0021068593120663</v>
      </c>
      <c r="R512" s="74">
        <v>1.0002638467531131</v>
      </c>
      <c r="S512" s="74">
        <v>1.0469340041072275</v>
      </c>
      <c r="T512" s="74">
        <v>1.0469303925292428</v>
      </c>
      <c r="U512" s="74">
        <v>2.6578500143386918E-2</v>
      </c>
      <c r="V512" s="74"/>
      <c r="W512" s="74">
        <v>1.4616339430777992E-2</v>
      </c>
      <c r="X512" s="74">
        <v>3.846037708340639E-2</v>
      </c>
      <c r="Y512" s="74">
        <v>5.3076716514184386E-2</v>
      </c>
      <c r="Z512" s="150"/>
      <c r="AA512" s="150"/>
      <c r="AB512" s="150"/>
    </row>
    <row r="513" spans="7:28">
      <c r="G513" s="4">
        <v>491</v>
      </c>
      <c r="H513" s="739">
        <v>1.3428977968493553E-2</v>
      </c>
      <c r="I513" s="739">
        <v>6372.3262444153279</v>
      </c>
      <c r="J513" s="739">
        <v>6372.3329589043124</v>
      </c>
      <c r="K513" s="739">
        <v>1.3262444153282507</v>
      </c>
      <c r="L513" s="739">
        <v>1.3329589043124974</v>
      </c>
      <c r="M513" s="739">
        <v>863.06629263030209</v>
      </c>
      <c r="N513" s="739">
        <v>279.48758355584914</v>
      </c>
      <c r="O513" s="74">
        <v>3.851349353738863</v>
      </c>
      <c r="P513" s="74">
        <v>858.09903686516202</v>
      </c>
      <c r="Q513" s="74">
        <v>4.9672557651400835</v>
      </c>
      <c r="R513" s="74">
        <v>1.0002633780662031</v>
      </c>
      <c r="S513" s="74">
        <v>1.0469312036051104</v>
      </c>
      <c r="T513" s="74">
        <v>1.0469275557615505</v>
      </c>
      <c r="U513" s="74">
        <v>2.6845487530863466E-2</v>
      </c>
      <c r="V513" s="74"/>
      <c r="W513" s="74">
        <v>1.4582177885992038E-2</v>
      </c>
      <c r="X513" s="74">
        <v>3.8164344784643381E-2</v>
      </c>
      <c r="Y513" s="74">
        <v>5.2746522670635419E-2</v>
      </c>
      <c r="Z513" s="150"/>
      <c r="AA513" s="150"/>
      <c r="AB513" s="150"/>
    </row>
    <row r="514" spans="7:28">
      <c r="G514" s="4">
        <v>492</v>
      </c>
      <c r="H514" s="739">
        <v>1.3563941440846524E-2</v>
      </c>
      <c r="I514" s="739">
        <v>6372.3396733932968</v>
      </c>
      <c r="J514" s="739">
        <v>6372.3464553640169</v>
      </c>
      <c r="K514" s="739">
        <v>1.3396733932967444</v>
      </c>
      <c r="L514" s="739">
        <v>1.3464553640171677</v>
      </c>
      <c r="M514" s="739">
        <v>861.64400625190524</v>
      </c>
      <c r="N514" s="739">
        <v>279.39989353352394</v>
      </c>
      <c r="O514" s="74">
        <v>3.8254470586747154</v>
      </c>
      <c r="P514" s="74">
        <v>856.71170583237665</v>
      </c>
      <c r="Q514" s="74">
        <v>4.9323004195286009</v>
      </c>
      <c r="R514" s="74">
        <v>1.0002629059756731</v>
      </c>
      <c r="S514" s="74">
        <v>1.0469283727225172</v>
      </c>
      <c r="T514" s="74">
        <v>1.0469246882495598</v>
      </c>
      <c r="U514" s="74">
        <v>2.7115155436604255E-2</v>
      </c>
      <c r="V514" s="74"/>
      <c r="W514" s="74">
        <v>1.4547740643557596E-2</v>
      </c>
      <c r="X514" s="74">
        <v>3.786764790833845E-2</v>
      </c>
      <c r="Y514" s="74">
        <v>5.241538855189605E-2</v>
      </c>
      <c r="Z514" s="150"/>
      <c r="AA514" s="150"/>
      <c r="AB514" s="150"/>
    </row>
    <row r="515" spans="7:28">
      <c r="G515" s="134">
        <v>493</v>
      </c>
      <c r="H515" s="739">
        <v>1.3700261318646899E-2</v>
      </c>
      <c r="I515" s="739">
        <v>6372.353237334738</v>
      </c>
      <c r="J515" s="739">
        <v>6372.3600874653976</v>
      </c>
      <c r="K515" s="739">
        <v>1.3532373347375906</v>
      </c>
      <c r="L515" s="739">
        <v>1.3600874653969139</v>
      </c>
      <c r="M515" s="739">
        <v>860.2093589820704</v>
      </c>
      <c r="N515" s="739">
        <v>279.31132258973474</v>
      </c>
      <c r="O515" s="74">
        <v>3.7994612784141535</v>
      </c>
      <c r="P515" s="74">
        <v>855.31211599728806</v>
      </c>
      <c r="Q515" s="74">
        <v>4.8972429847823795</v>
      </c>
      <c r="R515" s="74">
        <v>1.0002624304670344</v>
      </c>
      <c r="S515" s="74">
        <v>1.0469255111205715</v>
      </c>
      <c r="T515" s="74">
        <v>1.0469217896507517</v>
      </c>
      <c r="U515" s="74">
        <v>2.7387530742544186E-2</v>
      </c>
      <c r="V515" s="74"/>
      <c r="W515" s="74">
        <v>1.4513026207613456E-2</v>
      </c>
      <c r="X515" s="74">
        <v>3.7570308041110841E-2</v>
      </c>
      <c r="Y515" s="74">
        <v>5.20833342487243E-2</v>
      </c>
      <c r="Z515" s="150"/>
      <c r="AA515" s="150"/>
      <c r="AB515" s="150"/>
    </row>
    <row r="516" spans="7:28">
      <c r="G516" s="4">
        <v>494</v>
      </c>
      <c r="H516" s="739">
        <v>1.383795123399606E-2</v>
      </c>
      <c r="I516" s="739">
        <v>6372.3669375960562</v>
      </c>
      <c r="J516" s="739">
        <v>6372.3738565716731</v>
      </c>
      <c r="K516" s="739">
        <v>1.3669375960562373</v>
      </c>
      <c r="L516" s="739">
        <v>1.3738565716732354</v>
      </c>
      <c r="M516" s="739">
        <v>858.7622635935686</v>
      </c>
      <c r="N516" s="739">
        <v>279.22186187870562</v>
      </c>
      <c r="O516" s="74">
        <v>3.7733935207391816</v>
      </c>
      <c r="P516" s="74">
        <v>853.90017792461686</v>
      </c>
      <c r="Q516" s="74">
        <v>4.8620856689517238</v>
      </c>
      <c r="R516" s="74">
        <v>1.0002619515258908</v>
      </c>
      <c r="S516" s="74">
        <v>1.0469226184565918</v>
      </c>
      <c r="T516" s="74">
        <v>1.0469188596187649</v>
      </c>
      <c r="U516" s="74">
        <v>2.7662640599373844E-2</v>
      </c>
      <c r="V516" s="74"/>
      <c r="W516" s="74">
        <v>1.4478033090127605E-2</v>
      </c>
      <c r="X516" s="74">
        <v>3.7272347148080164E-2</v>
      </c>
      <c r="Y516" s="74">
        <v>5.1750380238207772E-2</v>
      </c>
      <c r="Z516" s="150"/>
      <c r="AA516" s="150"/>
      <c r="AB516" s="150"/>
    </row>
    <row r="517" spans="7:28">
      <c r="G517" s="4">
        <v>495</v>
      </c>
      <c r="H517" s="739">
        <v>1.3977024956000301E-2</v>
      </c>
      <c r="I517" s="739">
        <v>6372.3807755472899</v>
      </c>
      <c r="J517" s="739">
        <v>6372.3877640597675</v>
      </c>
      <c r="K517" s="739">
        <v>1.3807755472902346</v>
      </c>
      <c r="L517" s="739">
        <v>1.3877640597682348</v>
      </c>
      <c r="M517" s="739">
        <v>857.30263266900761</v>
      </c>
      <c r="N517" s="739">
        <v>279.13150246591306</v>
      </c>
      <c r="O517" s="74">
        <v>3.7472453272930042</v>
      </c>
      <c r="P517" s="74">
        <v>852.47580194304703</v>
      </c>
      <c r="Q517" s="74">
        <v>4.8268307259606296</v>
      </c>
      <c r="R517" s="74">
        <v>1.000261469137941</v>
      </c>
      <c r="S517" s="74">
        <v>1.0469196943840506</v>
      </c>
      <c r="T517" s="74">
        <v>1.0469158978033564</v>
      </c>
      <c r="U517" s="74">
        <v>2.7940512428813236E-2</v>
      </c>
      <c r="V517" s="74"/>
      <c r="W517" s="74">
        <v>1.4442759811346954E-2</v>
      </c>
      <c r="X517" s="74">
        <v>3.6973787572339566E-2</v>
      </c>
      <c r="Y517" s="74">
        <v>5.141654738368652E-2</v>
      </c>
      <c r="Z517" s="150"/>
      <c r="AA517" s="150"/>
      <c r="AB517" s="150"/>
    </row>
    <row r="518" spans="7:28">
      <c r="G518" s="4">
        <v>496</v>
      </c>
      <c r="H518" s="739">
        <v>1.4117496392147686E-2</v>
      </c>
      <c r="I518" s="739">
        <v>6372.394752572246</v>
      </c>
      <c r="J518" s="739">
        <v>6372.401811320442</v>
      </c>
      <c r="K518" s="739">
        <v>1.3947525722462346</v>
      </c>
      <c r="L518" s="739">
        <v>1.4018113204423084</v>
      </c>
      <c r="M518" s="739">
        <v>855.83037861100365</v>
      </c>
      <c r="N518" s="739">
        <v>279.04023532719731</v>
      </c>
      <c r="O518" s="74">
        <v>3.7210182737144728</v>
      </c>
      <c r="P518" s="74">
        <v>851.03889815528566</v>
      </c>
      <c r="Q518" s="74">
        <v>4.7914804557179886</v>
      </c>
      <c r="R518" s="74">
        <v>1.0002609832889808</v>
      </c>
      <c r="S518" s="74">
        <v>1.0469167385525335</v>
      </c>
      <c r="T518" s="74">
        <v>1.0469129038503593</v>
      </c>
      <c r="U518" s="74">
        <v>2.8221173926795018E-2</v>
      </c>
      <c r="V518" s="74"/>
      <c r="W518" s="74">
        <v>1.4407204900256848E-2</v>
      </c>
      <c r="X518" s="74">
        <v>3.6674652034250313E-2</v>
      </c>
      <c r="Y518" s="74">
        <v>5.1081856934507161E-2</v>
      </c>
      <c r="Z518" s="150"/>
      <c r="AA518" s="150"/>
      <c r="AB518" s="150"/>
    </row>
    <row r="519" spans="7:28">
      <c r="G519" s="134">
        <v>497</v>
      </c>
      <c r="H519" s="739">
        <v>1.425937958969891E-2</v>
      </c>
      <c r="I519" s="739">
        <v>6372.408870068638</v>
      </c>
      <c r="J519" s="739">
        <v>6372.4159997584329</v>
      </c>
      <c r="K519" s="739">
        <v>1.4088700686383822</v>
      </c>
      <c r="L519" s="739">
        <v>1.4159997584332316</v>
      </c>
      <c r="M519" s="739">
        <v>854.34541365262942</v>
      </c>
      <c r="N519" s="739">
        <v>278.94805134786475</v>
      </c>
      <c r="O519" s="74">
        <v>3.6947139697610458</v>
      </c>
      <c r="P519" s="74">
        <v>849.58937644841819</v>
      </c>
      <c r="Q519" s="74">
        <v>4.756037204211248</v>
      </c>
      <c r="R519" s="74">
        <v>1.0002604939649054</v>
      </c>
      <c r="S519" s="74">
        <v>1.0469137506077</v>
      </c>
      <c r="T519" s="74">
        <v>1.0469098774016419</v>
      </c>
      <c r="U519" s="74">
        <v>2.8504653067557228E-2</v>
      </c>
      <c r="V519" s="74"/>
      <c r="W519" s="74">
        <v>1.4371366895049656E-2</v>
      </c>
      <c r="X519" s="74">
        <v>3.6374963630550552E-2</v>
      </c>
      <c r="Y519" s="74">
        <v>5.0746330525600208E-2</v>
      </c>
      <c r="Z519" s="150"/>
      <c r="AA519" s="150"/>
      <c r="AB519" s="150"/>
    </row>
    <row r="520" spans="7:28">
      <c r="G520" s="4">
        <v>498</v>
      </c>
      <c r="H520" s="739">
        <v>1.4402688737091955E-2</v>
      </c>
      <c r="I520" s="739">
        <v>6372.4231294482279</v>
      </c>
      <c r="J520" s="739">
        <v>6372.4303307925966</v>
      </c>
      <c r="K520" s="739">
        <v>1.423129448228081</v>
      </c>
      <c r="L520" s="739">
        <v>1.4303307925966269</v>
      </c>
      <c r="M520" s="739">
        <v>852.84764986817538</v>
      </c>
      <c r="N520" s="739">
        <v>278.85494132178104</v>
      </c>
      <c r="O520" s="74">
        <v>3.6683340594199598</v>
      </c>
      <c r="P520" s="74">
        <v>848.12714650459327</v>
      </c>
      <c r="Q520" s="74">
        <v>4.7205033635821128</v>
      </c>
      <c r="R520" s="74">
        <v>1.0002600011517113</v>
      </c>
      <c r="S520" s="74">
        <v>1.0469107301912408</v>
      </c>
      <c r="T520" s="74">
        <v>1.0469068180950676</v>
      </c>
      <c r="U520" s="74">
        <v>2.8790978103643283E-2</v>
      </c>
      <c r="V520" s="74"/>
      <c r="W520" s="74">
        <v>1.4335244343603032E-2</v>
      </c>
      <c r="X520" s="74">
        <v>3.6074745833277494E-2</v>
      </c>
      <c r="Y520" s="74">
        <v>5.0409990176880526E-2</v>
      </c>
      <c r="Z520" s="150"/>
      <c r="AA520" s="150"/>
      <c r="AB520" s="150"/>
    </row>
    <row r="521" spans="7:28">
      <c r="G521" s="4">
        <v>499</v>
      </c>
      <c r="H521" s="739">
        <v>1.4547438165361004E-2</v>
      </c>
      <c r="I521" s="739">
        <v>6372.4375321369653</v>
      </c>
      <c r="J521" s="739">
        <v>6372.4448058560483</v>
      </c>
      <c r="K521" s="739">
        <v>1.4375321369651739</v>
      </c>
      <c r="L521" s="739">
        <v>1.4448058560478545</v>
      </c>
      <c r="M521" s="739">
        <v>851.33699918420984</v>
      </c>
      <c r="N521" s="739">
        <v>278.76089595045585</v>
      </c>
      <c r="O521" s="74">
        <v>3.6418802210071632</v>
      </c>
      <c r="P521" s="74">
        <v>846.65211781202618</v>
      </c>
      <c r="Q521" s="74">
        <v>4.6848813721836686</v>
      </c>
      <c r="R521" s="74">
        <v>1.0002595048354999</v>
      </c>
      <c r="S521" s="74">
        <v>1.0469076769408343</v>
      </c>
      <c r="T521" s="74">
        <v>1.0469037255644487</v>
      </c>
      <c r="U521" s="74">
        <v>2.9080177570904198E-2</v>
      </c>
      <c r="V521" s="74"/>
      <c r="W521" s="74">
        <v>1.4298835803967761E-2</v>
      </c>
      <c r="X521" s="74">
        <v>3.5774022488495885E-2</v>
      </c>
      <c r="Y521" s="74">
        <v>5.0072858292463648E-2</v>
      </c>
      <c r="Z521" s="150"/>
      <c r="AA521" s="150"/>
      <c r="AB521" s="150"/>
    </row>
    <row r="522" spans="7:28">
      <c r="G522" s="4">
        <v>500</v>
      </c>
      <c r="H522" s="739">
        <v>1.4693642349569484E-2</v>
      </c>
      <c r="I522" s="739">
        <v>6372.4520795751305</v>
      </c>
      <c r="J522" s="739">
        <v>6372.4594263963054</v>
      </c>
      <c r="K522" s="739">
        <v>1.4520795751305351</v>
      </c>
      <c r="L522" s="739">
        <v>1.4594263963053198</v>
      </c>
      <c r="M522" s="739">
        <v>849.81337339094205</v>
      </c>
      <c r="N522" s="739">
        <v>278.66590584211747</v>
      </c>
      <c r="O522" s="74">
        <v>3.6153541672536691</v>
      </c>
      <c r="P522" s="74">
        <v>845.16419967632362</v>
      </c>
      <c r="Q522" s="74">
        <v>4.64917371461845</v>
      </c>
      <c r="R522" s="74">
        <v>1.000259005002478</v>
      </c>
      <c r="S522" s="74">
        <v>1.0469045904901091</v>
      </c>
      <c r="T522" s="74">
        <v>1.0469005994395082</v>
      </c>
      <c r="U522" s="74">
        <v>2.9372280289862829E-2</v>
      </c>
      <c r="V522" s="74"/>
      <c r="W522" s="74">
        <v>1.4262139844865082E-2</v>
      </c>
      <c r="X522" s="74">
        <v>3.5472817814829659E-2</v>
      </c>
      <c r="Y522" s="74">
        <v>4.973495765969474E-2</v>
      </c>
      <c r="Z522" s="150"/>
      <c r="AA522" s="150"/>
      <c r="AB522" s="150"/>
    </row>
    <row r="523" spans="7:28">
      <c r="G523" s="134">
        <v>501</v>
      </c>
      <c r="H523" s="739">
        <v>1.484131591025766E-2</v>
      </c>
      <c r="I523" s="739">
        <v>6372.4667732174803</v>
      </c>
      <c r="J523" s="739">
        <v>6372.474193875435</v>
      </c>
      <c r="K523" s="739">
        <v>1.4667732174801043</v>
      </c>
      <c r="L523" s="739">
        <v>1.4741938754352331</v>
      </c>
      <c r="M523" s="739">
        <v>848.27668415391838</v>
      </c>
      <c r="N523" s="739">
        <v>278.56996151077925</v>
      </c>
      <c r="O523" s="74">
        <v>3.5887576453789061</v>
      </c>
      <c r="P523" s="74">
        <v>843.66330123216153</v>
      </c>
      <c r="Q523" s="74">
        <v>4.6133829217568838</v>
      </c>
      <c r="R523" s="74">
        <v>1.0002585016389614</v>
      </c>
      <c r="S523" s="74">
        <v>1.0469014704685966</v>
      </c>
      <c r="T523" s="74">
        <v>1.0468974393458343</v>
      </c>
      <c r="U523" s="74">
        <v>2.9667315372535086E-2</v>
      </c>
      <c r="V523" s="74"/>
      <c r="W523" s="74">
        <v>1.4225155046194171E-2</v>
      </c>
      <c r="X523" s="74">
        <v>3.5171156401792907E-2</v>
      </c>
      <c r="Y523" s="74">
        <v>4.9396311447987076E-2</v>
      </c>
      <c r="Z523" s="150"/>
      <c r="AA523" s="150"/>
      <c r="AB523" s="150"/>
    </row>
    <row r="524" spans="7:28">
      <c r="G524" s="4">
        <v>502</v>
      </c>
      <c r="H524" s="739">
        <v>1.4990473614904671E-2</v>
      </c>
      <c r="I524" s="739">
        <v>6372.4816145333907</v>
      </c>
      <c r="J524" s="739">
        <v>6372.4891097701984</v>
      </c>
      <c r="K524" s="739">
        <v>1.4816145333903619</v>
      </c>
      <c r="L524" s="739">
        <v>1.4891097701978142</v>
      </c>
      <c r="M524" s="739">
        <v>846.72684302601681</v>
      </c>
      <c r="N524" s="739">
        <v>278.47305337529588</v>
      </c>
      <c r="O524" s="74">
        <v>3.5620924371507052</v>
      </c>
      <c r="P524" s="74">
        <v>842.14933145528119</v>
      </c>
      <c r="Q524" s="74">
        <v>4.5775115707356075</v>
      </c>
      <c r="R524" s="74">
        <v>1.0002579947313766</v>
      </c>
      <c r="S524" s="74">
        <v>1.0468983165016903</v>
      </c>
      <c r="T524" s="74">
        <v>1.0468942449048377</v>
      </c>
      <c r="U524" s="74">
        <v>2.9965312216518214E-2</v>
      </c>
      <c r="V524" s="74"/>
      <c r="W524" s="74">
        <v>1.4187879999549017E-2</v>
      </c>
      <c r="X524" s="74">
        <v>3.4869063207914719E-2</v>
      </c>
      <c r="Y524" s="74">
        <v>4.9056943207463732E-2</v>
      </c>
      <c r="Z524" s="150"/>
      <c r="AA524" s="150"/>
      <c r="AB524" s="150"/>
    </row>
    <row r="525" spans="7:28">
      <c r="G525" s="4">
        <v>503</v>
      </c>
      <c r="H525" s="739">
        <v>1.5141130379405269E-2</v>
      </c>
      <c r="I525" s="739">
        <v>6372.4966050070052</v>
      </c>
      <c r="J525" s="739">
        <v>6372.504175572195</v>
      </c>
      <c r="K525" s="739">
        <v>1.4966050070052661</v>
      </c>
      <c r="L525" s="739">
        <v>1.5041755721949688</v>
      </c>
      <c r="M525" s="739">
        <v>845.16376145979279</v>
      </c>
      <c r="N525" s="739">
        <v>278.37517175841083</v>
      </c>
      <c r="O525" s="74">
        <v>3.5353603589315226</v>
      </c>
      <c r="P525" s="74">
        <v>840.62219917485766</v>
      </c>
      <c r="Q525" s="74">
        <v>4.5415622849351154</v>
      </c>
      <c r="R525" s="74">
        <v>1.000257484266263</v>
      </c>
      <c r="S525" s="74">
        <v>1.046895128210604</v>
      </c>
      <c r="T525" s="74">
        <v>1.0468910157337095</v>
      </c>
      <c r="U525" s="74">
        <v>3.0266300517268974E-2</v>
      </c>
      <c r="V525" s="74"/>
      <c r="W525" s="74">
        <v>1.4150313308746033E-2</v>
      </c>
      <c r="X525" s="74">
        <v>3.4566563558655644E-2</v>
      </c>
      <c r="Y525" s="74">
        <v>4.8716876867401677E-2</v>
      </c>
      <c r="Z525" s="150"/>
      <c r="AA525" s="150"/>
      <c r="AB525" s="150"/>
    </row>
    <row r="526" spans="7:28">
      <c r="G526" s="4">
        <v>504</v>
      </c>
      <c r="H526" s="739">
        <v>1.5293301269561478E-2</v>
      </c>
      <c r="I526" s="739">
        <v>6372.5117461373848</v>
      </c>
      <c r="J526" s="739">
        <v>6372.5193927880191</v>
      </c>
      <c r="K526" s="739">
        <v>1.5117461373846728</v>
      </c>
      <c r="L526" s="739">
        <v>1.5193927880194535</v>
      </c>
      <c r="M526" s="739">
        <v>843.5873508201397</v>
      </c>
      <c r="N526" s="739">
        <v>278.27630688579404</v>
      </c>
      <c r="O526" s="74">
        <v>3.5085632617104792</v>
      </c>
      <c r="P526" s="74">
        <v>839.08181308620351</v>
      </c>
      <c r="Q526" s="74">
        <v>4.5055377339361691</v>
      </c>
      <c r="R526" s="74">
        <v>1.0002569702302759</v>
      </c>
      <c r="S526" s="74">
        <v>1.0468919052123249</v>
      </c>
      <c r="T526" s="74">
        <v>1.046887751445374</v>
      </c>
      <c r="U526" s="74">
        <v>3.0570310266739398E-2</v>
      </c>
      <c r="V526" s="74"/>
      <c r="W526" s="74">
        <v>1.4112453590361111E-2</v>
      </c>
      <c r="X526" s="74">
        <v>3.4263683144109332E-2</v>
      </c>
      <c r="Y526" s="74">
        <v>4.8376136734470443E-2</v>
      </c>
      <c r="Z526" s="150"/>
      <c r="AA526" s="150"/>
      <c r="AB526" s="150"/>
    </row>
    <row r="527" spans="7:28">
      <c r="G527" s="134">
        <v>505</v>
      </c>
      <c r="H527" s="739">
        <v>1.5447001502589087E-2</v>
      </c>
      <c r="I527" s="739">
        <v>6372.5270394386544</v>
      </c>
      <c r="J527" s="739">
        <v>6372.5347629394055</v>
      </c>
      <c r="K527" s="739">
        <v>1.5270394386542341</v>
      </c>
      <c r="L527" s="739">
        <v>1.5347629394055287</v>
      </c>
      <c r="M527" s="739">
        <v>841.99752239729014</v>
      </c>
      <c r="N527" s="739">
        <v>278.17644888506987</v>
      </c>
      <c r="O527" s="74">
        <v>3.4817030311208712</v>
      </c>
      <c r="P527" s="74">
        <v>837.52808176383564</v>
      </c>
      <c r="Q527" s="74">
        <v>4.4694406334544894</v>
      </c>
      <c r="R527" s="74">
        <v>1.0002564526101878</v>
      </c>
      <c r="S527" s="74">
        <v>1.0468886471195722</v>
      </c>
      <c r="T527" s="74">
        <v>1.0468844516484475</v>
      </c>
      <c r="U527" s="74">
        <v>3.0877371755650529E-2</v>
      </c>
      <c r="V527" s="74"/>
      <c r="W527" s="74">
        <v>1.4074299474277088E-2</v>
      </c>
      <c r="X527" s="74">
        <v>3.3960448016486997E-2</v>
      </c>
      <c r="Y527" s="74">
        <v>4.8034747490764085E-2</v>
      </c>
      <c r="Z527" s="150"/>
      <c r="AA527" s="150"/>
      <c r="AB527" s="150"/>
    </row>
    <row r="528" spans="7:28">
      <c r="G528" s="4">
        <v>506</v>
      </c>
      <c r="H528" s="739">
        <v>1.5602246448639497E-2</v>
      </c>
      <c r="I528" s="739">
        <v>6372.5424864401566</v>
      </c>
      <c r="J528" s="739">
        <v>6372.5502875633811</v>
      </c>
      <c r="K528" s="739">
        <v>1.542486440156823</v>
      </c>
      <c r="L528" s="739">
        <v>1.5502875633811428</v>
      </c>
      <c r="M528" s="739">
        <v>840.39418742017085</v>
      </c>
      <c r="N528" s="739">
        <v>278.0755877848357</v>
      </c>
      <c r="O528" s="74">
        <v>3.454781587442683</v>
      </c>
      <c r="P528" s="74">
        <v>835.96091367491772</v>
      </c>
      <c r="Q528" s="74">
        <v>4.4332737452531239</v>
      </c>
      <c r="R528" s="74">
        <v>1.0002559313928907</v>
      </c>
      <c r="S528" s="74">
        <v>1.0468853535407512</v>
      </c>
      <c r="T528" s="74">
        <v>1.0468811159471905</v>
      </c>
      <c r="U528" s="74">
        <v>3.118751557849464E-2</v>
      </c>
      <c r="V528" s="74"/>
      <c r="W528" s="74">
        <v>1.4035849604241717E-2</v>
      </c>
      <c r="X528" s="74">
        <v>3.3656884587379976E-2</v>
      </c>
      <c r="Y528" s="74">
        <v>4.7692734191621691E-2</v>
      </c>
      <c r="Z528" s="150"/>
      <c r="AA528" s="150"/>
      <c r="AB528" s="150"/>
    </row>
    <row r="529" spans="7:28">
      <c r="G529" s="4">
        <v>507</v>
      </c>
      <c r="H529" s="739">
        <v>1.575905163233669E-2</v>
      </c>
      <c r="I529" s="739">
        <v>6372.5580886866055</v>
      </c>
      <c r="J529" s="739">
        <v>6372.5659682124215</v>
      </c>
      <c r="K529" s="739">
        <v>1.5580886866054624</v>
      </c>
      <c r="L529" s="739">
        <v>1.5659682124216308</v>
      </c>
      <c r="M529" s="739">
        <v>838.77725707009915</v>
      </c>
      <c r="N529" s="739">
        <v>277.97371351367048</v>
      </c>
      <c r="O529" s="74">
        <v>3.4278008855897761</v>
      </c>
      <c r="P529" s="74">
        <v>834.3802171930671</v>
      </c>
      <c r="Q529" s="74">
        <v>4.3970398770320189</v>
      </c>
      <c r="R529" s="74">
        <v>1.0002554065653988</v>
      </c>
      <c r="S529" s="74">
        <v>1.0468820240799106</v>
      </c>
      <c r="T529" s="74">
        <v>1.0468777439414674</v>
      </c>
      <c r="U529" s="74">
        <v>3.1500772634444729E-2</v>
      </c>
      <c r="V529" s="74"/>
      <c r="W529" s="74">
        <v>1.3997102638435923E-2</v>
      </c>
      <c r="X529" s="74">
        <v>3.3353019624796448E-2</v>
      </c>
      <c r="Y529" s="74">
        <v>4.7350122263232375E-2</v>
      </c>
      <c r="Z529" s="150"/>
      <c r="AA529" s="150"/>
      <c r="AB529" s="150"/>
    </row>
    <row r="530" spans="7:28">
      <c r="G530" s="4">
        <v>508</v>
      </c>
      <c r="H530" s="739">
        <v>1.5917432734329714E-2</v>
      </c>
      <c r="I530" s="739">
        <v>6372.5738477382374</v>
      </c>
      <c r="J530" s="739">
        <v>6372.5818064546047</v>
      </c>
      <c r="K530" s="739">
        <v>1.5738477382378002</v>
      </c>
      <c r="L530" s="739">
        <v>1.5818064546049651</v>
      </c>
      <c r="M530" s="739">
        <v>837.1466424948361</v>
      </c>
      <c r="N530" s="739">
        <v>277.87081589913356</v>
      </c>
      <c r="O530" s="74">
        <v>3.4007629150812968</v>
      </c>
      <c r="P530" s="74">
        <v>832.78590061254192</v>
      </c>
      <c r="Q530" s="74">
        <v>4.3607418822942128</v>
      </c>
      <c r="R530" s="74">
        <v>1.0002548781148504</v>
      </c>
      <c r="S530" s="74">
        <v>1.0468786583366962</v>
      </c>
      <c r="T530" s="74">
        <v>1.046874335226696</v>
      </c>
      <c r="U530" s="74">
        <v>3.1817174133266235E-2</v>
      </c>
      <c r="V530" s="74"/>
      <c r="W530" s="74">
        <v>1.3958057250052386E-2</v>
      </c>
      <c r="X530" s="74">
        <v>3.3048880249968195E-2</v>
      </c>
      <c r="Y530" s="74">
        <v>4.7006937500020579E-2</v>
      </c>
      <c r="Z530" s="150"/>
      <c r="AA530" s="150"/>
      <c r="AB530" s="150"/>
    </row>
    <row r="531" spans="7:28">
      <c r="G531" s="134">
        <v>509</v>
      </c>
      <c r="H531" s="739">
        <v>1.6077405592860732E-2</v>
      </c>
      <c r="I531" s="739">
        <v>6372.589765170972</v>
      </c>
      <c r="J531" s="739">
        <v>6372.5978038737685</v>
      </c>
      <c r="K531" s="739">
        <v>1.5897651709721299</v>
      </c>
      <c r="L531" s="739">
        <v>1.5978038737685603</v>
      </c>
      <c r="M531" s="739">
        <v>835.50225482300641</v>
      </c>
      <c r="N531" s="739">
        <v>277.76688466675341</v>
      </c>
      <c r="O531" s="74">
        <v>3.3736696999969435</v>
      </c>
      <c r="P531" s="74">
        <v>831.17787216281829</v>
      </c>
      <c r="Q531" s="74">
        <v>4.3243826601881477</v>
      </c>
      <c r="R531" s="74">
        <v>1.0002543460285103</v>
      </c>
      <c r="S531" s="74">
        <v>1.0468752559063033</v>
      </c>
      <c r="T531" s="74">
        <v>1.0468708893938032</v>
      </c>
      <c r="U531" s="74">
        <v>3.2136751595317037E-2</v>
      </c>
      <c r="V531" s="74"/>
      <c r="W531" s="74">
        <v>1.391871212788503E-2</v>
      </c>
      <c r="X531" s="74">
        <v>3.2744493933924132E-2</v>
      </c>
      <c r="Y531" s="74">
        <v>4.6663206061809161E-2</v>
      </c>
      <c r="Z531" s="150"/>
      <c r="AA531" s="150"/>
      <c r="AB531" s="150"/>
    </row>
    <row r="532" spans="7:28">
      <c r="G532" s="4">
        <v>510</v>
      </c>
      <c r="H532" s="739">
        <v>1.6238986205348915E-2</v>
      </c>
      <c r="I532" s="739">
        <v>6372.605842576565</v>
      </c>
      <c r="J532" s="739">
        <v>6372.6139620696677</v>
      </c>
      <c r="K532" s="739">
        <v>1.6058425765649902</v>
      </c>
      <c r="L532" s="739">
        <v>1.6139620696676646</v>
      </c>
      <c r="M532" s="739">
        <v>833.84400517887605</v>
      </c>
      <c r="N532" s="739">
        <v>277.66190943900619</v>
      </c>
      <c r="O532" s="74">
        <v>3.3465232989156539</v>
      </c>
      <c r="P532" s="74">
        <v>829.55604002355051</v>
      </c>
      <c r="Q532" s="74">
        <v>4.2879651553255309</v>
      </c>
      <c r="R532" s="74">
        <v>1.0002538102937713</v>
      </c>
      <c r="S532" s="74">
        <v>1.046871816379435</v>
      </c>
      <c r="T532" s="74">
        <v>1.04686740602918</v>
      </c>
      <c r="U532" s="74">
        <v>3.2459536856094928E-2</v>
      </c>
      <c r="V532" s="74"/>
      <c r="W532" s="74">
        <v>1.3879065976928791E-2</v>
      </c>
      <c r="X532" s="74">
        <v>3.2439888493825675E-2</v>
      </c>
      <c r="Y532" s="74">
        <v>4.6318954470754466E-2</v>
      </c>
      <c r="Z532" s="150"/>
      <c r="AA532" s="150"/>
      <c r="AB532" s="150"/>
    </row>
    <row r="533" spans="7:28">
      <c r="G533" s="4">
        <v>511</v>
      </c>
      <c r="H533" s="739">
        <v>1.640219072999017E-2</v>
      </c>
      <c r="I533" s="739">
        <v>6372.6220815627703</v>
      </c>
      <c r="J533" s="739">
        <v>6372.630282658135</v>
      </c>
      <c r="K533" s="739">
        <v>1.6220815627703387</v>
      </c>
      <c r="L533" s="739">
        <v>1.6302826581353338</v>
      </c>
      <c r="M533" s="739">
        <v>832.17180469752236</v>
      </c>
      <c r="N533" s="739">
        <v>277.55587973428459</v>
      </c>
      <c r="O533" s="74">
        <v>3.3193258048373413</v>
      </c>
      <c r="P533" s="74">
        <v>827.92031233994805</v>
      </c>
      <c r="Q533" s="74">
        <v>4.2514923575742527</v>
      </c>
      <c r="R533" s="74">
        <v>1.0002532708981569</v>
      </c>
      <c r="S533" s="74">
        <v>1.0468683393422547</v>
      </c>
      <c r="T533" s="74">
        <v>1.0468638847146359</v>
      </c>
      <c r="U533" s="74">
        <v>3.2785562070330343E-2</v>
      </c>
      <c r="V533" s="74"/>
      <c r="W533" s="74">
        <v>1.3839117518990756E-2</v>
      </c>
      <c r="X533" s="74">
        <v>3.2135092089061755E-2</v>
      </c>
      <c r="Y533" s="74">
        <v>4.5974209608052513E-2</v>
      </c>
      <c r="Z533" s="150"/>
      <c r="AA533" s="150"/>
      <c r="AB533" s="150"/>
    </row>
    <row r="534" spans="7:28">
      <c r="G534" s="4">
        <v>512</v>
      </c>
      <c r="H534" s="739">
        <v>1.6567035487372973E-2</v>
      </c>
      <c r="I534" s="739">
        <v>6372.6384837535006</v>
      </c>
      <c r="J534" s="739">
        <v>6372.6467672712442</v>
      </c>
      <c r="K534" s="739">
        <v>1.6384837535003305</v>
      </c>
      <c r="L534" s="739">
        <v>1.6467672712440169</v>
      </c>
      <c r="M534" s="739">
        <v>830.4855645403585</v>
      </c>
      <c r="N534" s="739">
        <v>277.44878496585557</v>
      </c>
      <c r="O534" s="74">
        <v>3.2920793450872732</v>
      </c>
      <c r="P534" s="74">
        <v>826.27059723853267</v>
      </c>
      <c r="Q534" s="74">
        <v>4.214967301825812</v>
      </c>
      <c r="R534" s="74">
        <v>1.0002527278293234</v>
      </c>
      <c r="S534" s="74">
        <v>1.0468648243763361</v>
      </c>
      <c r="T534" s="74">
        <v>1.0468603250273461</v>
      </c>
      <c r="U534" s="74">
        <v>3.3114859713350597E-2</v>
      </c>
      <c r="V534" s="74"/>
      <c r="W534" s="74">
        <v>1.3798865493311416E-2</v>
      </c>
      <c r="X534" s="74">
        <v>3.1830133217097961E-2</v>
      </c>
      <c r="Y534" s="74">
        <v>4.5628998710409374E-2</v>
      </c>
      <c r="Z534" s="150"/>
      <c r="AA534" s="150"/>
      <c r="AB534" s="150"/>
    </row>
    <row r="535" spans="7:28">
      <c r="G535" s="134">
        <v>513</v>
      </c>
      <c r="H535" s="739">
        <v>1.6733536962110409E-2</v>
      </c>
      <c r="I535" s="739">
        <v>6372.6550507889879</v>
      </c>
      <c r="J535" s="739">
        <v>6372.6634175574691</v>
      </c>
      <c r="K535" s="739">
        <v>1.6550507889877031</v>
      </c>
      <c r="L535" s="739">
        <v>1.6634175574687582</v>
      </c>
      <c r="M535" s="739">
        <v>828.78519591107067</v>
      </c>
      <c r="N535" s="739">
        <v>277.34061444080868</v>
      </c>
      <c r="O535" s="74">
        <v>3.2647860812026939</v>
      </c>
      <c r="P535" s="74">
        <v>824.60680284333387</v>
      </c>
      <c r="Q535" s="74">
        <v>4.1783930677367564</v>
      </c>
      <c r="R535" s="74">
        <v>1.0002521810750615</v>
      </c>
      <c r="S535" s="74">
        <v>1.0468612710586218</v>
      </c>
      <c r="T535" s="74">
        <v>1.0468567265398114</v>
      </c>
      <c r="U535" s="74">
        <v>3.3447462585172616E-2</v>
      </c>
      <c r="V535" s="74"/>
      <c r="W535" s="74">
        <v>1.3758308657197491E-2</v>
      </c>
      <c r="X535" s="74">
        <v>3.1525040709078397E-2</v>
      </c>
      <c r="Y535" s="74">
        <v>4.5283349366275885E-2</v>
      </c>
      <c r="Z535" s="150"/>
      <c r="AA535" s="150"/>
      <c r="AB535" s="150"/>
    </row>
    <row r="536" spans="7:28">
      <c r="G536" s="4">
        <v>514</v>
      </c>
      <c r="H536" s="739">
        <v>1.6901711804488719E-2</v>
      </c>
      <c r="I536" s="739">
        <v>6372.6717843259494</v>
      </c>
      <c r="J536" s="739">
        <v>6372.6802351818515</v>
      </c>
      <c r="K536" s="739">
        <v>1.6717843259498135</v>
      </c>
      <c r="L536" s="739">
        <v>1.6802351818520578</v>
      </c>
      <c r="M536" s="739">
        <v>827.07061007192817</v>
      </c>
      <c r="N536" s="739">
        <v>277.23135735899308</v>
      </c>
      <c r="O536" s="74">
        <v>3.2374482088012657</v>
      </c>
      <c r="P536" s="74">
        <v>822.92883729248467</v>
      </c>
      <c r="Q536" s="74">
        <v>4.1417727794435431</v>
      </c>
      <c r="R536" s="74">
        <v>1.0002516306232987</v>
      </c>
      <c r="S536" s="74">
        <v>1.0468576789613715</v>
      </c>
      <c r="T536" s="74">
        <v>1.0468530888198067</v>
      </c>
      <c r="U536" s="74">
        <v>3.3783403813686164E-2</v>
      </c>
      <c r="V536" s="74"/>
      <c r="W536" s="74">
        <v>1.3717445786665436E-2</v>
      </c>
      <c r="X536" s="74">
        <v>3.1219843725174459E-2</v>
      </c>
      <c r="Y536" s="74">
        <v>4.4937289511839895E-2</v>
      </c>
      <c r="Z536" s="150"/>
      <c r="AA536" s="150"/>
      <c r="AB536" s="150"/>
    </row>
    <row r="537" spans="7:28">
      <c r="G537" s="4">
        <v>515</v>
      </c>
      <c r="H537" s="739">
        <v>1.7071576832132281E-2</v>
      </c>
      <c r="I537" s="739">
        <v>6372.6886860377545</v>
      </c>
      <c r="J537" s="739">
        <v>6372.6972218261708</v>
      </c>
      <c r="K537" s="739">
        <v>1.688686037754302</v>
      </c>
      <c r="L537" s="739">
        <v>1.6972218261703682</v>
      </c>
      <c r="M537" s="739">
        <v>825.34171836050416</v>
      </c>
      <c r="N537" s="739">
        <v>277.12100281194449</v>
      </c>
      <c r="O537" s="74">
        <v>3.2100679574309887</v>
      </c>
      <c r="P537" s="74">
        <v>821.23660875525377</v>
      </c>
      <c r="Q537" s="74">
        <v>4.1051096052504192</v>
      </c>
      <c r="R537" s="74">
        <v>1.0002510764621015</v>
      </c>
      <c r="S537" s="74">
        <v>1.0468540476521151</v>
      </c>
      <c r="T537" s="74">
        <v>1.0468494114303299</v>
      </c>
      <c r="U537" s="74">
        <v>3.4122716856927582E-2</v>
      </c>
      <c r="V537" s="74"/>
      <c r="W537" s="74">
        <v>1.3676275677096141E-2</v>
      </c>
      <c r="X537" s="74">
        <v>3.0914571749679289E-2</v>
      </c>
      <c r="Y537" s="74">
        <v>4.459084742677543E-2</v>
      </c>
      <c r="Z537" s="150"/>
      <c r="AA537" s="150"/>
      <c r="AB537" s="150"/>
    </row>
    <row r="538" spans="7:28">
      <c r="G538" s="4">
        <v>516</v>
      </c>
      <c r="H538" s="739">
        <v>1.7243149031685438E-2</v>
      </c>
      <c r="I538" s="739">
        <v>6372.7057576145862</v>
      </c>
      <c r="J538" s="739">
        <v>6372.7143791891021</v>
      </c>
      <c r="K538" s="739">
        <v>1.7057576145864359</v>
      </c>
      <c r="L538" s="739">
        <v>1.7143791891022786</v>
      </c>
      <c r="M538" s="739">
        <v>823.59843220679318</v>
      </c>
      <c r="N538" s="739">
        <v>277.00953978180115</v>
      </c>
      <c r="O538" s="74">
        <v>3.1826475904011557</v>
      </c>
      <c r="P538" s="74">
        <v>819.53002544950346</v>
      </c>
      <c r="Q538" s="74">
        <v>4.0684067572897211</v>
      </c>
      <c r="R538" s="74">
        <v>1.0002505185796768</v>
      </c>
      <c r="S538" s="74">
        <v>1.0468503766936084</v>
      </c>
      <c r="T538" s="74">
        <v>1.0468456939295625</v>
      </c>
      <c r="U538" s="74">
        <v>3.4465435508991504E-2</v>
      </c>
      <c r="V538" s="74"/>
      <c r="W538" s="74">
        <v>1.3634797143900756E-2</v>
      </c>
      <c r="X538" s="74">
        <v>3.0609254585843067E-2</v>
      </c>
      <c r="Y538" s="74">
        <v>4.4244051729743827E-2</v>
      </c>
      <c r="Z538" s="150"/>
      <c r="AA538" s="150"/>
      <c r="AB538" s="150"/>
    </row>
    <row r="539" spans="7:28">
      <c r="G539" s="134">
        <v>517</v>
      </c>
      <c r="H539" s="739">
        <v>1.7416445560511081E-2</v>
      </c>
      <c r="I539" s="739">
        <v>6372.7230007636181</v>
      </c>
      <c r="J539" s="739">
        <v>6372.7317089863982</v>
      </c>
      <c r="K539" s="739">
        <v>1.7230007636181206</v>
      </c>
      <c r="L539" s="739">
        <v>1.7317089863983761</v>
      </c>
      <c r="M539" s="739">
        <v>821.84066315075017</v>
      </c>
      <c r="N539" s="739">
        <v>276.89695714020911</v>
      </c>
      <c r="O539" s="74">
        <v>3.155189404593985</v>
      </c>
      <c r="P539" s="74">
        <v>817.80899565959601</v>
      </c>
      <c r="Q539" s="74">
        <v>4.0316674911541428</v>
      </c>
      <c r="R539" s="74">
        <v>1.0002499569643746</v>
      </c>
      <c r="S539" s="74">
        <v>1.0468466656437783</v>
      </c>
      <c r="T539" s="74">
        <v>1.0468419358708092</v>
      </c>
      <c r="U539" s="74">
        <v>3.4811593899121362E-2</v>
      </c>
      <c r="V539" s="74"/>
      <c r="W539" s="74">
        <v>1.3593009023197921E-2</v>
      </c>
      <c r="X539" s="74">
        <v>3.0303922350446953E-2</v>
      </c>
      <c r="Y539" s="74">
        <v>4.3896931373644872E-2</v>
      </c>
      <c r="Z539" s="150"/>
      <c r="AA539" s="150"/>
      <c r="AB539" s="150"/>
    </row>
    <row r="540" spans="7:28">
      <c r="G540" s="4">
        <v>518</v>
      </c>
      <c r="H540" s="739">
        <v>1.7591483748406529E-2</v>
      </c>
      <c r="I540" s="739">
        <v>6372.7404172091783</v>
      </c>
      <c r="J540" s="739">
        <v>6372.7492129510529</v>
      </c>
      <c r="K540" s="739">
        <v>1.7404172091786316</v>
      </c>
      <c r="L540" s="739">
        <v>1.7492129510528349</v>
      </c>
      <c r="M540" s="739">
        <v>820.0683228602353</v>
      </c>
      <c r="N540" s="739">
        <v>276.78324364721675</v>
      </c>
      <c r="O540" s="74">
        <v>3.1276957302565096</v>
      </c>
      <c r="P540" s="74">
        <v>816.07342775473489</v>
      </c>
      <c r="Q540" s="74">
        <v>3.994895105500448</v>
      </c>
      <c r="R540" s="74">
        <v>1.0002493916046891</v>
      </c>
      <c r="S540" s="74">
        <v>1.0468429140556788</v>
      </c>
      <c r="T540" s="74">
        <v>1.0468381368024575</v>
      </c>
      <c r="U540" s="74">
        <v>3.5161226500804332E-2</v>
      </c>
      <c r="V540" s="74"/>
      <c r="W540" s="74">
        <v>1.355091017250197E-2</v>
      </c>
      <c r="X540" s="74">
        <v>2.9998605468112144E-2</v>
      </c>
      <c r="Y540" s="74">
        <v>4.3549515640614114E-2</v>
      </c>
      <c r="Z540" s="150"/>
      <c r="AA540" s="150"/>
      <c r="AB540" s="150"/>
    </row>
    <row r="541" spans="7:28">
      <c r="G541" s="4">
        <v>519</v>
      </c>
      <c r="H541" s="739">
        <v>1.7768281099336442E-2</v>
      </c>
      <c r="I541" s="739">
        <v>6372.7580086929274</v>
      </c>
      <c r="J541" s="739">
        <v>6372.766892833477</v>
      </c>
      <c r="K541" s="739">
        <v>1.7580086929270382</v>
      </c>
      <c r="L541" s="739">
        <v>1.7668928334767064</v>
      </c>
      <c r="M541" s="739">
        <v>818.28132314939523</v>
      </c>
      <c r="N541" s="739">
        <v>276.66838795015781</v>
      </c>
      <c r="O541" s="74">
        <v>3.1001689307723863</v>
      </c>
      <c r="P541" s="74">
        <v>814.32323020777108</v>
      </c>
      <c r="Q541" s="74">
        <v>3.9580929416241832</v>
      </c>
      <c r="R541" s="74">
        <v>1.0002488224892614</v>
      </c>
      <c r="S541" s="74">
        <v>1.0468391214774393</v>
      </c>
      <c r="T541" s="74">
        <v>1.0468342962679236</v>
      </c>
      <c r="U541" s="74">
        <v>3.5514368128588103E-2</v>
      </c>
      <c r="V541" s="74"/>
      <c r="W541" s="74">
        <v>1.3508499471422976E-2</v>
      </c>
      <c r="X541" s="74">
        <v>2.9693334665341423E-2</v>
      </c>
      <c r="Y541" s="74">
        <v>4.32018341367644E-2</v>
      </c>
      <c r="Z541" s="150"/>
      <c r="AA541" s="150"/>
      <c r="AB541" s="150"/>
    </row>
    <row r="542" spans="7:28">
      <c r="G542" s="4">
        <v>520</v>
      </c>
      <c r="H542" s="739">
        <v>1.794685529318325E-2</v>
      </c>
      <c r="I542" s="739">
        <v>6372.7757769740265</v>
      </c>
      <c r="J542" s="739">
        <v>6372.7847504016727</v>
      </c>
      <c r="K542" s="739">
        <v>1.7757769740263762</v>
      </c>
      <c r="L542" s="739">
        <v>1.7847504016729678</v>
      </c>
      <c r="M542" s="739">
        <v>816.47957599746712</v>
      </c>
      <c r="N542" s="739">
        <v>276.55237858252394</v>
      </c>
      <c r="O542" s="74">
        <v>3.0726114024132047</v>
      </c>
      <c r="P542" s="74">
        <v>812.55831161446224</v>
      </c>
      <c r="Q542" s="74">
        <v>3.9212643830048752</v>
      </c>
      <c r="R542" s="74">
        <v>1.0002482496068812</v>
      </c>
      <c r="S542" s="74">
        <v>1.046835287452216</v>
      </c>
      <c r="T542" s="74">
        <v>1.0468304138056026</v>
      </c>
      <c r="U542" s="74">
        <v>3.5871053948085319E-2</v>
      </c>
      <c r="V542" s="74"/>
      <c r="W542" s="74">
        <v>1.3465775822377827E-2</v>
      </c>
      <c r="X542" s="74">
        <v>2.9388140964290443E-2</v>
      </c>
      <c r="Y542" s="74">
        <v>4.2853916786668271E-2</v>
      </c>
      <c r="Z542" s="150"/>
      <c r="AA542" s="150"/>
      <c r="AB542" s="150"/>
    </row>
    <row r="543" spans="7:28">
      <c r="G543" s="134">
        <v>521</v>
      </c>
      <c r="H543" s="739">
        <v>1.8127224187515122E-2</v>
      </c>
      <c r="I543" s="739">
        <v>6372.7937238293198</v>
      </c>
      <c r="J543" s="739">
        <v>6372.8027874414138</v>
      </c>
      <c r="K543" s="739">
        <v>1.7937238293195592</v>
      </c>
      <c r="L543" s="739">
        <v>1.8027874414133167</v>
      </c>
      <c r="M543" s="739">
        <v>814.66299356802108</v>
      </c>
      <c r="N543" s="739">
        <v>276.43520396282543</v>
      </c>
      <c r="O543" s="74">
        <v>3.0450255740689505</v>
      </c>
      <c r="P543" s="74">
        <v>810.77858071319986</v>
      </c>
      <c r="Q543" s="74">
        <v>3.8844128548212735</v>
      </c>
      <c r="R543" s="74">
        <v>1.000247672946488</v>
      </c>
      <c r="S543" s="74">
        <v>1.0468314115181412</v>
      </c>
      <c r="T543" s="74">
        <v>1.0468264889488197</v>
      </c>
      <c r="U543" s="74">
        <v>3.6231319472335599E-2</v>
      </c>
      <c r="V543" s="74"/>
      <c r="W543" s="74">
        <v>1.3422738151312898E-2</v>
      </c>
      <c r="X543" s="74">
        <v>2.9083055676265745E-2</v>
      </c>
      <c r="Y543" s="74">
        <v>4.2505793827578645E-2</v>
      </c>
      <c r="Z543" s="150"/>
      <c r="AA543" s="150"/>
      <c r="AB543" s="150"/>
    </row>
    <row r="544" spans="7:28">
      <c r="G544" s="4">
        <v>522</v>
      </c>
      <c r="H544" s="739">
        <v>1.8309405819371818E-2</v>
      </c>
      <c r="I544" s="739">
        <v>6372.8118510535069</v>
      </c>
      <c r="J544" s="739">
        <v>6372.8210057564165</v>
      </c>
      <c r="K544" s="739">
        <v>1.811851053507074</v>
      </c>
      <c r="L544" s="739">
        <v>1.8210057564167599</v>
      </c>
      <c r="M544" s="739">
        <v>812.83148822865303</v>
      </c>
      <c r="N544" s="739">
        <v>276.31685239344108</v>
      </c>
      <c r="O544" s="74">
        <v>3.0174139069572261</v>
      </c>
      <c r="P544" s="74">
        <v>808.9839464052169</v>
      </c>
      <c r="Q544" s="74">
        <v>3.847541823436162</v>
      </c>
      <c r="R544" s="74">
        <v>1.000247092497174</v>
      </c>
      <c r="S544" s="74">
        <v>1.0468274932082724</v>
      </c>
      <c r="T544" s="74">
        <v>1.046822521225776</v>
      </c>
      <c r="U544" s="74">
        <v>3.6595200573174225E-2</v>
      </c>
      <c r="V544" s="74"/>
      <c r="W544" s="74">
        <v>1.3379385408438469E-2</v>
      </c>
      <c r="X544" s="74">
        <v>2.8778110394947706E-2</v>
      </c>
      <c r="Y544" s="74">
        <v>4.2157495803386173E-2</v>
      </c>
      <c r="Z544" s="150"/>
      <c r="AA544" s="150"/>
      <c r="AB544" s="150"/>
    </row>
    <row r="545" spans="7:28">
      <c r="G545" s="4">
        <v>523</v>
      </c>
      <c r="H545" s="739">
        <v>1.8493418407068338E-2</v>
      </c>
      <c r="I545" s="739">
        <v>6372.8301604593262</v>
      </c>
      <c r="J545" s="739">
        <v>6372.8394071685298</v>
      </c>
      <c r="K545" s="739">
        <v>1.8301604593264456</v>
      </c>
      <c r="L545" s="739">
        <v>1.8394071685299798</v>
      </c>
      <c r="M545" s="739">
        <v>810.98497257112206</v>
      </c>
      <c r="N545" s="739">
        <v>276.19731205945618</v>
      </c>
      <c r="O545" s="74">
        <v>2.9897788943109007</v>
      </c>
      <c r="P545" s="74">
        <v>807.17431777527179</v>
      </c>
      <c r="Q545" s="74">
        <v>3.8106547958503172</v>
      </c>
      <c r="R545" s="74">
        <v>1.0002465082481851</v>
      </c>
      <c r="S545" s="74">
        <v>1.0468235320505423</v>
      </c>
      <c r="T545" s="74">
        <v>1.0468185101595013</v>
      </c>
      <c r="U545" s="74">
        <v>3.6962733476684662E-2</v>
      </c>
      <c r="V545" s="74"/>
      <c r="W545" s="74">
        <v>1.3335716568974552E-2</v>
      </c>
      <c r="X545" s="74">
        <v>2.8473336989335709E-2</v>
      </c>
      <c r="Y545" s="74">
        <v>4.1809053558310258E-2</v>
      </c>
      <c r="Z545" s="150"/>
      <c r="AA545" s="150"/>
      <c r="AB545" s="150"/>
    </row>
    <row r="546" spans="7:28">
      <c r="G546" s="4">
        <v>524</v>
      </c>
      <c r="H546" s="739">
        <v>1.8679280352016814E-2</v>
      </c>
      <c r="I546" s="739">
        <v>6372.8486538777333</v>
      </c>
      <c r="J546" s="739">
        <v>6372.8579935179096</v>
      </c>
      <c r="K546" s="739">
        <v>1.8486538777335151</v>
      </c>
      <c r="L546" s="739">
        <v>1.8579935179095235</v>
      </c>
      <c r="M546" s="739">
        <v>809.12335943194535</v>
      </c>
      <c r="N546" s="739">
        <v>276.07657102748942</v>
      </c>
      <c r="O546" s="74">
        <v>2.9621230610438096</v>
      </c>
      <c r="P546" s="74">
        <v>805.3496041128202</v>
      </c>
      <c r="Q546" s="74">
        <v>3.7737553191251765</v>
      </c>
      <c r="R546" s="74">
        <v>1.0002459201889229</v>
      </c>
      <c r="S546" s="74">
        <v>1.0468195275677066</v>
      </c>
      <c r="T546" s="74">
        <v>1.046814455267798</v>
      </c>
      <c r="U546" s="74">
        <v>3.7333954774112499E-2</v>
      </c>
      <c r="V546" s="74"/>
      <c r="W546" s="74">
        <v>1.3291730633908325E-2</v>
      </c>
      <c r="X546" s="74">
        <v>2.8168767596413336E-2</v>
      </c>
      <c r="Y546" s="74">
        <v>4.1460498230321663E-2</v>
      </c>
      <c r="Z546" s="150"/>
      <c r="AA546" s="150"/>
      <c r="AB546" s="150"/>
    </row>
    <row r="547" spans="7:28">
      <c r="G547" s="134">
        <v>525</v>
      </c>
      <c r="H547" s="739">
        <v>1.8867010240566601E-2</v>
      </c>
      <c r="I547" s="739">
        <v>6372.8673331580858</v>
      </c>
      <c r="J547" s="739">
        <v>6372.8767666632057</v>
      </c>
      <c r="K547" s="739">
        <v>1.8673331580855321</v>
      </c>
      <c r="L547" s="739">
        <v>1.8767666632058155</v>
      </c>
      <c r="M547" s="739">
        <v>807.24656191346025</v>
      </c>
      <c r="N547" s="739">
        <v>275.95461724450752</v>
      </c>
      <c r="O547" s="74">
        <v>2.9344489633941686</v>
      </c>
      <c r="P547" s="74">
        <v>803.5097149336865</v>
      </c>
      <c r="Q547" s="74">
        <v>3.7368469797737873</v>
      </c>
      <c r="R547" s="74">
        <v>1.0002453283089463</v>
      </c>
      <c r="S547" s="74">
        <v>1.0468154792772926</v>
      </c>
      <c r="T547" s="74">
        <v>1.0468103560631925</v>
      </c>
      <c r="U547" s="74">
        <v>3.7708901419136964E-2</v>
      </c>
      <c r="V547" s="74"/>
      <c r="W547" s="74">
        <v>1.3247426630763332E-2</v>
      </c>
      <c r="X547" s="74">
        <v>2.7864434613531899E-2</v>
      </c>
      <c r="Y547" s="74">
        <v>4.1111861244295229E-2</v>
      </c>
      <c r="Z547" s="150"/>
      <c r="AA547" s="150"/>
      <c r="AB547" s="150"/>
    </row>
    <row r="548" spans="7:28">
      <c r="G548" s="4">
        <v>526</v>
      </c>
      <c r="H548" s="739">
        <v>1.9056626845863001E-2</v>
      </c>
      <c r="I548" s="739">
        <v>6372.8862001683265</v>
      </c>
      <c r="J548" s="739">
        <v>6372.8957284817498</v>
      </c>
      <c r="K548" s="739">
        <v>1.8862001683260983</v>
      </c>
      <c r="L548" s="739">
        <v>1.8957284817490299</v>
      </c>
      <c r="M548" s="739">
        <v>805.35449340535683</v>
      </c>
      <c r="N548" s="739">
        <v>275.83143853662853</v>
      </c>
      <c r="O548" s="74">
        <v>2.9067591885453465</v>
      </c>
      <c r="P548" s="74">
        <v>801.65456000223719</v>
      </c>
      <c r="Q548" s="74">
        <v>3.6999334031196405</v>
      </c>
      <c r="R548" s="74">
        <v>1.0002447325979738</v>
      </c>
      <c r="S548" s="74">
        <v>1.0468113866915474</v>
      </c>
      <c r="T548" s="74">
        <v>1.0468062120528796</v>
      </c>
      <c r="U548" s="74">
        <v>3.8087610737875366E-2</v>
      </c>
      <c r="V548" s="74"/>
      <c r="W548" s="74">
        <v>1.3202803614380493E-2</v>
      </c>
      <c r="X548" s="74">
        <v>2.7560370690510674E-2</v>
      </c>
      <c r="Y548" s="74">
        <v>4.0763174304891167E-2</v>
      </c>
      <c r="Z548" s="150"/>
      <c r="AA548" s="150"/>
      <c r="AB548" s="150"/>
    </row>
    <row r="549" spans="7:28">
      <c r="G549" s="4">
        <v>527</v>
      </c>
      <c r="H549" s="739">
        <v>1.9248149129724564E-2</v>
      </c>
      <c r="I549" s="739">
        <v>6372.9052567951721</v>
      </c>
      <c r="J549" s="739">
        <v>6372.9148808697373</v>
      </c>
      <c r="K549" s="739">
        <v>1.905256795171961</v>
      </c>
      <c r="L549" s="739">
        <v>1.9148808697368234</v>
      </c>
      <c r="M549" s="739">
        <v>803.4470676066818</v>
      </c>
      <c r="N549" s="739">
        <v>275.70702260791302</v>
      </c>
      <c r="O549" s="74">
        <v>2.8790563542236796</v>
      </c>
      <c r="P549" s="74">
        <v>799.78404935405877</v>
      </c>
      <c r="Q549" s="74">
        <v>3.6630182526229982</v>
      </c>
      <c r="R549" s="74">
        <v>1.000244133045884</v>
      </c>
      <c r="S549" s="74">
        <v>1.0468072493173846</v>
      </c>
      <c r="T549" s="74">
        <v>1.0468020227386714</v>
      </c>
      <c r="U549" s="74">
        <v>3.8470120425699861E-2</v>
      </c>
      <c r="V549" s="74"/>
      <c r="W549" s="74">
        <v>1.3157860667710488E-2</v>
      </c>
      <c r="X549" s="74">
        <v>2.7256608721451466E-2</v>
      </c>
      <c r="Y549" s="74">
        <v>4.0414469389161954E-2</v>
      </c>
      <c r="Z549" s="150"/>
      <c r="AA549" s="150"/>
      <c r="AB549" s="150"/>
    </row>
    <row r="550" spans="7:28">
      <c r="G550" s="4">
        <v>528</v>
      </c>
      <c r="H550" s="739">
        <v>1.9441596244539273E-2</v>
      </c>
      <c r="I550" s="739">
        <v>6372.9245049443016</v>
      </c>
      <c r="J550" s="739">
        <v>6372.9342257424241</v>
      </c>
      <c r="K550" s="739">
        <v>1.9245049443016855</v>
      </c>
      <c r="L550" s="739">
        <v>1.9342257424239551</v>
      </c>
      <c r="M550" s="739">
        <v>801.52419854833715</v>
      </c>
      <c r="N550" s="739">
        <v>275.58135703914337</v>
      </c>
      <c r="O550" s="74">
        <v>2.8513431082730016</v>
      </c>
      <c r="P550" s="74">
        <v>797.89809331916285</v>
      </c>
      <c r="Q550" s="74">
        <v>3.6261052291743558</v>
      </c>
      <c r="R550" s="74">
        <v>1.0002435296427186</v>
      </c>
      <c r="S550" s="74">
        <v>1.0468030666563306</v>
      </c>
      <c r="T550" s="74">
        <v>1.0467977876169421</v>
      </c>
      <c r="U550" s="74">
        <v>3.8856468557241897E-2</v>
      </c>
      <c r="V550" s="74"/>
      <c r="W550" s="74">
        <v>1.3112596902618394E-2</v>
      </c>
      <c r="X550" s="74">
        <v>2.6953181836267378E-2</v>
      </c>
      <c r="Y550" s="74">
        <v>4.0065778738885768E-2</v>
      </c>
      <c r="Z550" s="150"/>
      <c r="AA550" s="150"/>
      <c r="AB550" s="150"/>
    </row>
    <row r="551" spans="7:28">
      <c r="G551" s="134">
        <v>529</v>
      </c>
      <c r="H551" s="739">
        <v>1.963698753517984E-2</v>
      </c>
      <c r="I551" s="739">
        <v>6372.9439465405458</v>
      </c>
      <c r="J551" s="739">
        <v>6372.9537650343136</v>
      </c>
      <c r="K551" s="739">
        <v>1.9439465405462262</v>
      </c>
      <c r="L551" s="739">
        <v>1.953765034313816</v>
      </c>
      <c r="M551" s="739">
        <v>799.58580061605971</v>
      </c>
      <c r="N551" s="739">
        <v>275.4544292865906</v>
      </c>
      <c r="O551" s="74">
        <v>2.8236221282055722</v>
      </c>
      <c r="P551" s="74">
        <v>795.99660254570506</v>
      </c>
      <c r="Q551" s="74">
        <v>3.5891980703546578</v>
      </c>
      <c r="R551" s="74">
        <v>1.0002429223786828</v>
      </c>
      <c r="S551" s="74">
        <v>1.0467988382044733</v>
      </c>
      <c r="T551" s="74">
        <v>1.0467935061785754</v>
      </c>
      <c r="U551" s="74">
        <v>3.9246693584118475E-2</v>
      </c>
      <c r="V551" s="74"/>
      <c r="W551" s="74">
        <v>1.3067011460699713E-2</v>
      </c>
      <c r="X551" s="74">
        <v>2.6650123391923606E-2</v>
      </c>
      <c r="Y551" s="74">
        <v>3.971713485262332E-2</v>
      </c>
      <c r="Z551" s="150"/>
      <c r="AA551" s="150"/>
      <c r="AB551" s="150"/>
    </row>
    <row r="552" spans="7:28">
      <c r="G552" s="4">
        <v>530</v>
      </c>
      <c r="H552" s="739">
        <v>1.9834342540938119E-2</v>
      </c>
      <c r="I552" s="739">
        <v>6372.9635835280815</v>
      </c>
      <c r="J552" s="739">
        <v>6372.9735006993524</v>
      </c>
      <c r="K552" s="739">
        <v>1.963583528081406</v>
      </c>
      <c r="L552" s="739">
        <v>1.9735006993518751</v>
      </c>
      <c r="M552" s="739">
        <v>797.6317885739071</v>
      </c>
      <c r="N552" s="739">
        <v>275.32622668076948</v>
      </c>
      <c r="O552" s="74">
        <v>2.7958961207291102</v>
      </c>
      <c r="P552" s="74">
        <v>794.07948802424517</v>
      </c>
      <c r="Q552" s="74">
        <v>3.5523005496619615</v>
      </c>
      <c r="R552" s="74">
        <v>1.0002423112441479</v>
      </c>
      <c r="S552" s="74">
        <v>1.0467945634524052</v>
      </c>
      <c r="T552" s="74">
        <v>1.0467891779089089</v>
      </c>
      <c r="U552" s="74">
        <v>3.9640834344481846E-2</v>
      </c>
      <c r="V552" s="74"/>
      <c r="W552" s="74">
        <v>1.3021103514108396E-2</v>
      </c>
      <c r="X552" s="74">
        <v>2.6347466963389837E-2</v>
      </c>
      <c r="Y552" s="74">
        <v>3.9368570477498234E-2</v>
      </c>
      <c r="Z552" s="150"/>
      <c r="AA552" s="150"/>
      <c r="AB552" s="150"/>
    </row>
    <row r="553" spans="7:28">
      <c r="G553" s="4">
        <v>531</v>
      </c>
      <c r="H553" s="739">
        <v>2.0033680997479167E-2</v>
      </c>
      <c r="I553" s="739">
        <v>6372.9834178706224</v>
      </c>
      <c r="J553" s="739">
        <v>6372.9934347111212</v>
      </c>
      <c r="K553" s="739">
        <v>1.983417870622344</v>
      </c>
      <c r="L553" s="739">
        <v>1.9934347111210835</v>
      </c>
      <c r="M553" s="739">
        <v>795.66207758824009</v>
      </c>
      <c r="N553" s="739">
        <v>275.19673642518052</v>
      </c>
      <c r="O553" s="74">
        <v>2.768167821249615</v>
      </c>
      <c r="P553" s="74">
        <v>792.14666111253587</v>
      </c>
      <c r="Q553" s="74">
        <v>3.5154164757041837</v>
      </c>
      <c r="R553" s="74">
        <v>1.0002416962296519</v>
      </c>
      <c r="S553" s="74">
        <v>1.046790241885172</v>
      </c>
      <c r="T553" s="74">
        <v>1.0467848022876809</v>
      </c>
      <c r="U553" s="74">
        <v>4.0038930063474254E-2</v>
      </c>
      <c r="V553" s="74"/>
      <c r="W553" s="74">
        <v>1.2974872266396624E-2</v>
      </c>
      <c r="X553" s="74">
        <v>2.6045246334303392E-2</v>
      </c>
      <c r="Y553" s="74">
        <v>3.9020118600700017E-2</v>
      </c>
      <c r="Z553" s="150"/>
      <c r="AA553" s="150"/>
      <c r="AB553" s="150"/>
    </row>
    <row r="554" spans="7:28">
      <c r="G554" s="4">
        <v>532</v>
      </c>
      <c r="H554" s="739">
        <v>2.0235022838814749E-2</v>
      </c>
      <c r="I554" s="739">
        <v>6373.0034515516199</v>
      </c>
      <c r="J554" s="739">
        <v>6373.0135690630395</v>
      </c>
      <c r="K554" s="739">
        <v>2.0034515516198228</v>
      </c>
      <c r="L554" s="739">
        <v>2.0135690630392302</v>
      </c>
      <c r="M554" s="739">
        <v>793.67658325222249</v>
      </c>
      <c r="N554" s="739">
        <v>275.0659455950402</v>
      </c>
      <c r="O554" s="74">
        <v>2.7404399933497361</v>
      </c>
      <c r="P554" s="74">
        <v>790.19803356086481</v>
      </c>
      <c r="Q554" s="74">
        <v>3.4785496913576877</v>
      </c>
      <c r="R554" s="74">
        <v>1.0002410773259016</v>
      </c>
      <c r="S554" s="74">
        <v>1.0467858729822157</v>
      </c>
      <c r="T554" s="74">
        <v>1.0467803787889731</v>
      </c>
      <c r="U554" s="74">
        <v>4.0441020356411173E-2</v>
      </c>
      <c r="V554" s="74"/>
      <c r="W554" s="74">
        <v>1.2928316953366293E-2</v>
      </c>
      <c r="X554" s="74">
        <v>2.574349548734254E-2</v>
      </c>
      <c r="Y554" s="74">
        <v>3.867181244070883E-2</v>
      </c>
      <c r="Z554" s="150"/>
      <c r="AA554" s="150"/>
      <c r="AB554" s="150"/>
    </row>
    <row r="555" spans="7:28">
      <c r="G555" s="134">
        <v>533</v>
      </c>
      <c r="H555" s="739">
        <v>2.0438388199296807E-2</v>
      </c>
      <c r="I555" s="739">
        <v>6373.0236865744582</v>
      </c>
      <c r="J555" s="739">
        <v>6373.0339057685578</v>
      </c>
      <c r="K555" s="739">
        <v>2.023686574458639</v>
      </c>
      <c r="L555" s="739">
        <v>2.0339057685582875</v>
      </c>
      <c r="M555" s="739">
        <v>791.67522161083468</v>
      </c>
      <c r="N555" s="739">
        <v>274.93384113599791</v>
      </c>
      <c r="O555" s="74">
        <v>2.7127154282423853</v>
      </c>
      <c r="P555" s="74">
        <v>788.23351753794327</v>
      </c>
      <c r="Q555" s="74">
        <v>3.4417040728913824</v>
      </c>
      <c r="R555" s="74">
        <v>1.0002404545237737</v>
      </c>
      <c r="S555" s="74">
        <v>1.046781456217321</v>
      </c>
      <c r="T555" s="74">
        <v>1.0467759068811568</v>
      </c>
      <c r="U555" s="74">
        <v>4.0847145235147764E-2</v>
      </c>
      <c r="V555" s="74"/>
      <c r="W555" s="74">
        <v>1.2881436843932432E-2</v>
      </c>
      <c r="X555" s="74">
        <v>2.5442248594310109E-2</v>
      </c>
      <c r="Y555" s="74">
        <v>3.8323685438242543E-2</v>
      </c>
      <c r="Z555" s="150"/>
      <c r="AA555" s="150"/>
      <c r="AB555" s="150"/>
    </row>
    <row r="556" spans="7:28">
      <c r="G556" s="4">
        <v>534</v>
      </c>
      <c r="H556" s="739">
        <v>2.0643797415630827E-2</v>
      </c>
      <c r="I556" s="739">
        <v>6373.0441249626583</v>
      </c>
      <c r="J556" s="739">
        <v>6373.0544468613662</v>
      </c>
      <c r="K556" s="739">
        <v>2.0441249626579361</v>
      </c>
      <c r="L556" s="739">
        <v>2.0544468613657516</v>
      </c>
      <c r="M556" s="739">
        <v>789.65790918641665</v>
      </c>
      <c r="N556" s="739">
        <v>274.8004098628407</v>
      </c>
      <c r="O556" s="74">
        <v>2.6849969441993746</v>
      </c>
      <c r="P556" s="74">
        <v>786.25302565736047</v>
      </c>
      <c r="Q556" s="74">
        <v>3.4048835290561286</v>
      </c>
      <c r="R556" s="74">
        <v>1.000239827814317</v>
      </c>
      <c r="S556" s="74">
        <v>1.046776991058556</v>
      </c>
      <c r="T556" s="74">
        <v>1.0467713860268328</v>
      </c>
      <c r="U556" s="74">
        <v>4.1257345111716859E-2</v>
      </c>
      <c r="V556" s="74"/>
      <c r="W556" s="74">
        <v>1.2834231240998334E-2</v>
      </c>
      <c r="X556" s="74">
        <v>2.5141540005927176E-2</v>
      </c>
      <c r="Y556" s="74">
        <v>3.7975771246925513E-2</v>
      </c>
      <c r="Z556" s="150"/>
      <c r="AA556" s="150"/>
      <c r="AB556" s="150"/>
    </row>
    <row r="557" spans="7:28">
      <c r="G557" s="4">
        <v>535</v>
      </c>
      <c r="H557" s="739">
        <v>2.0851271028909629E-2</v>
      </c>
      <c r="I557" s="739">
        <v>6373.0647687600731</v>
      </c>
      <c r="J557" s="739">
        <v>6373.0751943955875</v>
      </c>
      <c r="K557" s="739">
        <v>2.0647687600735667</v>
      </c>
      <c r="L557" s="739">
        <v>2.0751943955880217</v>
      </c>
      <c r="M557" s="739">
        <v>787.62456300474116</v>
      </c>
      <c r="N557" s="739">
        <v>274.66563845818462</v>
      </c>
      <c r="O557" s="74">
        <v>2.6572873859547972</v>
      </c>
      <c r="P557" s="74">
        <v>784.25647100460196</v>
      </c>
      <c r="Q557" s="74">
        <v>3.3680920001391552</v>
      </c>
      <c r="R557" s="74">
        <v>1.0002391971887521</v>
      </c>
      <c r="S557" s="74">
        <v>1.0467724769682225</v>
      </c>
      <c r="T557" s="74">
        <v>1.0467668156827818</v>
      </c>
      <c r="U557" s="74">
        <v>4.167166079787421E-2</v>
      </c>
      <c r="V557" s="74"/>
      <c r="W557" s="74">
        <v>1.2786699482342402E-2</v>
      </c>
      <c r="X557" s="74">
        <v>2.4841404241337031E-2</v>
      </c>
      <c r="Y557" s="74">
        <v>3.7628103723679432E-2</v>
      </c>
      <c r="Z557" s="150"/>
      <c r="AA557" s="150"/>
      <c r="AB557" s="150"/>
    </row>
    <row r="558" spans="7:28">
      <c r="G558" s="4">
        <v>536</v>
      </c>
      <c r="H558" s="739">
        <v>2.1060829786667439E-2</v>
      </c>
      <c r="I558" s="739">
        <v>6373.0856200311027</v>
      </c>
      <c r="J558" s="739">
        <v>6373.0961504459965</v>
      </c>
      <c r="K558" s="739">
        <v>2.0856200311024762</v>
      </c>
      <c r="L558" s="739">
        <v>2.0961504459958098</v>
      </c>
      <c r="M558" s="739">
        <v>785.57510062162214</v>
      </c>
      <c r="N558" s="739">
        <v>274.52951347115351</v>
      </c>
      <c r="O558" s="74">
        <v>2.6295896240829619</v>
      </c>
      <c r="P558" s="74">
        <v>782.24376716463883</v>
      </c>
      <c r="Q558" s="74">
        <v>3.3313334569833364</v>
      </c>
      <c r="R558" s="74">
        <v>1.0002385626384749</v>
      </c>
      <c r="S558" s="74">
        <v>1.0467679134027905</v>
      </c>
      <c r="T558" s="74">
        <v>1.0467621952998964</v>
      </c>
      <c r="U558" s="74">
        <v>4.2090133517831418E-2</v>
      </c>
      <c r="V558" s="74"/>
      <c r="W558" s="74">
        <v>1.2738840941516831E-2</v>
      </c>
      <c r="X558" s="74">
        <v>2.4541875977320091E-2</v>
      </c>
      <c r="Y558" s="74">
        <v>3.7280716918836922E-2</v>
      </c>
      <c r="Z558" s="150"/>
      <c r="AA558" s="150"/>
      <c r="AB558" s="150"/>
    </row>
    <row r="559" spans="7:28">
      <c r="G559" s="134">
        <v>537</v>
      </c>
      <c r="H559" s="739">
        <v>2.1272494644954683E-2</v>
      </c>
      <c r="I559" s="739">
        <v>6373.1066808608894</v>
      </c>
      <c r="J559" s="739">
        <v>6373.1173171082119</v>
      </c>
      <c r="K559" s="739">
        <v>2.1066808608891447</v>
      </c>
      <c r="L559" s="739">
        <v>2.1173171082116222</v>
      </c>
      <c r="M559" s="739">
        <v>783.50944015007076</v>
      </c>
      <c r="N559" s="739">
        <v>274.39202131604418</v>
      </c>
      <c r="O559" s="74">
        <v>2.6019065543506539</v>
      </c>
      <c r="P559" s="74">
        <v>780.21482825009969</v>
      </c>
      <c r="Q559" s="74">
        <v>3.2946118999711107</v>
      </c>
      <c r="R559" s="74">
        <v>1.0002379241550563</v>
      </c>
      <c r="S559" s="74">
        <v>1.0467632998128509</v>
      </c>
      <c r="T559" s="74">
        <v>1.0467575243231368</v>
      </c>
      <c r="U559" s="74">
        <v>4.2512804902344214E-2</v>
      </c>
      <c r="V559" s="74"/>
      <c r="W559" s="74">
        <v>1.26906550287578E-2</v>
      </c>
      <c r="X559" s="74">
        <v>2.4242990037220798E-2</v>
      </c>
      <c r="Y559" s="74">
        <v>3.6933645065978599E-2</v>
      </c>
      <c r="Z559" s="150"/>
      <c r="AA559" s="150"/>
      <c r="AB559" s="150"/>
    </row>
    <row r="560" spans="7:28">
      <c r="G560" s="4">
        <v>538</v>
      </c>
      <c r="H560" s="739">
        <v>2.1486286770433544E-2</v>
      </c>
      <c r="I560" s="739">
        <v>6373.1279533555344</v>
      </c>
      <c r="J560" s="739">
        <v>6373.1386964989197</v>
      </c>
      <c r="K560" s="739">
        <v>2.1279533555340993</v>
      </c>
      <c r="L560" s="739">
        <v>2.138696498919316</v>
      </c>
      <c r="M560" s="739">
        <v>781.42750028801015</v>
      </c>
      <c r="N560" s="739">
        <v>274.25314827097895</v>
      </c>
      <c r="O560" s="74">
        <v>2.5742410970435494</v>
      </c>
      <c r="P560" s="74">
        <v>778.16956893003726</v>
      </c>
      <c r="Q560" s="74">
        <v>3.2579313579729212</v>
      </c>
      <c r="R560" s="74">
        <v>1.0002372817302445</v>
      </c>
      <c r="S560" s="74">
        <v>1.0467586356430481</v>
      </c>
      <c r="T560" s="74">
        <v>1.0467528021914605</v>
      </c>
      <c r="U560" s="74">
        <v>4.2939716999626398E-2</v>
      </c>
      <c r="V560" s="74"/>
      <c r="W560" s="74">
        <v>1.2642141191907571E-2</v>
      </c>
      <c r="X560" s="74">
        <v>2.394478137958746E-2</v>
      </c>
      <c r="Y560" s="74">
        <v>3.6586922571495033E-2</v>
      </c>
      <c r="Z560" s="150"/>
      <c r="AA560" s="150"/>
      <c r="AB560" s="150"/>
    </row>
    <row r="561" spans="7:28">
      <c r="G561" s="4">
        <v>539</v>
      </c>
      <c r="H561" s="739">
        <v>2.1702227542494745E-2</v>
      </c>
      <c r="I561" s="739">
        <v>6373.1494396423041</v>
      </c>
      <c r="J561" s="739">
        <v>6373.1602907560755</v>
      </c>
      <c r="K561" s="739">
        <v>2.1494396423045328</v>
      </c>
      <c r="L561" s="739">
        <v>2.16029075607578</v>
      </c>
      <c r="M561" s="739">
        <v>779.32920034653546</v>
      </c>
      <c r="N561" s="739">
        <v>274.11288047654403</v>
      </c>
      <c r="O561" s="74">
        <v>2.5465961962665609</v>
      </c>
      <c r="P561" s="74">
        <v>776.10790445927546</v>
      </c>
      <c r="Q561" s="74">
        <v>3.2212958872599793</v>
      </c>
      <c r="R561" s="74">
        <v>1.0002366353559651</v>
      </c>
      <c r="S561" s="74">
        <v>1.0467539203320315</v>
      </c>
      <c r="T561" s="74">
        <v>1.0467480283377715</v>
      </c>
      <c r="U561" s="74">
        <v>4.3370912278533069E-2</v>
      </c>
      <c r="V561" s="74"/>
      <c r="W561" s="74">
        <v>1.2593298917347923E-2</v>
      </c>
      <c r="X561" s="74">
        <v>2.3647285086526248E-2</v>
      </c>
      <c r="Y561" s="74">
        <v>3.6240584003874171E-2</v>
      </c>
      <c r="Z561" s="150"/>
      <c r="AA561" s="150"/>
      <c r="AB561" s="150"/>
    </row>
    <row r="562" spans="7:28">
      <c r="G562" s="4">
        <v>540</v>
      </c>
      <c r="H562" s="739">
        <v>2.1920338555395446E-2</v>
      </c>
      <c r="I562" s="739">
        <v>6373.1711418698469</v>
      </c>
      <c r="J562" s="739">
        <v>6373.1821020391244</v>
      </c>
      <c r="K562" s="739">
        <v>2.1711418698470273</v>
      </c>
      <c r="L562" s="739">
        <v>2.1821020391247252</v>
      </c>
      <c r="M562" s="739">
        <v>777.21446027875186</v>
      </c>
      <c r="N562" s="739">
        <v>273.97120393441497</v>
      </c>
      <c r="O562" s="74">
        <v>2.5189748192180104</v>
      </c>
      <c r="P562" s="74">
        <v>774.02975070837056</v>
      </c>
      <c r="Q562" s="74">
        <v>3.1847095703813273</v>
      </c>
      <c r="R562" s="74">
        <v>1.0002359850243236</v>
      </c>
      <c r="S562" s="74">
        <v>1.046749153312388</v>
      </c>
      <c r="T562" s="74">
        <v>1.046743202188857</v>
      </c>
      <c r="U562" s="74">
        <v>4.3806433627651131E-2</v>
      </c>
      <c r="V562" s="74"/>
      <c r="W562" s="74">
        <v>1.2544127730945242E-2</v>
      </c>
      <c r="X562" s="74">
        <v>2.3350536351771371E-2</v>
      </c>
      <c r="Y562" s="74">
        <v>3.5894664082716611E-2</v>
      </c>
      <c r="Z562" s="150"/>
      <c r="AA562" s="150"/>
      <c r="AB562" s="150"/>
    </row>
    <row r="563" spans="7:28">
      <c r="G563" s="134">
        <v>541</v>
      </c>
      <c r="H563" s="739">
        <v>2.2140641620418719E-2</v>
      </c>
      <c r="I563" s="739">
        <v>6373.1930622084028</v>
      </c>
      <c r="J563" s="739">
        <v>6373.204132529213</v>
      </c>
      <c r="K563" s="739">
        <v>2.1930622084024241</v>
      </c>
      <c r="L563" s="739">
        <v>2.2041325292126333</v>
      </c>
      <c r="M563" s="739">
        <v>775.08320070917625</v>
      </c>
      <c r="N563" s="739">
        <v>273.82810450596804</v>
      </c>
      <c r="O563" s="74">
        <v>2.4913799554374583</v>
      </c>
      <c r="P563" s="74">
        <v>771.93502419417121</v>
      </c>
      <c r="Q563" s="74">
        <v>3.1481765150050869</v>
      </c>
      <c r="R563" s="74">
        <v>1.0002353307276062</v>
      </c>
      <c r="S563" s="74">
        <v>1.0467443340105893</v>
      </c>
      <c r="T563" s="74">
        <v>1.0467383231653289</v>
      </c>
      <c r="U563" s="74">
        <v>4.4246324368032219E-2</v>
      </c>
      <c r="V563" s="74"/>
      <c r="W563" s="74">
        <v>1.2494627199007072E-2</v>
      </c>
      <c r="X563" s="74">
        <v>2.3054570468473576E-2</v>
      </c>
      <c r="Y563" s="74">
        <v>3.5549197667480645E-2</v>
      </c>
      <c r="Z563" s="150"/>
      <c r="AA563" s="150"/>
      <c r="AB563" s="150"/>
    </row>
    <row r="564" spans="7:28">
      <c r="G564" s="4">
        <v>542</v>
      </c>
      <c r="H564" s="739">
        <v>2.2363158768054607E-2</v>
      </c>
      <c r="I564" s="739">
        <v>6373.2152028500232</v>
      </c>
      <c r="J564" s="739">
        <v>6373.2263844294075</v>
      </c>
      <c r="K564" s="739">
        <v>2.2152028500228429</v>
      </c>
      <c r="L564" s="739">
        <v>2.22638442940687</v>
      </c>
      <c r="M564" s="739">
        <v>772.93534296372957</v>
      </c>
      <c r="N564" s="739">
        <v>273.68356791087837</v>
      </c>
      <c r="O564" s="74">
        <v>2.4638146160270762</v>
      </c>
      <c r="P564" s="74">
        <v>769.82364211100571</v>
      </c>
      <c r="Q564" s="74">
        <v>3.1117008527238625</v>
      </c>
      <c r="R564" s="74">
        <v>1.0002346724582802</v>
      </c>
      <c r="S564" s="74">
        <v>1.0467394618469292</v>
      </c>
      <c r="T564" s="74">
        <v>1.0467333906815657</v>
      </c>
      <c r="U564" s="74">
        <v>4.4690628250009468E-2</v>
      </c>
      <c r="V564" s="74"/>
      <c r="W564" s="74">
        <v>1.2444796929250148E-2</v>
      </c>
      <c r="X564" s="74">
        <v>2.2759422816709077E-2</v>
      </c>
      <c r="Y564" s="74">
        <v>3.5204219745959227E-2</v>
      </c>
      <c r="Z564" s="150"/>
      <c r="AA564" s="150"/>
      <c r="AB564" s="150"/>
    </row>
    <row r="565" spans="7:28">
      <c r="G565" s="4">
        <v>543</v>
      </c>
      <c r="H565" s="739">
        <v>2.2587912250203328E-2</v>
      </c>
      <c r="I565" s="739">
        <v>6373.237566008791</v>
      </c>
      <c r="J565" s="739">
        <v>6373.2488599649159</v>
      </c>
      <c r="K565" s="739">
        <v>2.2375660087908971</v>
      </c>
      <c r="L565" s="739">
        <v>2.2488599649159986</v>
      </c>
      <c r="M565" s="739">
        <v>770.77080910029736</v>
      </c>
      <c r="N565" s="739">
        <v>273.53757972570332</v>
      </c>
      <c r="O565" s="74">
        <v>2.4362818328464519</v>
      </c>
      <c r="P565" s="74">
        <v>767.69552236247307</v>
      </c>
      <c r="Q565" s="74">
        <v>3.0752867378242685</v>
      </c>
      <c r="R565" s="74">
        <v>1.0002340102089962</v>
      </c>
      <c r="S565" s="74">
        <v>1.046734536235465</v>
      </c>
      <c r="T565" s="74">
        <v>1.0467284041456486</v>
      </c>
      <c r="U565" s="74">
        <v>4.5139389459563972E-2</v>
      </c>
      <c r="V565" s="74"/>
      <c r="W565" s="74">
        <v>1.2394636571779373E-2</v>
      </c>
      <c r="X565" s="74">
        <v>2.2465128850711353E-2</v>
      </c>
      <c r="Y565" s="74">
        <v>3.4859765422490724E-2</v>
      </c>
      <c r="Z565" s="150"/>
      <c r="AA565" s="150"/>
      <c r="AB565" s="150"/>
    </row>
    <row r="566" spans="7:28">
      <c r="G566" s="4">
        <v>544</v>
      </c>
      <c r="H566" s="739">
        <v>2.2814924542400396E-2</v>
      </c>
      <c r="I566" s="739">
        <v>6373.2601539210409</v>
      </c>
      <c r="J566" s="739">
        <v>6373.2715613833125</v>
      </c>
      <c r="K566" s="739">
        <v>2.2601539210411006</v>
      </c>
      <c r="L566" s="739">
        <v>2.2715613833123007</v>
      </c>
      <c r="M566" s="739">
        <v>768.58952193990001</v>
      </c>
      <c r="N566" s="739">
        <v>273.3901253824526</v>
      </c>
      <c r="O566" s="74">
        <v>2.4087846576807723</v>
      </c>
      <c r="P566" s="74">
        <v>765.55058359387931</v>
      </c>
      <c r="Q566" s="74">
        <v>3.0389383460206485</v>
      </c>
      <c r="R566" s="74">
        <v>1.0002333439725883</v>
      </c>
      <c r="S566" s="74">
        <v>1.0467295565839552</v>
      </c>
      <c r="T566" s="74">
        <v>1.0467233629593018</v>
      </c>
      <c r="U566" s="74">
        <v>4.5592652625146002E-2</v>
      </c>
      <c r="V566" s="74"/>
      <c r="W566" s="74">
        <v>1.2344145820078463E-2</v>
      </c>
      <c r="X566" s="74">
        <v>2.2171724085829736E-2</v>
      </c>
      <c r="Y566" s="74">
        <v>3.45158699059082E-2</v>
      </c>
      <c r="Z566" s="150"/>
      <c r="AA566" s="150"/>
      <c r="AB566" s="150"/>
    </row>
    <row r="567" spans="7:28">
      <c r="G567" s="134">
        <v>545</v>
      </c>
      <c r="H567" s="739">
        <v>2.3044218346064221E-2</v>
      </c>
      <c r="I567" s="739">
        <v>6373.2829688455831</v>
      </c>
      <c r="J567" s="739">
        <v>6373.2944909547559</v>
      </c>
      <c r="K567" s="739">
        <v>2.2829688455835022</v>
      </c>
      <c r="L567" s="739">
        <v>2.2944909547565344</v>
      </c>
      <c r="M567" s="739">
        <v>766.39140509845265</v>
      </c>
      <c r="N567" s="739">
        <v>273.24119016714354</v>
      </c>
      <c r="O567" s="74">
        <v>2.3813261613823018</v>
      </c>
      <c r="P567" s="74">
        <v>763.38874522529966</v>
      </c>
      <c r="Q567" s="74">
        <v>3.0026598731530019</v>
      </c>
      <c r="R567" s="74">
        <v>1.0002326737420761</v>
      </c>
      <c r="S567" s="74">
        <v>1.0467245222937995</v>
      </c>
      <c r="T567" s="74">
        <v>1.0467182665178312</v>
      </c>
      <c r="U567" s="74">
        <v>4.605046281903924E-2</v>
      </c>
      <c r="V567" s="74"/>
      <c r="W567" s="74">
        <v>1.2293324412011428E-2</v>
      </c>
      <c r="X567" s="74">
        <v>2.1879244085217284E-2</v>
      </c>
      <c r="Y567" s="74">
        <v>3.417256849722871E-2</v>
      </c>
      <c r="Z567" s="150"/>
      <c r="AA567" s="150"/>
      <c r="AB567" s="150"/>
    </row>
    <row r="568" spans="7:28">
      <c r="G568" s="4">
        <v>546</v>
      </c>
      <c r="H568" s="739">
        <v>2.3275816590766212E-2</v>
      </c>
      <c r="I568" s="739">
        <v>6373.3060130639296</v>
      </c>
      <c r="J568" s="739">
        <v>6373.3176509722252</v>
      </c>
      <c r="K568" s="739">
        <v>2.3060130639295662</v>
      </c>
      <c r="L568" s="739">
        <v>2.3176509722249494</v>
      </c>
      <c r="M568" s="739">
        <v>764.17638301913018</v>
      </c>
      <c r="N568" s="739">
        <v>273.0907592183425</v>
      </c>
      <c r="O568" s="74">
        <v>2.3539094329851413</v>
      </c>
      <c r="P568" s="74">
        <v>761.2099274852809</v>
      </c>
      <c r="Q568" s="74">
        <v>2.9664555338492407</v>
      </c>
      <c r="R568" s="74">
        <v>1.0002319995106648</v>
      </c>
      <c r="S568" s="74">
        <v>1.046719432759978</v>
      </c>
      <c r="T568" s="74">
        <v>1.046713114210061</v>
      </c>
      <c r="U568" s="74">
        <v>4.6512865563272499E-2</v>
      </c>
      <c r="V568" s="74"/>
      <c r="W568" s="74">
        <v>1.224217213083487E-2</v>
      </c>
      <c r="X568" s="74">
        <v>2.1587724446251948E-2</v>
      </c>
      <c r="Y568" s="74">
        <v>3.3829896577086821E-2</v>
      </c>
      <c r="Z568" s="150"/>
      <c r="AA568" s="150"/>
      <c r="AB568" s="150"/>
    </row>
    <row r="569" spans="7:28">
      <c r="G569" s="4">
        <v>547</v>
      </c>
      <c r="H569" s="739">
        <v>2.3509742436523859E-2</v>
      </c>
      <c r="I569" s="739">
        <v>6373.3292888805199</v>
      </c>
      <c r="J569" s="739">
        <v>6373.3410437517377</v>
      </c>
      <c r="K569" s="739">
        <v>2.3292888805203327</v>
      </c>
      <c r="L569" s="739">
        <v>2.3410437517385945</v>
      </c>
      <c r="M569" s="739">
        <v>761.94438100534751</v>
      </c>
      <c r="N569" s="739">
        <v>272.93881752569149</v>
      </c>
      <c r="O569" s="74">
        <v>2.3265375787932312</v>
      </c>
      <c r="P569" s="74">
        <v>759.01405144519561</v>
      </c>
      <c r="Q569" s="74">
        <v>2.9303295601518684</v>
      </c>
      <c r="R569" s="74">
        <v>1.0002313212717469</v>
      </c>
      <c r="S569" s="74">
        <v>1.0467142873709863</v>
      </c>
      <c r="T569" s="74">
        <v>1.0467079054182722</v>
      </c>
      <c r="U569" s="74">
        <v>4.6979906834167195E-2</v>
      </c>
      <c r="V569" s="74"/>
      <c r="W569" s="74">
        <v>1.2190688806221492E-2</v>
      </c>
      <c r="X569" s="74">
        <v>2.1297200786695298E-2</v>
      </c>
      <c r="Y569" s="74">
        <v>3.3487889592916792E-2</v>
      </c>
      <c r="Z569" s="150"/>
      <c r="AA569" s="150"/>
      <c r="AB569" s="150"/>
    </row>
    <row r="570" spans="7:28">
      <c r="G570" s="4">
        <v>548</v>
      </c>
      <c r="H570" s="739">
        <v>2.3746019276116675E-2</v>
      </c>
      <c r="I570" s="739">
        <v>6373.3527986229565</v>
      </c>
      <c r="J570" s="739">
        <v>6373.3646716325948</v>
      </c>
      <c r="K570" s="739">
        <v>2.3527986229568558</v>
      </c>
      <c r="L570" s="739">
        <v>2.3646716325949142</v>
      </c>
      <c r="M570" s="739">
        <v>759.69532525435704</v>
      </c>
      <c r="N570" s="739">
        <v>272.7853499284202</v>
      </c>
      <c r="O570" s="74">
        <v>2.2992137214416459</v>
      </c>
      <c r="P570" s="74">
        <v>756.80103905424778</v>
      </c>
      <c r="Q570" s="74">
        <v>2.8942862001092968</v>
      </c>
      <c r="R570" s="74">
        <v>1.0002306390189029</v>
      </c>
      <c r="S570" s="74">
        <v>1.0467090855087748</v>
      </c>
      <c r="T570" s="74">
        <v>1.0467026395181374</v>
      </c>
      <c r="U570" s="74">
        <v>4.7451633065520582E-2</v>
      </c>
      <c r="V570" s="74"/>
      <c r="W570" s="74">
        <v>1.2138874315294005E-2</v>
      </c>
      <c r="X570" s="74">
        <v>2.100770873059311E-2</v>
      </c>
      <c r="Y570" s="74">
        <v>3.3146583045887114E-2</v>
      </c>
      <c r="Z570" s="150"/>
      <c r="AA570" s="150"/>
      <c r="AB570" s="150"/>
    </row>
    <row r="571" spans="7:28">
      <c r="G571" s="134">
        <v>549</v>
      </c>
      <c r="H571" s="739">
        <v>2.3984670737425537E-2</v>
      </c>
      <c r="I571" s="739">
        <v>6373.3765446422331</v>
      </c>
      <c r="J571" s="739">
        <v>6373.3885369776017</v>
      </c>
      <c r="K571" s="739">
        <v>2.3765446422329743</v>
      </c>
      <c r="L571" s="739">
        <v>2.3885369776016869</v>
      </c>
      <c r="M571" s="739">
        <v>757.42914289146961</v>
      </c>
      <c r="N571" s="739">
        <v>272.63034111384337</v>
      </c>
      <c r="O571" s="74">
        <v>2.2719409989311834</v>
      </c>
      <c r="P571" s="74">
        <v>754.57081317513769</v>
      </c>
      <c r="Q571" s="74">
        <v>2.8583297163319545</v>
      </c>
      <c r="R571" s="74">
        <v>1.0002299527459022</v>
      </c>
      <c r="S571" s="74">
        <v>1.0467038265486857</v>
      </c>
      <c r="T571" s="74">
        <v>1.0466973158786588</v>
      </c>
      <c r="U571" s="74">
        <v>4.7928091154062713E-2</v>
      </c>
      <c r="V571" s="74"/>
      <c r="W571" s="74">
        <v>1.2086728583669746E-2</v>
      </c>
      <c r="X571" s="74">
        <v>2.0719283893922573E-2</v>
      </c>
      <c r="Y571" s="74">
        <v>3.2806012477592322E-2</v>
      </c>
      <c r="Z571" s="150"/>
      <c r="AA571" s="150"/>
      <c r="AB571" s="150"/>
    </row>
    <row r="572" spans="7:28">
      <c r="G572" s="4">
        <v>550</v>
      </c>
      <c r="H572" s="739">
        <v>2.4225720685795416E-2</v>
      </c>
      <c r="I572" s="739">
        <v>6373.4005293129703</v>
      </c>
      <c r="J572" s="739">
        <v>6373.4126421733135</v>
      </c>
      <c r="K572" s="739">
        <v>2.4005293129704</v>
      </c>
      <c r="L572" s="739">
        <v>2.4126421733132974</v>
      </c>
      <c r="M572" s="739">
        <v>755.1457620049066</v>
      </c>
      <c r="N572" s="739">
        <v>272.47377561584318</v>
      </c>
      <c r="O572" s="74">
        <v>2.244722563636349</v>
      </c>
      <c r="P572" s="74">
        <v>752.32329762039308</v>
      </c>
      <c r="Q572" s="74">
        <v>2.8224643845134789</v>
      </c>
      <c r="R572" s="74">
        <v>1.0002292624467046</v>
      </c>
      <c r="S572" s="74">
        <v>1.0466985098593873</v>
      </c>
      <c r="T572" s="74">
        <v>1.046691933862103</v>
      </c>
      <c r="U572" s="74">
        <v>4.840932846400392E-2</v>
      </c>
      <c r="V572" s="74"/>
      <c r="W572" s="74">
        <v>1.2034251586515587E-2</v>
      </c>
      <c r="X572" s="74">
        <v>2.043196186999155E-2</v>
      </c>
      <c r="Y572" s="74">
        <v>3.2466213456507138E-2</v>
      </c>
      <c r="Z572" s="150"/>
      <c r="AA572" s="150"/>
      <c r="AB572" s="150"/>
    </row>
    <row r="573" spans="7:28">
      <c r="G573" s="4">
        <v>551</v>
      </c>
      <c r="H573" s="739">
        <v>2.4469193226422041E-2</v>
      </c>
      <c r="I573" s="739">
        <v>6373.4247550336559</v>
      </c>
      <c r="J573" s="739">
        <v>6373.4369896302687</v>
      </c>
      <c r="K573" s="739">
        <v>2.4247550336561949</v>
      </c>
      <c r="L573" s="739">
        <v>2.4369896302694061</v>
      </c>
      <c r="M573" s="739">
        <v>752.84511168129052</v>
      </c>
      <c r="N573" s="739">
        <v>272.31563781333642</v>
      </c>
      <c r="O573" s="74">
        <v>2.2175615812867844</v>
      </c>
      <c r="P573" s="74">
        <v>750.05841718937324</v>
      </c>
      <c r="Q573" s="74">
        <v>2.7866944919172201</v>
      </c>
      <c r="R573" s="74">
        <v>1.0002285681154603</v>
      </c>
      <c r="S573" s="74">
        <v>1.0466931348028115</v>
      </c>
      <c r="T573" s="74">
        <v>1.0466864928239354</v>
      </c>
      <c r="U573" s="74">
        <v>4.8895392831127538E-2</v>
      </c>
      <c r="V573" s="74"/>
      <c r="W573" s="74">
        <v>1.1981443349613119E-2</v>
      </c>
      <c r="X573" s="74">
        <v>2.0145778214595209E-2</v>
      </c>
      <c r="Y573" s="74">
        <v>3.212722156420833E-2</v>
      </c>
      <c r="Z573" s="150"/>
      <c r="AA573" s="150"/>
      <c r="AB573" s="150"/>
    </row>
    <row r="574" spans="7:28">
      <c r="G574" s="4">
        <v>552</v>
      </c>
      <c r="H574" s="739">
        <v>2.4715112706762372E-2</v>
      </c>
      <c r="I574" s="739">
        <v>6373.4492242268825</v>
      </c>
      <c r="J574" s="739">
        <v>6373.4615817832355</v>
      </c>
      <c r="K574" s="739">
        <v>2.4492242268826168</v>
      </c>
      <c r="L574" s="739">
        <v>2.4615817832359981</v>
      </c>
      <c r="M574" s="739">
        <v>750.52712204177374</v>
      </c>
      <c r="N574" s="739">
        <v>272.15591192872677</v>
      </c>
      <c r="O574" s="74">
        <v>2.1904612299222945</v>
      </c>
      <c r="P574" s="74">
        <v>747.77609770594529</v>
      </c>
      <c r="Q574" s="74">
        <v>2.7510243358284381</v>
      </c>
      <c r="R574" s="74">
        <v>1.0002278697465119</v>
      </c>
      <c r="S574" s="74">
        <v>1.0466877007340858</v>
      </c>
      <c r="T574" s="74">
        <v>1.0466809921127544</v>
      </c>
      <c r="U574" s="74">
        <v>4.9386332568701619E-2</v>
      </c>
      <c r="V574" s="74"/>
      <c r="W574" s="74">
        <v>1.1928303950433757E-2</v>
      </c>
      <c r="X574" s="74">
        <v>1.9860768430936159E-2</v>
      </c>
      <c r="Y574" s="74">
        <v>3.1789072381369916E-2</v>
      </c>
      <c r="Z574" s="150"/>
      <c r="AA574" s="150"/>
      <c r="AB574" s="150"/>
    </row>
    <row r="575" spans="7:28">
      <c r="G575" s="134">
        <v>553</v>
      </c>
      <c r="H575" s="739">
        <v>2.4963503718969372E-2</v>
      </c>
      <c r="I575" s="739">
        <v>6373.4739393395894</v>
      </c>
      <c r="J575" s="739">
        <v>6373.4864210914493</v>
      </c>
      <c r="K575" s="739">
        <v>2.4739393395893785</v>
      </c>
      <c r="L575" s="739">
        <v>2.4864210914488631</v>
      </c>
      <c r="M575" s="739">
        <v>748.19172427882211</v>
      </c>
      <c r="N575" s="739">
        <v>271.99458202634139</v>
      </c>
      <c r="O575" s="74">
        <v>2.1634246988216081</v>
      </c>
      <c r="P575" s="74">
        <v>745.47626605684957</v>
      </c>
      <c r="Q575" s="74">
        <v>2.7154582219725278</v>
      </c>
      <c r="R575" s="74">
        <v>1.0002271673343941</v>
      </c>
      <c r="S575" s="74">
        <v>1.0466822070014719</v>
      </c>
      <c r="T575" s="74">
        <v>1.0466754310702271</v>
      </c>
      <c r="U575" s="74">
        <v>4.9882196471116913E-2</v>
      </c>
      <c r="V575" s="74"/>
      <c r="W575" s="74">
        <v>1.1874833519223778E-2</v>
      </c>
      <c r="X575" s="74">
        <v>1.9576967954314552E-2</v>
      </c>
      <c r="Y575" s="74">
        <v>3.1451801473538328E-2</v>
      </c>
      <c r="Z575" s="150"/>
      <c r="AA575" s="150"/>
      <c r="AB575" s="150"/>
    </row>
    <row r="576" spans="7:28">
      <c r="G576" s="4">
        <v>554</v>
      </c>
      <c r="H576" s="739">
        <v>2.5214391102351283E-2</v>
      </c>
      <c r="I576" s="739">
        <v>6373.4989028433083</v>
      </c>
      <c r="J576" s="739">
        <v>6373.5115100388593</v>
      </c>
      <c r="K576" s="739">
        <v>2.49890284330835</v>
      </c>
      <c r="L576" s="739">
        <v>2.5115100388595257</v>
      </c>
      <c r="M576" s="739">
        <v>745.83885069364771</v>
      </c>
      <c r="N576" s="739">
        <v>271.8316320108521</v>
      </c>
      <c r="O576" s="74">
        <v>2.1364551874050335</v>
      </c>
      <c r="P576" s="74">
        <v>743.15885023074804</v>
      </c>
      <c r="Q576" s="74">
        <v>2.6800004628996823</v>
      </c>
      <c r="R576" s="74">
        <v>1.0002264608738358</v>
      </c>
      <c r="S576" s="74">
        <v>1.0466766529462961</v>
      </c>
      <c r="T576" s="74">
        <v>1.0466698090310198</v>
      </c>
      <c r="U576" s="74">
        <v>5.0383033817524847E-2</v>
      </c>
      <c r="V576" s="74"/>
      <c r="W576" s="74">
        <v>1.1821032240098877E-2</v>
      </c>
      <c r="X576" s="74">
        <v>1.9294412136594767E-2</v>
      </c>
      <c r="Y576" s="74">
        <v>3.1115444376693644E-2</v>
      </c>
      <c r="Z576" s="150"/>
      <c r="AA576" s="150"/>
      <c r="AB576" s="150"/>
    </row>
    <row r="577" spans="7:28">
      <c r="G577" s="4">
        <v>555</v>
      </c>
      <c r="H577" s="739">
        <v>2.5467799945855466E-2</v>
      </c>
      <c r="I577" s="739">
        <v>6373.5241172344104</v>
      </c>
      <c r="J577" s="739">
        <v>6373.5368511343831</v>
      </c>
      <c r="K577" s="739">
        <v>2.524117234410701</v>
      </c>
      <c r="L577" s="739">
        <v>2.5368511343836286</v>
      </c>
      <c r="M577" s="739">
        <v>743.46843473431045</v>
      </c>
      <c r="N577" s="739">
        <v>271.66704562568123</v>
      </c>
      <c r="O577" s="74">
        <v>2.1095559041112533</v>
      </c>
      <c r="P577" s="74">
        <v>740.82377935797399</v>
      </c>
      <c r="Q577" s="74">
        <v>2.6446553763364888</v>
      </c>
      <c r="R577" s="74">
        <v>1.0002257503597605</v>
      </c>
      <c r="S577" s="74">
        <v>1.0466710379028827</v>
      </c>
      <c r="T577" s="74">
        <v>1.0466641253227311</v>
      </c>
      <c r="U577" s="74">
        <v>5.0888894381387217E-2</v>
      </c>
      <c r="V577" s="74"/>
      <c r="W577" s="74">
        <v>1.1766900352148215E-2</v>
      </c>
      <c r="X577" s="74">
        <v>1.901313623045614E-2</v>
      </c>
      <c r="Y577" s="74">
        <v>3.0780036582604357E-2</v>
      </c>
      <c r="Z577" s="150"/>
      <c r="AA577" s="150"/>
      <c r="AB577" s="150"/>
    </row>
    <row r="578" spans="7:28">
      <c r="G578" s="4">
        <v>556</v>
      </c>
      <c r="H578" s="739">
        <v>2.5723755590577477E-2</v>
      </c>
      <c r="I578" s="739">
        <v>6373.5495850343568</v>
      </c>
      <c r="J578" s="739">
        <v>6373.5624469121522</v>
      </c>
      <c r="K578" s="739">
        <v>2.5495850343565563</v>
      </c>
      <c r="L578" s="739">
        <v>2.5624469121518452</v>
      </c>
      <c r="M578" s="739">
        <v>741.0804110344684</v>
      </c>
      <c r="N578" s="739">
        <v>271.50080645139076</v>
      </c>
      <c r="O578" s="74">
        <v>2.0827300652484322</v>
      </c>
      <c r="P578" s="74">
        <v>738.47098375096357</v>
      </c>
      <c r="Q578" s="74">
        <v>2.609427283504878</v>
      </c>
      <c r="R578" s="74">
        <v>1.0002250357872862</v>
      </c>
      <c r="S578" s="74">
        <v>1.0466653611984889</v>
      </c>
      <c r="T578" s="74">
        <v>1.0466583792658259</v>
      </c>
      <c r="U578" s="74">
        <v>5.1399828427747707E-2</v>
      </c>
      <c r="V578" s="74"/>
      <c r="W578" s="74">
        <v>1.1712438150547278E-2</v>
      </c>
      <c r="X578" s="74">
        <v>1.8733175373434656E-2</v>
      </c>
      <c r="Y578" s="74">
        <v>3.0445613523981934E-2</v>
      </c>
      <c r="Z578" s="150"/>
      <c r="AA578" s="150"/>
      <c r="AB578" s="150"/>
    </row>
    <row r="579" spans="7:28">
      <c r="G579" s="134">
        <v>557</v>
      </c>
      <c r="H579" s="739">
        <v>2.5982283632295072E-2</v>
      </c>
      <c r="I579" s="739">
        <v>6373.5753087899475</v>
      </c>
      <c r="J579" s="739">
        <v>6373.5882999317637</v>
      </c>
      <c r="K579" s="739">
        <v>2.5753087899471336</v>
      </c>
      <c r="L579" s="739">
        <v>2.5882999317632813</v>
      </c>
      <c r="M579" s="739">
        <v>738.67471545282308</v>
      </c>
      <c r="N579" s="739">
        <v>271.33289790405667</v>
      </c>
      <c r="O579" s="74">
        <v>2.0559808938199788</v>
      </c>
      <c r="P579" s="74">
        <v>736.100394945414</v>
      </c>
      <c r="Q579" s="74">
        <v>2.5743205074090794</v>
      </c>
      <c r="R579" s="74">
        <v>1.0002243171517284</v>
      </c>
      <c r="S579" s="74">
        <v>1.0466596221532325</v>
      </c>
      <c r="T579" s="74">
        <v>1.0466525701735627</v>
      </c>
      <c r="U579" s="74">
        <v>5.1915886723691074E-2</v>
      </c>
      <c r="V579" s="74"/>
      <c r="W579" s="74">
        <v>1.1657645987680104E-2</v>
      </c>
      <c r="X579" s="74">
        <v>1.8454564571764979E-2</v>
      </c>
      <c r="Y579" s="74">
        <v>3.0112210559445081E-2</v>
      </c>
      <c r="Z579" s="150"/>
      <c r="AA579" s="150"/>
      <c r="AB579" s="150"/>
    </row>
    <row r="580" spans="7:28">
      <c r="G580" s="4">
        <v>558</v>
      </c>
      <c r="H580" s="739">
        <v>2.6243409924027902E-2</v>
      </c>
      <c r="I580" s="739">
        <v>6373.601291073579</v>
      </c>
      <c r="J580" s="739">
        <v>6373.614412778541</v>
      </c>
      <c r="K580" s="739">
        <v>2.6012910735794308</v>
      </c>
      <c r="L580" s="739">
        <v>2.6144127785414448</v>
      </c>
      <c r="M580" s="739">
        <v>736.25128511322123</v>
      </c>
      <c r="N580" s="739">
        <v>271.16330323362627</v>
      </c>
      <c r="O580" s="74">
        <v>2.0293116183252047</v>
      </c>
      <c r="P580" s="74">
        <v>733.71194574213018</v>
      </c>
      <c r="Q580" s="74">
        <v>2.5393393710910863</v>
      </c>
      <c r="R580" s="74">
        <v>1.0002235944485991</v>
      </c>
      <c r="S580" s="74">
        <v>1.0466538200800293</v>
      </c>
      <c r="T580" s="74">
        <v>1.0466466973519302</v>
      </c>
      <c r="U580" s="74">
        <v>5.2437120544254867E-2</v>
      </c>
      <c r="V580" s="74"/>
      <c r="W580" s="74">
        <v>1.1602524274269664E-2</v>
      </c>
      <c r="X580" s="74">
        <v>1.8177338684029581E-2</v>
      </c>
      <c r="Y580" s="74">
        <v>2.9779862958299243E-2</v>
      </c>
      <c r="Z580" s="150"/>
      <c r="AA580" s="150"/>
      <c r="AB580" s="150"/>
    </row>
    <row r="581" spans="7:28">
      <c r="G581" s="4">
        <v>559</v>
      </c>
      <c r="H581" s="739">
        <v>2.650716057862269E-2</v>
      </c>
      <c r="I581" s="739">
        <v>6373.627534483503</v>
      </c>
      <c r="J581" s="739">
        <v>6373.6407880637926</v>
      </c>
      <c r="K581" s="739">
        <v>2.6275344835034584</v>
      </c>
      <c r="L581" s="739">
        <v>2.6407880637927699</v>
      </c>
      <c r="M581" s="739">
        <v>733.81005844544711</v>
      </c>
      <c r="N581" s="739">
        <v>270.99200552225943</v>
      </c>
      <c r="O581" s="74">
        <v>2.0027254715352525</v>
      </c>
      <c r="P581" s="74">
        <v>731.30557024959182</v>
      </c>
      <c r="Q581" s="74">
        <v>2.504488195855334</v>
      </c>
      <c r="R581" s="74">
        <v>1.0002228676736085</v>
      </c>
      <c r="S581" s="74">
        <v>1.0466479542845155</v>
      </c>
      <c r="T581" s="74">
        <v>1.046640760099568</v>
      </c>
      <c r="U581" s="74">
        <v>5.2963581671519933E-2</v>
      </c>
      <c r="V581" s="74"/>
      <c r="W581" s="74">
        <v>1.1547073480516755E-2</v>
      </c>
      <c r="X581" s="74">
        <v>1.7901532404625269E-2</v>
      </c>
      <c r="Y581" s="74">
        <v>2.9448605885142025E-2</v>
      </c>
      <c r="Z581" s="150"/>
      <c r="AA581" s="150"/>
      <c r="AB581" s="150"/>
    </row>
    <row r="582" spans="7:28">
      <c r="G582" s="4">
        <v>560</v>
      </c>
      <c r="H582" s="739">
        <v>2.6773561971364719E-2</v>
      </c>
      <c r="I582" s="739">
        <v>6373.6540416440821</v>
      </c>
      <c r="J582" s="739">
        <v>6373.6674284250676</v>
      </c>
      <c r="K582" s="739">
        <v>2.6540416440820809</v>
      </c>
      <c r="L582" s="739">
        <v>2.6674284250677633</v>
      </c>
      <c r="M582" s="739">
        <v>731.35097522670674</v>
      </c>
      <c r="N582" s="739">
        <v>270.81898768265376</v>
      </c>
      <c r="O582" s="74">
        <v>1.9762256892446193</v>
      </c>
      <c r="P582" s="74">
        <v>728.88120392724352</v>
      </c>
      <c r="Q582" s="74">
        <v>2.4697712994632322</v>
      </c>
      <c r="R582" s="74">
        <v>1.0002221368226656</v>
      </c>
      <c r="S582" s="74">
        <v>1.0466420240649856</v>
      </c>
      <c r="T582" s="74">
        <v>1.0466347577077064</v>
      </c>
      <c r="U582" s="74">
        <v>5.3495322405524348E-2</v>
      </c>
      <c r="V582" s="74"/>
      <c r="W582" s="74">
        <v>1.1491294137247051E-2</v>
      </c>
      <c r="X582" s="74">
        <v>1.7627180247055646E-2</v>
      </c>
      <c r="Y582" s="74">
        <v>2.9118474384302699E-2</v>
      </c>
      <c r="Z582" s="150"/>
      <c r="AA582" s="150"/>
      <c r="AB582" s="150"/>
    </row>
    <row r="583" spans="7:28">
      <c r="G583" s="134">
        <v>561</v>
      </c>
      <c r="H583" s="739">
        <v>2.7042640742615254E-2</v>
      </c>
      <c r="I583" s="739">
        <v>6373.680815206053</v>
      </c>
      <c r="J583" s="739">
        <v>6373.6943365264242</v>
      </c>
      <c r="K583" s="739">
        <v>2.6808152060534454</v>
      </c>
      <c r="L583" s="739">
        <v>2.694336526424753</v>
      </c>
      <c r="M583" s="739">
        <v>728.87397662378805</v>
      </c>
      <c r="N583" s="739">
        <v>270.6442324563526</v>
      </c>
      <c r="O583" s="74">
        <v>1.9498155089987224</v>
      </c>
      <c r="P583" s="74">
        <v>726.43878362948976</v>
      </c>
      <c r="Q583" s="74">
        <v>2.4351929942983466</v>
      </c>
      <c r="R583" s="74">
        <v>1.0002214018918796</v>
      </c>
      <c r="S583" s="74">
        <v>1.0466360287123164</v>
      </c>
      <c r="T583" s="74">
        <v>1.0466286894600865</v>
      </c>
      <c r="U583" s="74">
        <v>5.4032395565627667E-2</v>
      </c>
      <c r="V583" s="74"/>
      <c r="W583" s="74">
        <v>1.1435186837065375E-2</v>
      </c>
      <c r="X583" s="74">
        <v>1.7354316527059342E-2</v>
      </c>
      <c r="Y583" s="74">
        <v>2.8789503364124717E-2</v>
      </c>
      <c r="Z583" s="150"/>
      <c r="AA583" s="150"/>
      <c r="AB583" s="150"/>
    </row>
    <row r="584" spans="7:28">
      <c r="G584" s="4">
        <v>562</v>
      </c>
      <c r="H584" s="739">
        <v>2.7314423800475687E-2</v>
      </c>
      <c r="I584" s="739">
        <v>6373.7078578467963</v>
      </c>
      <c r="J584" s="739">
        <v>6373.7215150586962</v>
      </c>
      <c r="K584" s="739">
        <v>2.7078578467960628</v>
      </c>
      <c r="L584" s="739">
        <v>2.7215150586963008</v>
      </c>
      <c r="M584" s="739">
        <v>726.37900523593237</v>
      </c>
      <c r="N584" s="739">
        <v>270.46772241203644</v>
      </c>
      <c r="O584" s="74">
        <v>1.9234981687979062</v>
      </c>
      <c r="P584" s="74">
        <v>723.97824765042935</v>
      </c>
      <c r="Q584" s="74">
        <v>2.4007575855029653</v>
      </c>
      <c r="R584" s="74">
        <v>1.0002206628775601</v>
      </c>
      <c r="S584" s="74">
        <v>1.0466299675098971</v>
      </c>
      <c r="T584" s="74">
        <v>1.0466225546328922</v>
      </c>
      <c r="U584" s="74">
        <v>5.4574854498241621E-2</v>
      </c>
      <c r="V584" s="74"/>
      <c r="W584" s="74">
        <v>1.1378752235517832E-2</v>
      </c>
      <c r="X584" s="74">
        <v>1.7082975345584384E-2</v>
      </c>
      <c r="Y584" s="74">
        <v>2.8461727581102214E-2</v>
      </c>
      <c r="Z584" s="150"/>
      <c r="AA584" s="150"/>
      <c r="AB584" s="150"/>
    </row>
    <row r="585" spans="7:28">
      <c r="G585" s="4">
        <v>563</v>
      </c>
      <c r="H585" s="739">
        <v>2.7588938323478238E-2</v>
      </c>
      <c r="I585" s="739">
        <v>6373.7351722705962</v>
      </c>
      <c r="J585" s="739">
        <v>6373.7489667397576</v>
      </c>
      <c r="K585" s="739">
        <v>2.735172270596538</v>
      </c>
      <c r="L585" s="739">
        <v>2.7489667397582771</v>
      </c>
      <c r="M585" s="739">
        <v>723.86600513840574</v>
      </c>
      <c r="N585" s="739">
        <v>270.28943994379802</v>
      </c>
      <c r="O585" s="74">
        <v>1.8972769057783945</v>
      </c>
      <c r="P585" s="74">
        <v>721.49953576931875</v>
      </c>
      <c r="Q585" s="74">
        <v>2.3664693690869605</v>
      </c>
      <c r="R585" s="74">
        <v>1.0002199197762185</v>
      </c>
      <c r="S585" s="74">
        <v>1.0466238397335583</v>
      </c>
      <c r="T585" s="74">
        <v>1.0466163524946779</v>
      </c>
      <c r="U585" s="74">
        <v>5.5122753080013354E-2</v>
      </c>
      <c r="V585" s="74"/>
      <c r="W585" s="74">
        <v>1.1321991052260824E-2</v>
      </c>
      <c r="X585" s="74">
        <v>1.6813190571619351E-2</v>
      </c>
      <c r="Y585" s="74">
        <v>2.8135181623880175E-2</v>
      </c>
      <c r="Z585" s="150"/>
      <c r="AA585" s="150"/>
      <c r="AB585" s="150"/>
    </row>
    <row r="586" spans="7:28">
      <c r="G586" s="4">
        <v>564</v>
      </c>
      <c r="H586" s="739">
        <v>2.7866211763303995E-2</v>
      </c>
      <c r="I586" s="739">
        <v>6373.76276120892</v>
      </c>
      <c r="J586" s="739">
        <v>6373.7766943148017</v>
      </c>
      <c r="K586" s="739">
        <v>2.7627612089200158</v>
      </c>
      <c r="L586" s="739">
        <v>2.7766943148016678</v>
      </c>
      <c r="M586" s="739">
        <v>721.33492192675828</v>
      </c>
      <c r="N586" s="739">
        <v>270.10936726939906</v>
      </c>
      <c r="O586" s="74">
        <v>1.871154954870645</v>
      </c>
      <c r="P586" s="74">
        <v>719.00258929674851</v>
      </c>
      <c r="Q586" s="74">
        <v>2.3323326300097409</v>
      </c>
      <c r="R586" s="74">
        <v>1.0002191725845693</v>
      </c>
      <c r="S586" s="74">
        <v>1.0466176446514954</v>
      </c>
      <c r="T586" s="74">
        <v>1.0466100823062896</v>
      </c>
      <c r="U586" s="74">
        <v>5.5676145722827641E-2</v>
      </c>
      <c r="V586" s="74"/>
      <c r="W586" s="74">
        <v>1.1264904072236306E-2</v>
      </c>
      <c r="X586" s="74">
        <v>1.6544995824891551E-2</v>
      </c>
      <c r="Y586" s="74">
        <v>2.7809899897127857E-2</v>
      </c>
      <c r="Z586" s="150"/>
      <c r="AA586" s="150"/>
      <c r="AB586" s="150"/>
    </row>
    <row r="587" spans="7:28">
      <c r="G587" s="134">
        <v>565</v>
      </c>
      <c r="H587" s="739">
        <v>2.8146271847528007E-2</v>
      </c>
      <c r="I587" s="739">
        <v>6373.7906274206834</v>
      </c>
      <c r="J587" s="739">
        <v>6373.8047005566068</v>
      </c>
      <c r="K587" s="739">
        <v>2.7906274206833199</v>
      </c>
      <c r="L587" s="739">
        <v>2.8047005566070839</v>
      </c>
      <c r="M587" s="739">
        <v>718.7857027618179</v>
      </c>
      <c r="N587" s="739">
        <v>269.92748642851097</v>
      </c>
      <c r="O587" s="74">
        <v>1.8451355474357167</v>
      </c>
      <c r="P587" s="74">
        <v>716.48735112158158</v>
      </c>
      <c r="Q587" s="74">
        <v>2.2983516402363526</v>
      </c>
      <c r="R587" s="74">
        <v>1.0002184212995298</v>
      </c>
      <c r="S587" s="74">
        <v>1.0466113815242004</v>
      </c>
      <c r="T587" s="74">
        <v>1.0466037433207984</v>
      </c>
      <c r="U587" s="74">
        <v>5.6235087381537596E-2</v>
      </c>
      <c r="V587" s="74"/>
      <c r="W587" s="74">
        <v>1.1207492146853945E-2</v>
      </c>
      <c r="X587" s="74">
        <v>1.6278424458445129E-2</v>
      </c>
      <c r="Y587" s="74">
        <v>2.7485916605299074E-2</v>
      </c>
      <c r="Z587" s="150"/>
      <c r="AA587" s="150"/>
      <c r="AB587" s="150"/>
    </row>
    <row r="588" spans="7:28">
      <c r="G588" s="4">
        <v>566</v>
      </c>
      <c r="H588" s="739">
        <v>2.8429146582392095E-2</v>
      </c>
      <c r="I588" s="739">
        <v>6373.8187736925311</v>
      </c>
      <c r="J588" s="739">
        <v>6373.8329882658227</v>
      </c>
      <c r="K588" s="739">
        <v>2.8187736925308498</v>
      </c>
      <c r="L588" s="739">
        <v>2.832988265822046</v>
      </c>
      <c r="M588" s="739">
        <v>716.21829641537613</v>
      </c>
      <c r="N588" s="739">
        <v>269.74377928093742</v>
      </c>
      <c r="O588" s="74">
        <v>1.8192219098801783</v>
      </c>
      <c r="P588" s="74">
        <v>713.95376575860746</v>
      </c>
      <c r="Q588" s="74">
        <v>2.2645306567686396</v>
      </c>
      <c r="R588" s="74">
        <v>1.0002176659182227</v>
      </c>
      <c r="S588" s="74">
        <v>1.0466050496043817</v>
      </c>
      <c r="T588" s="74">
        <v>1.0465973347834183</v>
      </c>
      <c r="U588" s="74">
        <v>5.6799633558057394E-2</v>
      </c>
      <c r="V588" s="74"/>
      <c r="W588" s="74">
        <v>1.1149756195178582E-2</v>
      </c>
      <c r="X588" s="74">
        <v>1.6013509541109489E-2</v>
      </c>
      <c r="Y588" s="74">
        <v>2.7163265736288071E-2</v>
      </c>
      <c r="Z588" s="150"/>
      <c r="AA588" s="150"/>
      <c r="AB588" s="150"/>
    </row>
    <row r="589" spans="7:28">
      <c r="G589" s="4">
        <v>567</v>
      </c>
      <c r="H589" s="739">
        <v>2.8714864255605439E-2</v>
      </c>
      <c r="I589" s="739">
        <v>6373.8472028391134</v>
      </c>
      <c r="J589" s="739">
        <v>6373.8615602712416</v>
      </c>
      <c r="K589" s="739">
        <v>2.8472028391132422</v>
      </c>
      <c r="L589" s="739">
        <v>2.8615602712410451</v>
      </c>
      <c r="M589" s="739">
        <v>713.6326533166</v>
      </c>
      <c r="N589" s="739">
        <v>269.55822750481946</v>
      </c>
      <c r="O589" s="74">
        <v>1.7934172622502085</v>
      </c>
      <c r="P589" s="74">
        <v>711.4017793969474</v>
      </c>
      <c r="Q589" s="74">
        <v>2.2308739196525713</v>
      </c>
      <c r="R589" s="74">
        <v>1.000216906437976</v>
      </c>
      <c r="S589" s="74">
        <v>1.0465986481368941</v>
      </c>
      <c r="T589" s="74">
        <v>1.0465908559314352</v>
      </c>
      <c r="U589" s="74">
        <v>5.7369840305000253E-2</v>
      </c>
      <c r="V589" s="74"/>
      <c r="W589" s="74">
        <v>1.1091697205123385E-2</v>
      </c>
      <c r="X589" s="74">
        <v>1.5750283839871444E-2</v>
      </c>
      <c r="Y589" s="74">
        <v>2.6841981044994828E-2</v>
      </c>
      <c r="Z589" s="150"/>
      <c r="AA589" s="150"/>
      <c r="AB589" s="150"/>
    </row>
    <row r="590" spans="7:28">
      <c r="G590" s="4">
        <v>568</v>
      </c>
      <c r="H590" s="739">
        <v>2.9003453439173467E-2</v>
      </c>
      <c r="I590" s="739">
        <v>6373.8759177033689</v>
      </c>
      <c r="J590" s="739">
        <v>6373.8904194300885</v>
      </c>
      <c r="K590" s="739">
        <v>2.8759177033688466</v>
      </c>
      <c r="L590" s="739">
        <v>2.8904194300884334</v>
      </c>
      <c r="M590" s="739">
        <v>711.02872559915909</v>
      </c>
      <c r="N590" s="739">
        <v>269.37081259482278</v>
      </c>
      <c r="O590" s="74">
        <v>1.7677248168055175</v>
      </c>
      <c r="P590" s="74">
        <v>708.83133994919626</v>
      </c>
      <c r="Q590" s="74">
        <v>2.1973856499627895</v>
      </c>
      <c r="R590" s="74">
        <v>1.0002161428563245</v>
      </c>
      <c r="S590" s="74">
        <v>1.0465921763586579</v>
      </c>
      <c r="T590" s="74">
        <v>1.046584305994126</v>
      </c>
      <c r="U590" s="74">
        <v>5.7945764232954389E-2</v>
      </c>
      <c r="V590" s="74"/>
      <c r="W590" s="74">
        <v>1.1033316234647797E-2</v>
      </c>
      <c r="X590" s="74">
        <v>1.5488779802163039E-2</v>
      </c>
      <c r="Y590" s="74">
        <v>2.6522096036810834E-2</v>
      </c>
      <c r="Z590" s="150"/>
      <c r="AA590" s="150"/>
      <c r="AB590" s="150"/>
    </row>
    <row r="591" spans="7:28">
      <c r="G591" s="134">
        <v>569</v>
      </c>
      <c r="H591" s="739">
        <v>2.9294942992255046E-2</v>
      </c>
      <c r="I591" s="739">
        <v>6373.9049211568081</v>
      </c>
      <c r="J591" s="739">
        <v>6373.9195686283047</v>
      </c>
      <c r="K591" s="739">
        <v>2.9049211568080202</v>
      </c>
      <c r="L591" s="739">
        <v>2.9195686283041478</v>
      </c>
      <c r="M591" s="739">
        <v>708.40646714908269</v>
      </c>
      <c r="N591" s="739">
        <v>269.1815158603074</v>
      </c>
      <c r="O591" s="74">
        <v>1.7421477765738145</v>
      </c>
      <c r="P591" s="74">
        <v>706.24239710131712</v>
      </c>
      <c r="Q591" s="74">
        <v>2.1640700477655908</v>
      </c>
      <c r="R591" s="74">
        <v>1.0002153751710112</v>
      </c>
      <c r="S591" s="74">
        <v>1.0465856334985864</v>
      </c>
      <c r="T591" s="74">
        <v>1.0465776841926853</v>
      </c>
      <c r="U591" s="74">
        <v>5.8527462516849482E-2</v>
      </c>
      <c r="V591" s="74"/>
      <c r="W591" s="74">
        <v>1.097461441296037E-2</v>
      </c>
      <c r="X591" s="74">
        <v>1.5229029538079045E-2</v>
      </c>
      <c r="Y591" s="74">
        <v>2.6203643951039413E-2</v>
      </c>
      <c r="Z591" s="150"/>
      <c r="AA591" s="150"/>
      <c r="AB591" s="150"/>
    </row>
    <row r="592" spans="7:28">
      <c r="G592" s="4">
        <v>570</v>
      </c>
      <c r="H592" s="739">
        <v>2.958936206404841E-2</v>
      </c>
      <c r="I592" s="739">
        <v>6373.9342160998003</v>
      </c>
      <c r="J592" s="739">
        <v>6373.9490107808324</v>
      </c>
      <c r="K592" s="739">
        <v>2.9342160998002775</v>
      </c>
      <c r="L592" s="739">
        <v>2.9490107808323018</v>
      </c>
      <c r="M592" s="739">
        <v>705.76583365333136</v>
      </c>
      <c r="N592" s="739">
        <v>268.9903184234787</v>
      </c>
      <c r="O592" s="74">
        <v>1.7166893338865437</v>
      </c>
      <c r="P592" s="74">
        <v>703.63490236326982</v>
      </c>
      <c r="Q592" s="74">
        <v>2.1309312900615178</v>
      </c>
      <c r="R592" s="74">
        <v>1.0002146033799884</v>
      </c>
      <c r="S592" s="74">
        <v>1.0465790187775046</v>
      </c>
      <c r="T592" s="74">
        <v>1.0465709897401432</v>
      </c>
      <c r="U592" s="74">
        <v>5.9114992899594654E-2</v>
      </c>
      <c r="V592" s="74"/>
      <c r="W592" s="74">
        <v>1.091559294172501E-2</v>
      </c>
      <c r="X592" s="74">
        <v>1.4971064802536778E-2</v>
      </c>
      <c r="Y592" s="74">
        <v>2.5886657744261788E-2</v>
      </c>
      <c r="Z592" s="150"/>
      <c r="AA592" s="150"/>
      <c r="AB592" s="150"/>
    </row>
    <row r="593" spans="7:28">
      <c r="G593" s="4">
        <v>571</v>
      </c>
      <c r="H593" s="739">
        <v>2.9886740096706031E-2</v>
      </c>
      <c r="I593" s="739">
        <v>6373.9638054618645</v>
      </c>
      <c r="J593" s="739">
        <v>6373.9787488319125</v>
      </c>
      <c r="K593" s="739">
        <v>2.9638054618643253</v>
      </c>
      <c r="L593" s="739">
        <v>2.9787488319126783</v>
      </c>
      <c r="M593" s="739">
        <v>703.1067826491086</v>
      </c>
      <c r="N593" s="739">
        <v>268.79720121752052</v>
      </c>
      <c r="O593" s="74">
        <v>1.6913526688966625</v>
      </c>
      <c r="P593" s="74">
        <v>701.00880912039975</v>
      </c>
      <c r="Q593" s="74">
        <v>2.0979735287088443</v>
      </c>
      <c r="R593" s="74">
        <v>1.0002138274814183</v>
      </c>
      <c r="S593" s="74">
        <v>1.046572331408075</v>
      </c>
      <c r="T593" s="74">
        <v>1.0465642218412898</v>
      </c>
      <c r="U593" s="74">
        <v>5.9708413697535434E-2</v>
      </c>
      <c r="V593" s="74"/>
      <c r="W593" s="74">
        <v>1.0856253096271517E-2</v>
      </c>
      <c r="X593" s="74">
        <v>1.4714916977393288E-2</v>
      </c>
      <c r="Y593" s="74">
        <v>2.5571170073664804E-2</v>
      </c>
      <c r="Z593" s="150"/>
      <c r="AA593" s="150"/>
      <c r="AB593" s="150"/>
    </row>
    <row r="594" spans="7:28">
      <c r="G594" s="4">
        <v>572</v>
      </c>
      <c r="H594" s="739">
        <v>3.0187106828279027E-2</v>
      </c>
      <c r="I594" s="739">
        <v>6373.9936922019606</v>
      </c>
      <c r="J594" s="739">
        <v>6374.0087857553744</v>
      </c>
      <c r="K594" s="739">
        <v>2.9936922019610313</v>
      </c>
      <c r="L594" s="739">
        <v>3.0087857553751709</v>
      </c>
      <c r="M594" s="739">
        <v>700.42927357388794</v>
      </c>
      <c r="N594" s="739">
        <v>268.60214498470953</v>
      </c>
      <c r="O594" s="74">
        <v>1.6661409480792642</v>
      </c>
      <c r="P594" s="74">
        <v>698.36407268555865</v>
      </c>
      <c r="Q594" s="74">
        <v>2.0652008883292474</v>
      </c>
      <c r="R594" s="74">
        <v>1.000213047473675</v>
      </c>
      <c r="S594" s="74">
        <v>1.0465655705947143</v>
      </c>
      <c r="T594" s="74">
        <v>1.046557379692592</v>
      </c>
      <c r="U594" s="74">
        <v>6.0307783808184467E-2</v>
      </c>
      <c r="V594" s="74"/>
      <c r="W594" s="74">
        <v>1.0796596226808312E-2</v>
      </c>
      <c r="X594" s="74">
        <v>1.4460617053533164E-2</v>
      </c>
      <c r="Y594" s="74">
        <v>2.5257213280341476E-2</v>
      </c>
      <c r="Z594" s="150"/>
      <c r="AA594" s="150"/>
      <c r="AB594" s="150"/>
    </row>
    <row r="595" spans="7:28">
      <c r="G595" s="134">
        <v>573</v>
      </c>
      <c r="H595" s="739">
        <v>3.0490492295690855E-2</v>
      </c>
      <c r="I595" s="739">
        <v>6374.0238793087892</v>
      </c>
      <c r="J595" s="739">
        <v>6374.0391245549372</v>
      </c>
      <c r="K595" s="739">
        <v>3.0238793087893101</v>
      </c>
      <c r="L595" s="739">
        <v>3.0391245549371555</v>
      </c>
      <c r="M595" s="739">
        <v>697.73326781619187</v>
      </c>
      <c r="N595" s="739">
        <v>268.40513027451129</v>
      </c>
      <c r="O595" s="74">
        <v>1.6410573227159313</v>
      </c>
      <c r="P595" s="74">
        <v>695.7006503519948</v>
      </c>
      <c r="Q595" s="74">
        <v>2.0326174641970942</v>
      </c>
      <c r="R595" s="74">
        <v>1.0002122633553459</v>
      </c>
      <c r="S595" s="74">
        <v>1.0465587355335146</v>
      </c>
      <c r="T595" s="74">
        <v>1.0465504624821143</v>
      </c>
      <c r="U595" s="74">
        <v>6.0913162712949998E-2</v>
      </c>
      <c r="V595" s="74"/>
      <c r="W595" s="74">
        <v>1.0736623759638519E-2</v>
      </c>
      <c r="X595" s="74">
        <v>1.4208195612943026E-2</v>
      </c>
      <c r="Y595" s="74">
        <v>2.4944819372581545E-2</v>
      </c>
      <c r="Z595" s="150"/>
      <c r="AA595" s="150"/>
      <c r="AB595" s="150"/>
    </row>
    <row r="596" spans="7:28">
      <c r="G596" s="4">
        <v>574</v>
      </c>
      <c r="H596" s="739">
        <v>3.0796926837741104E-2</v>
      </c>
      <c r="I596" s="739">
        <v>6374.0543698010852</v>
      </c>
      <c r="J596" s="739">
        <v>6374.0697682645041</v>
      </c>
      <c r="K596" s="739">
        <v>3.0543698010850031</v>
      </c>
      <c r="L596" s="739">
        <v>3.0697682645038737</v>
      </c>
      <c r="M596" s="739">
        <v>695.01872876707898</v>
      </c>
      <c r="N596" s="739">
        <v>268.20613744165684</v>
      </c>
      <c r="O596" s="74">
        <v>1.6161049273636767</v>
      </c>
      <c r="P596" s="74">
        <v>693.01850144696527</v>
      </c>
      <c r="Q596" s="74">
        <v>2.0002273201137108</v>
      </c>
      <c r="R596" s="74">
        <v>1.0002114751252329</v>
      </c>
      <c r="S596" s="74">
        <v>1.0465518254121633</v>
      </c>
      <c r="T596" s="74">
        <v>1.046543469389436</v>
      </c>
      <c r="U596" s="74">
        <v>6.1524610486230813E-2</v>
      </c>
      <c r="V596" s="74"/>
      <c r="W596" s="74">
        <v>1.0676337198377045E-2</v>
      </c>
      <c r="X596" s="74">
        <v>1.3957682810786751E-2</v>
      </c>
      <c r="Y596" s="74">
        <v>2.4634020009163794E-2</v>
      </c>
      <c r="Z596" s="150"/>
      <c r="AA596" s="150"/>
      <c r="AB596" s="150"/>
    </row>
    <row r="597" spans="7:28">
      <c r="G597" s="4">
        <v>575</v>
      </c>
      <c r="H597" s="739">
        <v>3.1106441098139294E-2</v>
      </c>
      <c r="I597" s="739">
        <v>6374.085166727923</v>
      </c>
      <c r="J597" s="739">
        <v>6374.100719948472</v>
      </c>
      <c r="K597" s="739">
        <v>3.0851667279227435</v>
      </c>
      <c r="L597" s="739">
        <v>3.1007199484718133</v>
      </c>
      <c r="M597" s="739">
        <v>692.28562187239152</v>
      </c>
      <c r="N597" s="739">
        <v>268.00514664420103</v>
      </c>
      <c r="O597" s="74">
        <v>1.591286878309442</v>
      </c>
      <c r="P597" s="74">
        <v>690.31758738612336</v>
      </c>
      <c r="Q597" s="74">
        <v>1.9680344862681813</v>
      </c>
      <c r="R597" s="74">
        <v>1.000210682782354</v>
      </c>
      <c r="S597" s="74">
        <v>1.04654483940986</v>
      </c>
      <c r="T597" s="74">
        <v>1.0465363995855697</v>
      </c>
      <c r="U597" s="74">
        <v>6.2142187799963722E-2</v>
      </c>
      <c r="V597" s="74"/>
      <c r="W597" s="74">
        <v>1.0615738125169694E-2</v>
      </c>
      <c r="X597" s="74">
        <v>1.3709108357498076E-2</v>
      </c>
      <c r="Y597" s="74">
        <v>2.4324846482667771E-2</v>
      </c>
      <c r="Z597" s="150"/>
      <c r="AA597" s="150"/>
      <c r="AB597" s="150"/>
    </row>
    <row r="598" spans="7:28">
      <c r="G598" s="4">
        <v>576</v>
      </c>
      <c r="H598" s="739">
        <v>3.141906602856942E-2</v>
      </c>
      <c r="I598" s="739">
        <v>6374.116273169021</v>
      </c>
      <c r="J598" s="739">
        <v>6374.1319827020352</v>
      </c>
      <c r="K598" s="739">
        <v>3.1162731690208831</v>
      </c>
      <c r="L598" s="739">
        <v>3.131982702035168</v>
      </c>
      <c r="M598" s="739">
        <v>689.5339146857217</v>
      </c>
      <c r="N598" s="739">
        <v>267.80213784156115</v>
      </c>
      <c r="O598" s="74">
        <v>1.5666062720110818</v>
      </c>
      <c r="P598" s="74">
        <v>687.5978717286356</v>
      </c>
      <c r="Q598" s="74">
        <v>1.9360429570861375</v>
      </c>
      <c r="R598" s="74">
        <v>1.0002098863259452</v>
      </c>
      <c r="S598" s="74">
        <v>1.0465377766972344</v>
      </c>
      <c r="T598" s="74">
        <v>1.0465292522328775</v>
      </c>
      <c r="U598" s="74">
        <v>6.2765955926806782E-2</v>
      </c>
      <c r="V598" s="74"/>
      <c r="W598" s="74">
        <v>1.0554828201912675E-2</v>
      </c>
      <c r="X598" s="74">
        <v>1.3462501500905728E-2</v>
      </c>
      <c r="Y598" s="74">
        <v>2.4017329702818405E-2</v>
      </c>
      <c r="Z598" s="150"/>
      <c r="AA598" s="150"/>
      <c r="AB598" s="150"/>
    </row>
    <row r="599" spans="7:28">
      <c r="G599" s="134">
        <v>577</v>
      </c>
      <c r="H599" s="739">
        <v>3.1734832891785046E-2</v>
      </c>
      <c r="I599" s="739">
        <v>6374.1476922350494</v>
      </c>
      <c r="J599" s="739">
        <v>6374.1635596514952</v>
      </c>
      <c r="K599" s="739">
        <v>3.1476922350494516</v>
      </c>
      <c r="L599" s="739">
        <v>3.1635596514953441</v>
      </c>
      <c r="M599" s="739">
        <v>686.76357692211559</v>
      </c>
      <c r="N599" s="739">
        <v>267.59709079253599</v>
      </c>
      <c r="O599" s="74">
        <v>1.5420661835259044</v>
      </c>
      <c r="P599" s="74">
        <v>684.85932023304736</v>
      </c>
      <c r="Q599" s="74">
        <v>1.9042566890682091</v>
      </c>
      <c r="R599" s="74">
        <v>1.000209085755462</v>
      </c>
      <c r="S599" s="74">
        <v>1.0465306364362617</v>
      </c>
      <c r="T599" s="74">
        <v>1.0465220264849844</v>
      </c>
      <c r="U599" s="74">
        <v>6.339597675105324E-2</v>
      </c>
      <c r="V599" s="74"/>
      <c r="W599" s="74">
        <v>1.0493609171472087E-2</v>
      </c>
      <c r="X599" s="74">
        <v>1.3217891008407935E-2</v>
      </c>
      <c r="Y599" s="74">
        <v>2.3711500179880024E-2</v>
      </c>
      <c r="Z599" s="150"/>
      <c r="AA599" s="150"/>
      <c r="AB599" s="150"/>
    </row>
    <row r="600" spans="7:28">
      <c r="G600" s="4">
        <v>578</v>
      </c>
      <c r="H600" s="739">
        <v>3.205377326473563E-2</v>
      </c>
      <c r="I600" s="739">
        <v>6374.1794270679411</v>
      </c>
      <c r="J600" s="739">
        <v>6374.1954539545732</v>
      </c>
      <c r="K600" s="739">
        <v>3.1794270679412362</v>
      </c>
      <c r="L600" s="739">
        <v>3.1954539545736038</v>
      </c>
      <c r="M600" s="739">
        <v>683.97458051252329</v>
      </c>
      <c r="N600" s="739">
        <v>267.38998505330613</v>
      </c>
      <c r="O600" s="74">
        <v>1.5176696649277726</v>
      </c>
      <c r="P600" s="74">
        <v>682.10190091390359</v>
      </c>
      <c r="Q600" s="74">
        <v>1.8726795986197198</v>
      </c>
      <c r="R600" s="74">
        <v>1.0002082810705808</v>
      </c>
      <c r="S600" s="74">
        <v>1.046523417780179</v>
      </c>
      <c r="T600" s="74">
        <v>1.0465147214866957</v>
      </c>
      <c r="U600" s="74">
        <v>6.4032312769086275E-2</v>
      </c>
      <c r="V600" s="74"/>
      <c r="W600" s="74">
        <v>1.0432082858903111E-2</v>
      </c>
      <c r="X600" s="74">
        <v>1.2975305149212971E-2</v>
      </c>
      <c r="Y600" s="74">
        <v>2.3407388008116082E-2</v>
      </c>
      <c r="Z600" s="150"/>
      <c r="AA600" s="150"/>
      <c r="AB600" s="150"/>
    </row>
    <row r="601" spans="7:28">
      <c r="G601" s="4">
        <v>579</v>
      </c>
      <c r="H601" s="739">
        <v>3.2375919041724287E-2</v>
      </c>
      <c r="I601" s="739">
        <v>6374.2114808412061</v>
      </c>
      <c r="J601" s="739">
        <v>6374.2276688007269</v>
      </c>
      <c r="K601" s="739">
        <v>3.2114808412059745</v>
      </c>
      <c r="L601" s="739">
        <v>3.2276688007268368</v>
      </c>
      <c r="M601" s="739">
        <v>681.16689965896876</v>
      </c>
      <c r="N601" s="739">
        <v>267.18079997541327</v>
      </c>
      <c r="O601" s="74">
        <v>1.4934197437138923</v>
      </c>
      <c r="P601" s="74">
        <v>679.32558409909541</v>
      </c>
      <c r="Q601" s="74">
        <v>1.8413155598733475</v>
      </c>
      <c r="R601" s="74">
        <v>1.000207472271202</v>
      </c>
      <c r="S601" s="74">
        <v>1.0465161198733979</v>
      </c>
      <c r="T601" s="74">
        <v>1.0465073363739081</v>
      </c>
      <c r="U601" s="74">
        <v>6.4675027101202431E-2</v>
      </c>
      <c r="V601" s="74"/>
      <c r="W601" s="74">
        <v>1.0370251172667655E-2</v>
      </c>
      <c r="X601" s="74">
        <v>1.2734771676662574E-2</v>
      </c>
      <c r="Y601" s="74">
        <v>2.3105022849330227E-2</v>
      </c>
      <c r="Z601" s="150"/>
      <c r="AA601" s="150"/>
      <c r="AB601" s="150"/>
    </row>
    <row r="602" spans="7:28">
      <c r="G602" s="4">
        <v>580</v>
      </c>
      <c r="H602" s="739">
        <v>3.2701302437597106E-2</v>
      </c>
      <c r="I602" s="739">
        <v>6374.2438567602476</v>
      </c>
      <c r="J602" s="739">
        <v>6374.2602074114666</v>
      </c>
      <c r="K602" s="739">
        <v>3.2438567602476982</v>
      </c>
      <c r="L602" s="739">
        <v>3.2602074114664967</v>
      </c>
      <c r="M602" s="739">
        <v>678.34051089047534</v>
      </c>
      <c r="N602" s="739">
        <v>266.96951470372085</v>
      </c>
      <c r="O602" s="74">
        <v>1.4693194212024188</v>
      </c>
      <c r="P602" s="74">
        <v>676.53034248796882</v>
      </c>
      <c r="Q602" s="74">
        <v>1.8101684025065148</v>
      </c>
      <c r="R602" s="74">
        <v>1.0002066593574512</v>
      </c>
      <c r="S602" s="74">
        <v>1.0465087418514187</v>
      </c>
      <c r="T602" s="74">
        <v>1.0464998702735229</v>
      </c>
      <c r="U602" s="74">
        <v>6.5324183492521115E-2</v>
      </c>
      <c r="V602" s="74"/>
      <c r="W602" s="74">
        <v>1.0308116105850361E-2</v>
      </c>
      <c r="X602" s="74">
        <v>1.2496317810656084E-2</v>
      </c>
      <c r="Y602" s="74">
        <v>2.2804433916506446E-2</v>
      </c>
      <c r="Z602" s="150"/>
      <c r="AA602" s="150"/>
      <c r="AB602" s="150"/>
    </row>
    <row r="603" spans="7:28">
      <c r="G603" s="134">
        <v>581</v>
      </c>
      <c r="H603" s="739">
        <v>3.3029955990964859E-2</v>
      </c>
      <c r="I603" s="739">
        <v>6374.2765580626856</v>
      </c>
      <c r="J603" s="739">
        <v>6374.2930730406806</v>
      </c>
      <c r="K603" s="739">
        <v>3.2765580626852948</v>
      </c>
      <c r="L603" s="739">
        <v>3.2930730406807771</v>
      </c>
      <c r="M603" s="739">
        <v>675.49539311969716</v>
      </c>
      <c r="N603" s="739">
        <v>266.75610817435324</v>
      </c>
      <c r="O603" s="74">
        <v>1.4453716709220217</v>
      </c>
      <c r="P603" s="74">
        <v>673.7161512101419</v>
      </c>
      <c r="Q603" s="74">
        <v>1.7792419095552401</v>
      </c>
      <c r="R603" s="74">
        <v>1.0002058423296816</v>
      </c>
      <c r="S603" s="74">
        <v>1.0465012828407434</v>
      </c>
      <c r="T603" s="74">
        <v>1.0464923223033586</v>
      </c>
      <c r="U603" s="74">
        <v>6.5979846322079538E-2</v>
      </c>
      <c r="V603" s="74"/>
      <c r="W603" s="74">
        <v>1.0245679737371416E-2</v>
      </c>
      <c r="X603" s="74">
        <v>1.2259970220192297E-2</v>
      </c>
      <c r="Y603" s="74">
        <v>2.2505649957563711E-2</v>
      </c>
      <c r="Z603" s="150"/>
      <c r="AA603" s="150"/>
      <c r="AB603" s="150"/>
    </row>
    <row r="604" spans="7:28">
      <c r="G604" s="4">
        <v>582</v>
      </c>
      <c r="H604" s="739">
        <v>3.336191256745677E-2</v>
      </c>
      <c r="I604" s="739">
        <v>6374.3095880186765</v>
      </c>
      <c r="J604" s="739">
        <v>6374.3262689749599</v>
      </c>
      <c r="K604" s="739">
        <v>3.3095880186762598</v>
      </c>
      <c r="L604" s="739">
        <v>3.3262689749599881</v>
      </c>
      <c r="M604" s="739">
        <v>672.63152770031286</v>
      </c>
      <c r="N604" s="739">
        <v>266.54055911261582</v>
      </c>
      <c r="O604" s="74">
        <v>1.4215794369946786</v>
      </c>
      <c r="P604" s="74">
        <v>670.88298788508644</v>
      </c>
      <c r="Q604" s="74">
        <v>1.7485398152263925</v>
      </c>
      <c r="R604" s="74">
        <v>1.0002050211884761</v>
      </c>
      <c r="S604" s="74">
        <v>1.0464937419587859</v>
      </c>
      <c r="T604" s="74">
        <v>1.0464846915720598</v>
      </c>
      <c r="U604" s="74">
        <v>6.6642080608289689E-2</v>
      </c>
      <c r="V604" s="74"/>
      <c r="W604" s="74">
        <v>1.0182944233196599E-2</v>
      </c>
      <c r="X604" s="74">
        <v>1.2025755006048024E-2</v>
      </c>
      <c r="Y604" s="74">
        <v>2.2208699239244623E-2</v>
      </c>
      <c r="Z604" s="150"/>
      <c r="AA604" s="150"/>
      <c r="AB604" s="150"/>
    </row>
    <row r="605" spans="7:28">
      <c r="G605" s="4">
        <v>583</v>
      </c>
      <c r="H605" s="739">
        <v>3.3697205363007139E-2</v>
      </c>
      <c r="I605" s="739">
        <v>6374.3429499312433</v>
      </c>
      <c r="J605" s="739">
        <v>6374.3597985339247</v>
      </c>
      <c r="K605" s="739">
        <v>3.3429499312437199</v>
      </c>
      <c r="L605" s="739">
        <v>3.3597985339252237</v>
      </c>
      <c r="M605" s="739">
        <v>669.74889848512407</v>
      </c>
      <c r="N605" s="739">
        <v>266.32284603089334</v>
      </c>
      <c r="O605" s="74">
        <v>1.3979456325129012</v>
      </c>
      <c r="P605" s="74">
        <v>668.03083268241392</v>
      </c>
      <c r="Q605" s="74">
        <v>1.7180658027101672</v>
      </c>
      <c r="R605" s="74">
        <v>1.000204195934651</v>
      </c>
      <c r="S605" s="74">
        <v>1.0464861183137806</v>
      </c>
      <c r="T605" s="74">
        <v>1.0464769771790057</v>
      </c>
      <c r="U605" s="74">
        <v>6.731095201575954E-2</v>
      </c>
      <c r="V605" s="74"/>
      <c r="W605" s="74">
        <v>1.0119911847542466E-2</v>
      </c>
      <c r="X605" s="74">
        <v>1.1793697683610783E-2</v>
      </c>
      <c r="Y605" s="74">
        <v>2.1913609531153247E-2</v>
      </c>
      <c r="Z605" s="150"/>
      <c r="AA605" s="150"/>
      <c r="AB605" s="150"/>
    </row>
    <row r="606" spans="7:28">
      <c r="G606" s="4">
        <v>584</v>
      </c>
      <c r="H606" s="739">
        <v>3.4035867907174874E-2</v>
      </c>
      <c r="I606" s="739">
        <v>6374.3766471366071</v>
      </c>
      <c r="J606" s="739">
        <v>6374.3936650705609</v>
      </c>
      <c r="K606" s="739">
        <v>3.3766471366067257</v>
      </c>
      <c r="L606" s="739">
        <v>3.3936650705603131</v>
      </c>
      <c r="M606" s="739">
        <v>666.84749188489775</v>
      </c>
      <c r="N606" s="739">
        <v>266.10294722652856</v>
      </c>
      <c r="O606" s="74">
        <v>1.3744731379127184</v>
      </c>
      <c r="P606" s="74">
        <v>665.15966838290296</v>
      </c>
      <c r="Q606" s="74">
        <v>1.6878235019947818</v>
      </c>
      <c r="R606" s="74">
        <v>1.0002033665692569</v>
      </c>
      <c r="S606" s="74">
        <v>1.0464784110046947</v>
      </c>
      <c r="T606" s="74">
        <v>1.0464691782142206</v>
      </c>
      <c r="U606" s="74">
        <v>6.7986526861204766E-2</v>
      </c>
      <c r="V606" s="74"/>
      <c r="W606" s="74">
        <v>1.0056584924076956E-2</v>
      </c>
      <c r="X606" s="74">
        <v>1.1563823165884902E-2</v>
      </c>
      <c r="Y606" s="74">
        <v>2.1620408089961858E-2</v>
      </c>
      <c r="Z606" s="150"/>
      <c r="AA606" s="150"/>
      <c r="AB606" s="150"/>
    </row>
    <row r="607" spans="7:28">
      <c r="G607" s="134">
        <v>585</v>
      </c>
      <c r="H607" s="739">
        <v>3.4377934066496647E-2</v>
      </c>
      <c r="I607" s="739">
        <v>6374.4106830045139</v>
      </c>
      <c r="J607" s="739">
        <v>6374.4278719715476</v>
      </c>
      <c r="K607" s="739">
        <v>3.4106830045139005</v>
      </c>
      <c r="L607" s="739">
        <v>3.4278719715471486</v>
      </c>
      <c r="M607" s="739">
        <v>663.92729692791806</v>
      </c>
      <c r="N607" s="739">
        <v>265.88084077967881</v>
      </c>
      <c r="O607" s="74">
        <v>1.3511647993437002</v>
      </c>
      <c r="P607" s="74">
        <v>662.26948044023277</v>
      </c>
      <c r="Q607" s="74">
        <v>1.6578164876853207</v>
      </c>
      <c r="R607" s="74">
        <v>1.0002025330935824</v>
      </c>
      <c r="S607" s="74">
        <v>1.0464706191211341</v>
      </c>
      <c r="T607" s="74">
        <v>1.0464612937582793</v>
      </c>
      <c r="U607" s="74">
        <v>6.8668872117541468E-2</v>
      </c>
      <c r="V607" s="74"/>
      <c r="W607" s="74">
        <v>9.9929658971138983E-3</v>
      </c>
      <c r="X607" s="74">
        <v>1.133615574668927E-2</v>
      </c>
      <c r="Y607" s="74">
        <v>2.132912164380317E-2</v>
      </c>
      <c r="Z607" s="150"/>
      <c r="AA607" s="150"/>
      <c r="AB607" s="150"/>
    </row>
    <row r="608" spans="7:28">
      <c r="G608" s="4">
        <v>586</v>
      </c>
      <c r="H608" s="739">
        <v>3.4723438047873451E-2</v>
      </c>
      <c r="I608" s="739">
        <v>6374.4450609385804</v>
      </c>
      <c r="J608" s="739">
        <v>6374.4624226576043</v>
      </c>
      <c r="K608" s="739">
        <v>3.4450609385803967</v>
      </c>
      <c r="L608" s="739">
        <v>3.4624226576043333</v>
      </c>
      <c r="M608" s="739">
        <v>660.98830532027705</v>
      </c>
      <c r="N608" s="739">
        <v>265.65650455115275</v>
      </c>
      <c r="O608" s="74">
        <v>1.3280234270374507</v>
      </c>
      <c r="P608" s="74">
        <v>659.3602570434482</v>
      </c>
      <c r="Q608" s="74">
        <v>1.6280482768288511</v>
      </c>
      <c r="R608" s="74">
        <v>1.0002016955091575</v>
      </c>
      <c r="S608" s="74">
        <v>1.0464627417432502</v>
      </c>
      <c r="T608" s="74">
        <v>1.0464533228822142</v>
      </c>
      <c r="U608" s="74">
        <v>6.9358055425709608E-2</v>
      </c>
      <c r="V608" s="74"/>
      <c r="W608" s="74">
        <v>9.9290572928010627E-3</v>
      </c>
      <c r="X608" s="74">
        <v>1.1110719084066516E-2</v>
      </c>
      <c r="Y608" s="74">
        <v>2.1039776376867578E-2</v>
      </c>
      <c r="Z608" s="150"/>
      <c r="AA608" s="150"/>
      <c r="AB608" s="150"/>
    </row>
    <row r="609" spans="7:28">
      <c r="G609" s="4">
        <v>587</v>
      </c>
      <c r="H609" s="739">
        <v>3.5072414401991353E-2</v>
      </c>
      <c r="I609" s="739">
        <v>6374.4797843766282</v>
      </c>
      <c r="J609" s="739">
        <v>6374.4973205838296</v>
      </c>
      <c r="K609" s="739">
        <v>3.479784376628273</v>
      </c>
      <c r="L609" s="739">
        <v>3.4973205838292687</v>
      </c>
      <c r="M609" s="739">
        <v>658.03051150685587</v>
      </c>
      <c r="N609" s="739">
        <v>265.42991618022432</v>
      </c>
      <c r="O609" s="74">
        <v>1.3050517936759138</v>
      </c>
      <c r="P609" s="74">
        <v>656.43198918010808</v>
      </c>
      <c r="Q609" s="74">
        <v>1.5985223267478046</v>
      </c>
      <c r="R609" s="74">
        <v>1.0002008538177558</v>
      </c>
      <c r="S609" s="74">
        <v>1.046454777941646</v>
      </c>
      <c r="T609" s="74">
        <v>1.0464452646474187</v>
      </c>
      <c r="U609" s="74">
        <v>7.0054145096037246E-2</v>
      </c>
      <c r="V609" s="74"/>
      <c r="W609" s="74">
        <v>9.8648617303001892E-3</v>
      </c>
      <c r="X609" s="74">
        <v>1.0887536183922228E-2</v>
      </c>
      <c r="Y609" s="74">
        <v>2.0752397914222419E-2</v>
      </c>
      <c r="Z609" s="150"/>
      <c r="AA609" s="150"/>
      <c r="AB609" s="150"/>
    </row>
    <row r="610" spans="7:28">
      <c r="G610" s="4">
        <v>588</v>
      </c>
      <c r="H610" s="739">
        <v>3.5424898026776543E-2</v>
      </c>
      <c r="I610" s="739">
        <v>6374.5148567910301</v>
      </c>
      <c r="J610" s="739">
        <v>6374.5325692400438</v>
      </c>
      <c r="K610" s="739">
        <v>3.5148567910302639</v>
      </c>
      <c r="L610" s="739">
        <v>3.5325692400436521</v>
      </c>
      <c r="M610" s="739">
        <v>655.05391273304303</v>
      </c>
      <c r="N610" s="739">
        <v>265.20105308242631</v>
      </c>
      <c r="O610" s="74">
        <v>1.2822526327609709</v>
      </c>
      <c r="P610" s="74">
        <v>653.4846707001592</v>
      </c>
      <c r="Q610" s="74">
        <v>1.569242032883817</v>
      </c>
      <c r="R610" s="74">
        <v>1.0002000080213986</v>
      </c>
      <c r="S610" s="74">
        <v>1.0464467267772799</v>
      </c>
      <c r="T610" s="74">
        <v>1.0464371181055516</v>
      </c>
      <c r="U610" s="74">
        <v>7.0757210116880742E-2</v>
      </c>
      <c r="V610" s="74"/>
      <c r="W610" s="74">
        <v>9.8003819229590759E-3</v>
      </c>
      <c r="X610" s="74">
        <v>1.0666629383914336E-2</v>
      </c>
      <c r="Y610" s="74">
        <v>2.0467011306873412E-2</v>
      </c>
      <c r="Z610" s="150"/>
      <c r="AA610" s="150"/>
      <c r="AB610" s="150"/>
    </row>
    <row r="611" spans="7:28">
      <c r="G611" s="134">
        <v>589</v>
      </c>
      <c r="H611" s="739">
        <v>3.5780924170885256E-2</v>
      </c>
      <c r="I611" s="739">
        <v>6374.5502816890566</v>
      </c>
      <c r="J611" s="739">
        <v>6374.5681721511419</v>
      </c>
      <c r="K611" s="739">
        <v>3.5502816890570399</v>
      </c>
      <c r="L611" s="739">
        <v>3.5681721511424827</v>
      </c>
      <c r="M611" s="739">
        <v>652.05850910713855</v>
      </c>
      <c r="N611" s="739">
        <v>264.96989244732129</v>
      </c>
      <c r="O611" s="74">
        <v>1.259628636986762</v>
      </c>
      <c r="P611" s="74">
        <v>650.51829838048445</v>
      </c>
      <c r="Q611" s="74">
        <v>1.5402107266541221</v>
      </c>
      <c r="R611" s="74">
        <v>1.0001991581223582</v>
      </c>
      <c r="S611" s="74">
        <v>1.0464385873013695</v>
      </c>
      <c r="T611" s="74">
        <v>1.0464288822984389</v>
      </c>
      <c r="U611" s="74">
        <v>7.1467320162355463E-2</v>
      </c>
      <c r="V611" s="74"/>
      <c r="W611" s="74">
        <v>9.73562067947383E-3</v>
      </c>
      <c r="X611" s="74">
        <v>1.0448020337611793E-2</v>
      </c>
      <c r="Y611" s="74">
        <v>2.0183641017085623E-2</v>
      </c>
      <c r="Z611" s="150"/>
      <c r="AA611" s="150"/>
      <c r="AB611" s="150"/>
    </row>
    <row r="612" spans="7:28">
      <c r="G612" s="4">
        <v>590</v>
      </c>
      <c r="H612" s="739">
        <v>3.6140528437228592E-2</v>
      </c>
      <c r="I612" s="739">
        <v>6374.586062613228</v>
      </c>
      <c r="J612" s="739">
        <v>6374.6041328774463</v>
      </c>
      <c r="K612" s="739">
        <v>3.5860626132279245</v>
      </c>
      <c r="L612" s="739">
        <v>3.6041328774465389</v>
      </c>
      <c r="M612" s="739">
        <v>649.0443036634681</v>
      </c>
      <c r="N612" s="739">
        <v>264.73641123625112</v>
      </c>
      <c r="O612" s="74">
        <v>1.2371824566162806</v>
      </c>
      <c r="P612" s="74">
        <v>647.53287199014528</v>
      </c>
      <c r="Q612" s="74">
        <v>1.5114316733227646</v>
      </c>
      <c r="R612" s="74">
        <v>1.0001983041231612</v>
      </c>
      <c r="S612" s="74">
        <v>1.0464303585552939</v>
      </c>
      <c r="T612" s="74">
        <v>1.0464205562579754</v>
      </c>
      <c r="U612" s="74">
        <v>7.2184545596428507E-2</v>
      </c>
      <c r="V612" s="74"/>
      <c r="W612" s="74">
        <v>9.6705809050408945E-3</v>
      </c>
      <c r="X612" s="74">
        <v>1.0231729998942759E-2</v>
      </c>
      <c r="Y612" s="74">
        <v>1.9902310903983651E-2</v>
      </c>
      <c r="Z612" s="150"/>
      <c r="AA612" s="150"/>
      <c r="AB612" s="150"/>
    </row>
    <row r="613" spans="7:28">
      <c r="G613" s="4">
        <v>591</v>
      </c>
      <c r="H613" s="739">
        <v>3.6503746786532891E-2</v>
      </c>
      <c r="I613" s="739">
        <v>6374.6222031416655</v>
      </c>
      <c r="J613" s="739">
        <v>6374.6404550150592</v>
      </c>
      <c r="K613" s="739">
        <v>3.6222031416651559</v>
      </c>
      <c r="L613" s="739">
        <v>3.6404550150584223</v>
      </c>
      <c r="M613" s="739">
        <v>646.01130242618467</v>
      </c>
      <c r="N613" s="739">
        <v>264.50058618006392</v>
      </c>
      <c r="O613" s="74">
        <v>1.2149166978637456</v>
      </c>
      <c r="P613" s="74">
        <v>644.52839435629585</v>
      </c>
      <c r="Q613" s="74">
        <v>1.4829080698888246</v>
      </c>
      <c r="R613" s="74">
        <v>1.0001974460265937</v>
      </c>
      <c r="S613" s="74">
        <v>1.0464220395704935</v>
      </c>
      <c r="T613" s="74">
        <v>1.0464121390060259</v>
      </c>
      <c r="U613" s="74">
        <v>7.2908957482013648E-2</v>
      </c>
      <c r="V613" s="74"/>
      <c r="W613" s="74">
        <v>9.6052656024976351E-3</v>
      </c>
      <c r="X613" s="74">
        <v>1.0017778606952113E-2</v>
      </c>
      <c r="Y613" s="74">
        <v>1.9623044209449748E-2</v>
      </c>
      <c r="Z613" s="150"/>
      <c r="AA613" s="150"/>
      <c r="AB613" s="150"/>
    </row>
    <row r="614" spans="7:28">
      <c r="G614" s="4">
        <v>592</v>
      </c>
      <c r="H614" s="739">
        <v>3.6870615540935708E-2</v>
      </c>
      <c r="I614" s="739">
        <v>6374.6587068884519</v>
      </c>
      <c r="J614" s="739">
        <v>6374.6771421962221</v>
      </c>
      <c r="K614" s="739">
        <v>3.6587068884516891</v>
      </c>
      <c r="L614" s="739">
        <v>3.6771421962221571</v>
      </c>
      <c r="M614" s="739">
        <v>642.95951447375603</v>
      </c>
      <c r="N614" s="739">
        <v>264.26239377681873</v>
      </c>
      <c r="O614" s="74">
        <v>1.1928339212843453</v>
      </c>
      <c r="P614" s="74">
        <v>641.50487143076202</v>
      </c>
      <c r="Q614" s="74">
        <v>1.454643042993957</v>
      </c>
      <c r="R614" s="74">
        <v>1.0001965838357036</v>
      </c>
      <c r="S614" s="74">
        <v>1.046413629368371</v>
      </c>
      <c r="T614" s="74">
        <v>1.0464036295543209</v>
      </c>
      <c r="U614" s="74">
        <v>7.3640627586428309E-2</v>
      </c>
      <c r="V614" s="74"/>
      <c r="W614" s="74">
        <v>9.5396778734505409E-3</v>
      </c>
      <c r="X614" s="74">
        <v>9.8061856708883573E-3</v>
      </c>
      <c r="Y614" s="74">
        <v>1.9345863544338898E-2</v>
      </c>
      <c r="Z614" s="150"/>
      <c r="AA614" s="150"/>
      <c r="AB614" s="150"/>
    </row>
    <row r="615" spans="7:28">
      <c r="G615" s="134">
        <v>593</v>
      </c>
      <c r="H615" s="739">
        <v>3.7241171387618226E-2</v>
      </c>
      <c r="I615" s="739">
        <v>6374.6955775039924</v>
      </c>
      <c r="J615" s="739">
        <v>6374.7141980896859</v>
      </c>
      <c r="K615" s="739">
        <v>3.6955775039926242</v>
      </c>
      <c r="L615" s="739">
        <v>3.7141980896864335</v>
      </c>
      <c r="M615" s="739">
        <v>639.88895200412821</v>
      </c>
      <c r="N615" s="739">
        <v>264.0218102894674</v>
      </c>
      <c r="O615" s="74">
        <v>1.170936640172922</v>
      </c>
      <c r="P615" s="74">
        <v>638.46231235727669</v>
      </c>
      <c r="Q615" s="74">
        <v>1.426639646851507</v>
      </c>
      <c r="R615" s="74">
        <v>1.0001957175538072</v>
      </c>
      <c r="S615" s="74">
        <v>1.0464051269601868</v>
      </c>
      <c r="T615" s="74">
        <v>1.0463950269043556</v>
      </c>
      <c r="U615" s="74">
        <v>7.4379628389579011E-2</v>
      </c>
      <c r="V615" s="74"/>
      <c r="W615" s="74">
        <v>9.4738209193899001E-3</v>
      </c>
      <c r="X615" s="74">
        <v>9.5969699556398783E-3</v>
      </c>
      <c r="Y615" s="74">
        <v>1.9070790875029778E-2</v>
      </c>
      <c r="Z615" s="150"/>
      <c r="AA615" s="150"/>
      <c r="AB615" s="150"/>
    </row>
    <row r="616" spans="7:28">
      <c r="G616" s="4">
        <v>594</v>
      </c>
      <c r="H616" s="739">
        <v>3.7615451382473922E-2</v>
      </c>
      <c r="I616" s="739">
        <v>6374.7328186753803</v>
      </c>
      <c r="J616" s="739">
        <v>6374.7516264010719</v>
      </c>
      <c r="K616" s="739">
        <v>3.7328186753802424</v>
      </c>
      <c r="L616" s="739">
        <v>3.7516264010714795</v>
      </c>
      <c r="M616" s="739">
        <v>636.7996304005643</v>
      </c>
      <c r="N616" s="739">
        <v>263.77881174351398</v>
      </c>
      <c r="O616" s="74">
        <v>1.1492273189732602</v>
      </c>
      <c r="P616" s="74">
        <v>635.40072953936476</v>
      </c>
      <c r="Q616" s="74">
        <v>1.398900861199589</v>
      </c>
      <c r="R616" s="74">
        <v>1.0001948471844921</v>
      </c>
      <c r="S616" s="74">
        <v>1.0463965313469583</v>
      </c>
      <c r="T616" s="74">
        <v>1.0463863300472847</v>
      </c>
      <c r="U616" s="74">
        <v>7.5126033088054101E-2</v>
      </c>
      <c r="V616" s="74"/>
      <c r="W616" s="74">
        <v>9.4076980427901594E-3</v>
      </c>
      <c r="X616" s="74">
        <v>9.3901494675411087E-3</v>
      </c>
      <c r="Y616" s="74">
        <v>1.879784751033127E-2</v>
      </c>
      <c r="Z616" s="150"/>
      <c r="AA616" s="150"/>
      <c r="AB616" s="150"/>
    </row>
    <row r="617" spans="7:28">
      <c r="G617" s="4">
        <v>595</v>
      </c>
      <c r="H617" s="739">
        <v>3.7993492953814205E-2</v>
      </c>
      <c r="I617" s="739">
        <v>6374.7704341267627</v>
      </c>
      <c r="J617" s="739">
        <v>6374.7894308732393</v>
      </c>
      <c r="K617" s="739">
        <v>3.7704341267627188</v>
      </c>
      <c r="L617" s="739">
        <v>3.7894308732396258</v>
      </c>
      <c r="M617" s="739">
        <v>633.69156829812721</v>
      </c>
      <c r="N617" s="739">
        <v>263.5333739246505</v>
      </c>
      <c r="O617" s="74">
        <v>1.1277083716996137</v>
      </c>
      <c r="P617" s="74">
        <v>632.3201387088468</v>
      </c>
      <c r="Q617" s="74">
        <v>1.371429589280448</v>
      </c>
      <c r="R617" s="74">
        <v>1.0001939727316234</v>
      </c>
      <c r="S617" s="74">
        <v>1.046387841519355</v>
      </c>
      <c r="T617" s="74">
        <v>1.0463775379638194</v>
      </c>
      <c r="U617" s="74">
        <v>7.5879915606037684E-2</v>
      </c>
      <c r="V617" s="74"/>
      <c r="W617" s="74">
        <v>9.3413126481942891E-3</v>
      </c>
      <c r="X617" s="74">
        <v>9.1857414405683464E-3</v>
      </c>
      <c r="Y617" s="74">
        <v>1.8527054088762637E-2</v>
      </c>
      <c r="Z617" s="150"/>
      <c r="AA617" s="150"/>
      <c r="AB617" s="150"/>
    </row>
    <row r="618" spans="7:28">
      <c r="G618" s="4">
        <v>596</v>
      </c>
      <c r="H618" s="739">
        <v>3.8375333906111191E-2</v>
      </c>
      <c r="I618" s="739">
        <v>6374.8084276197169</v>
      </c>
      <c r="J618" s="739">
        <v>6374.8276152866702</v>
      </c>
      <c r="K618" s="739">
        <v>3.8084276197165323</v>
      </c>
      <c r="L618" s="739">
        <v>3.8276152866695878</v>
      </c>
      <c r="M618" s="739">
        <v>630.56478765082556</v>
      </c>
      <c r="N618" s="739">
        <v>263.28547237637002</v>
      </c>
      <c r="O618" s="74">
        <v>1.1063821603721604</v>
      </c>
      <c r="P618" s="74">
        <v>629.22055899497707</v>
      </c>
      <c r="Q618" s="74">
        <v>1.3442286558485144</v>
      </c>
      <c r="R618" s="74">
        <v>1.0001930941993478</v>
      </c>
      <c r="S618" s="74">
        <v>1.0463790564575919</v>
      </c>
      <c r="T618" s="74">
        <v>1.0463686496241176</v>
      </c>
      <c r="U618" s="74">
        <v>7.66413506007666E-2</v>
      </c>
      <c r="V618" s="74"/>
      <c r="W618" s="74">
        <v>9.2746682432817296E-3</v>
      </c>
      <c r="X618" s="74">
        <v>8.9837623229457961E-3</v>
      </c>
      <c r="Y618" s="74">
        <v>1.8258430566227526E-2</v>
      </c>
      <c r="Z618" s="150"/>
      <c r="AA618" s="150"/>
      <c r="AB618" s="150"/>
    </row>
    <row r="619" spans="7:28">
      <c r="G619" s="134">
        <v>597</v>
      </c>
      <c r="H619" s="739">
        <v>3.8761012423778343E-2</v>
      </c>
      <c r="I619" s="739">
        <v>6374.8468029536225</v>
      </c>
      <c r="J619" s="739">
        <v>6374.8661834598342</v>
      </c>
      <c r="K619" s="739">
        <v>3.8468029536226434</v>
      </c>
      <c r="L619" s="739">
        <v>3.8661834598345326</v>
      </c>
      <c r="M619" s="739">
        <v>627.41931379938637</v>
      </c>
      <c r="N619" s="739">
        <v>263.03508239755547</v>
      </c>
      <c r="O619" s="74">
        <v>1.0852509934680759</v>
      </c>
      <c r="P619" s="74">
        <v>626.1020129941769</v>
      </c>
      <c r="Q619" s="74">
        <v>1.3173008052095259</v>
      </c>
      <c r="R619" s="74">
        <v>1.0001922115921</v>
      </c>
      <c r="S619" s="74">
        <v>1.0463701751313224</v>
      </c>
      <c r="T619" s="74">
        <v>1.0463596639876782</v>
      </c>
      <c r="U619" s="74">
        <v>7.7410413467987382E-2</v>
      </c>
      <c r="V619" s="74"/>
      <c r="W619" s="74">
        <v>9.2077684399181643E-3</v>
      </c>
      <c r="X619" s="74">
        <v>8.7842277641816246E-3</v>
      </c>
      <c r="Y619" s="74">
        <v>1.7991996204099789E-2</v>
      </c>
      <c r="Z619" s="150"/>
      <c r="AA619" s="150"/>
      <c r="AB619" s="150"/>
    </row>
    <row r="620" spans="7:28">
      <c r="G620" s="4">
        <v>598</v>
      </c>
      <c r="H620" s="739">
        <v>3.9150567074988818E-2</v>
      </c>
      <c r="I620" s="739">
        <v>6374.885563966046</v>
      </c>
      <c r="J620" s="739">
        <v>6374.905139249583</v>
      </c>
      <c r="K620" s="739">
        <v>3.8855639660464218</v>
      </c>
      <c r="L620" s="739">
        <v>3.9051392495839163</v>
      </c>
      <c r="M620" s="739">
        <v>624.2551755396546</v>
      </c>
      <c r="N620" s="739">
        <v>262.78217904004543</v>
      </c>
      <c r="O620" s="74">
        <v>1.0643171243899818</v>
      </c>
      <c r="P620" s="74">
        <v>622.96452684036137</v>
      </c>
      <c r="Q620" s="74">
        <v>1.2906486992931911</v>
      </c>
      <c r="R620" s="74">
        <v>1.0001913249146082</v>
      </c>
      <c r="S620" s="74">
        <v>1.0463611964995296</v>
      </c>
      <c r="T620" s="74">
        <v>1.0463505800032289</v>
      </c>
      <c r="U620" s="74">
        <v>7.8187180351505958E-2</v>
      </c>
      <c r="V620" s="74"/>
      <c r="W620" s="74">
        <v>9.1406169551861167E-3</v>
      </c>
      <c r="X620" s="74">
        <v>8.5871526025543196E-3</v>
      </c>
      <c r="Y620" s="74">
        <v>1.7727769557740435E-2</v>
      </c>
      <c r="Z620" s="150"/>
      <c r="AA620" s="150"/>
      <c r="AB620" s="150"/>
    </row>
    <row r="621" spans="7:28">
      <c r="G621" s="4">
        <v>599</v>
      </c>
      <c r="H621" s="739">
        <v>3.954403681553241E-2</v>
      </c>
      <c r="I621" s="739">
        <v>6374.924714533121</v>
      </c>
      <c r="J621" s="739">
        <v>6374.9444865515288</v>
      </c>
      <c r="K621" s="739">
        <v>3.9247145331214135</v>
      </c>
      <c r="L621" s="739">
        <v>3.9444865515291796</v>
      </c>
      <c r="M621" s="739">
        <v>621.07240519160791</v>
      </c>
      <c r="N621" s="739">
        <v>262.5267371061754</v>
      </c>
      <c r="O621" s="74">
        <v>1.043582749953486</v>
      </c>
      <c r="P621" s="74">
        <v>619.80813027584611</v>
      </c>
      <c r="Q621" s="74">
        <v>1.2642749157617832</v>
      </c>
      <c r="R621" s="74">
        <v>1.0001904341718999</v>
      </c>
      <c r="S621" s="74">
        <v>1.0463521195104164</v>
      </c>
      <c r="T621" s="74">
        <v>1.0463413966086166</v>
      </c>
      <c r="U621" s="74">
        <v>7.8971728149099363E-2</v>
      </c>
      <c r="V621" s="74"/>
      <c r="W621" s="74">
        <v>9.0732176123954067E-3</v>
      </c>
      <c r="X621" s="74">
        <v>8.392550853069277E-3</v>
      </c>
      <c r="Y621" s="74">
        <v>1.7465768465464684E-2</v>
      </c>
      <c r="Z621" s="150"/>
      <c r="AA621" s="150"/>
      <c r="AB621" s="150"/>
    </row>
    <row r="622" spans="7:28">
      <c r="G622" s="4">
        <v>600</v>
      </c>
      <c r="H622" s="739">
        <v>3.9941460992710995E-2</v>
      </c>
      <c r="I622" s="739">
        <v>6374.9642585699366</v>
      </c>
      <c r="J622" s="739">
        <v>6374.9842293004331</v>
      </c>
      <c r="K622" s="739">
        <v>3.9642585699369457</v>
      </c>
      <c r="L622" s="739">
        <v>3.9842293004333014</v>
      </c>
      <c r="M622" s="739">
        <v>617.87103866896837</v>
      </c>
      <c r="N622" s="739">
        <v>262.26873114629529</v>
      </c>
      <c r="O622" s="74">
        <v>1.0230500088956069</v>
      </c>
      <c r="P622" s="74">
        <v>616.6328567228112</v>
      </c>
      <c r="Q622" s="74">
        <v>1.2381819461571617</v>
      </c>
      <c r="R622" s="74">
        <v>1.0001895393693088</v>
      </c>
      <c r="S622" s="74">
        <v>1.0463429431012929</v>
      </c>
      <c r="T622" s="74">
        <v>1.046332112730695</v>
      </c>
      <c r="U622" s="74">
        <v>7.9764134521610686E-2</v>
      </c>
      <c r="V622" s="74"/>
      <c r="W622" s="74">
        <v>9.0055743420718645E-3</v>
      </c>
      <c r="X622" s="74">
        <v>8.2004356959053289E-3</v>
      </c>
      <c r="Y622" s="74">
        <v>1.7206010037977192E-2</v>
      </c>
      <c r="Z622" s="150"/>
      <c r="AA622" s="150"/>
      <c r="AB622" s="150"/>
    </row>
    <row r="623" spans="7:28">
      <c r="G623" s="134">
        <v>601</v>
      </c>
      <c r="H623" s="739">
        <v>4.0342879349273511E-2</v>
      </c>
      <c r="I623" s="739">
        <v>6375.0042000309295</v>
      </c>
      <c r="J623" s="739">
        <v>6375.0243714706039</v>
      </c>
      <c r="K623" s="739">
        <v>4.0042000309296562</v>
      </c>
      <c r="L623" s="739">
        <v>4.0243714706042928</v>
      </c>
      <c r="M623" s="739">
        <v>614.65111554939153</v>
      </c>
      <c r="N623" s="739">
        <v>262.00813545626193</v>
      </c>
      <c r="O623" s="74">
        <v>1.0027209804058383</v>
      </c>
      <c r="P623" s="74">
        <v>613.4387433553029</v>
      </c>
      <c r="Q623" s="74">
        <v>1.2123721940886418</v>
      </c>
      <c r="R623" s="74">
        <v>1.0001886405124809</v>
      </c>
      <c r="S623" s="74">
        <v>1.0463336661984641</v>
      </c>
      <c r="T623" s="74">
        <v>1.0463227272852094</v>
      </c>
      <c r="U623" s="74">
        <v>8.0564477898406039E-2</v>
      </c>
      <c r="V623" s="74"/>
      <c r="W623" s="74">
        <v>8.9376911829228845E-3</v>
      </c>
      <c r="X623" s="74">
        <v>8.0108194653708241E-3</v>
      </c>
      <c r="Y623" s="74">
        <v>1.694851064829371E-2</v>
      </c>
      <c r="Z623" s="150"/>
      <c r="AA623" s="150"/>
      <c r="AB623" s="150"/>
    </row>
    <row r="624" spans="7:28">
      <c r="G624" s="4">
        <v>602</v>
      </c>
      <c r="H624" s="739">
        <v>4.0748332027390137E-2</v>
      </c>
      <c r="I624" s="739">
        <v>6375.0445429102792</v>
      </c>
      <c r="J624" s="739">
        <v>6375.0649170762927</v>
      </c>
      <c r="K624" s="739">
        <v>4.0445429102789294</v>
      </c>
      <c r="L624" s="739">
        <v>4.0649170762926241</v>
      </c>
      <c r="M624" s="739">
        <v>611.41267914523371</v>
      </c>
      <c r="N624" s="739">
        <v>261.74492407490732</v>
      </c>
      <c r="O624" s="74">
        <v>0.9825976826816768</v>
      </c>
      <c r="P624" s="74">
        <v>610.22583117176953</v>
      </c>
      <c r="Q624" s="74">
        <v>1.186847973464215</v>
      </c>
      <c r="R624" s="74">
        <v>1.0001877376073822</v>
      </c>
      <c r="S624" s="74">
        <v>1.0463242877171153</v>
      </c>
      <c r="T624" s="74">
        <v>1.046313239176681</v>
      </c>
      <c r="U624" s="74">
        <v>8.1372837485105265E-2</v>
      </c>
      <c r="V624" s="74"/>
      <c r="W624" s="74">
        <v>8.8695722827792263E-3</v>
      </c>
      <c r="X624" s="74">
        <v>7.8237136393889562E-3</v>
      </c>
      <c r="Y624" s="74">
        <v>1.6693285922168184E-2</v>
      </c>
      <c r="Z624" s="150"/>
      <c r="AA624" s="150"/>
      <c r="AB624" s="150"/>
    </row>
    <row r="625" spans="7:28">
      <c r="G625" s="4">
        <v>603</v>
      </c>
      <c r="H625" s="739">
        <v>4.1157859572666558E-2</v>
      </c>
      <c r="I625" s="739">
        <v>6375.0852912423061</v>
      </c>
      <c r="J625" s="739">
        <v>6375.1058701720922</v>
      </c>
      <c r="K625" s="739">
        <v>4.0852912423063188</v>
      </c>
      <c r="L625" s="739">
        <v>4.1058701720926525</v>
      </c>
      <c r="M625" s="739">
        <v>608.15577657486415</v>
      </c>
      <c r="N625" s="739">
        <v>261.47907078148188</v>
      </c>
      <c r="O625" s="74">
        <v>0.96268207151040708</v>
      </c>
      <c r="P625" s="74">
        <v>606.99416506809655</v>
      </c>
      <c r="Q625" s="74">
        <v>1.1616115067675743</v>
      </c>
      <c r="R625" s="74">
        <v>1.0001868306603052</v>
      </c>
      <c r="S625" s="74">
        <v>1.0463148065611949</v>
      </c>
      <c r="T625" s="74">
        <v>1.0463036472982918</v>
      </c>
      <c r="U625" s="74">
        <v>8.2189293271767383E-2</v>
      </c>
      <c r="V625" s="74"/>
      <c r="W625" s="74">
        <v>8.8012218995108856E-3</v>
      </c>
      <c r="X625" s="74">
        <v>7.6391288295311298E-3</v>
      </c>
      <c r="Y625" s="74">
        <v>1.6440350729042014E-2</v>
      </c>
      <c r="Z625" s="150"/>
      <c r="AA625" s="150"/>
      <c r="AB625" s="150"/>
    </row>
    <row r="626" spans="7:28">
      <c r="G626" s="4">
        <v>604</v>
      </c>
      <c r="H626" s="739">
        <v>4.1571502938198612E-2</v>
      </c>
      <c r="I626" s="739">
        <v>6375.1264491018792</v>
      </c>
      <c r="J626" s="739">
        <v>6375.147234853348</v>
      </c>
      <c r="K626" s="739">
        <v>4.1264491018789888</v>
      </c>
      <c r="L626" s="739">
        <v>4.1472348533480883</v>
      </c>
      <c r="M626" s="739">
        <v>604.88045883451025</v>
      </c>
      <c r="N626" s="739">
        <v>261.21054909307236</v>
      </c>
      <c r="O626" s="74">
        <v>0.94297603887896164</v>
      </c>
      <c r="P626" s="74">
        <v>603.74379391112689</v>
      </c>
      <c r="Q626" s="74">
        <v>1.1366649233834054</v>
      </c>
      <c r="R626" s="74">
        <v>1.0001859196778782</v>
      </c>
      <c r="S626" s="74">
        <v>1.046305221623296</v>
      </c>
      <c r="T626" s="74">
        <v>1.0462939505317606</v>
      </c>
      <c r="U626" s="74">
        <v>8.3013926041530794E-2</v>
      </c>
      <c r="V626" s="74"/>
      <c r="W626" s="74">
        <v>8.7326444019160225E-3</v>
      </c>
      <c r="X626" s="74">
        <v>7.4570747716175712E-3</v>
      </c>
      <c r="Y626" s="74">
        <v>1.6189719173533595E-2</v>
      </c>
      <c r="Z626" s="150"/>
      <c r="AA626" s="150"/>
      <c r="AB626" s="150"/>
    </row>
    <row r="627" spans="7:28">
      <c r="G627" s="134">
        <v>605</v>
      </c>
      <c r="H627" s="739">
        <v>4.1989303488667473E-2</v>
      </c>
      <c r="I627" s="739">
        <v>6375.1680206048168</v>
      </c>
      <c r="J627" s="739">
        <v>6375.1890152565611</v>
      </c>
      <c r="K627" s="739">
        <v>4.1680206048171868</v>
      </c>
      <c r="L627" s="739">
        <v>4.1890152565615209</v>
      </c>
      <c r="M627" s="739">
        <v>601.58678087062458</v>
      </c>
      <c r="N627" s="739">
        <v>260.93933226199459</v>
      </c>
      <c r="O627" s="74">
        <v>0.92348141161369213</v>
      </c>
      <c r="P627" s="74">
        <v>600.47477061265113</v>
      </c>
      <c r="Q627" s="74">
        <v>1.1120102579734241</v>
      </c>
      <c r="R627" s="74">
        <v>1.0001850046670713</v>
      </c>
      <c r="S627" s="74">
        <v>1.0462955317845393</v>
      </c>
      <c r="T627" s="74">
        <v>1.0462841477472291</v>
      </c>
      <c r="U627" s="74">
        <v>8.3846817376070248E-2</v>
      </c>
      <c r="V627" s="74"/>
      <c r="W627" s="74">
        <v>8.6638442705817102E-3</v>
      </c>
      <c r="X627" s="74">
        <v>7.2775603169036073E-3</v>
      </c>
      <c r="Y627" s="74">
        <v>1.5941404587485317E-2</v>
      </c>
      <c r="Z627" s="150"/>
      <c r="AA627" s="150"/>
      <c r="AB627" s="150"/>
    </row>
    <row r="628" spans="7:28">
      <c r="G628" s="4">
        <v>606</v>
      </c>
      <c r="H628" s="739">
        <v>4.2411303004476417E-2</v>
      </c>
      <c r="I628" s="739">
        <v>6375.2100099083054</v>
      </c>
      <c r="J628" s="739">
        <v>6375.2312155598074</v>
      </c>
      <c r="K628" s="739">
        <v>4.210009908305854</v>
      </c>
      <c r="L628" s="739">
        <v>4.2312155598080921</v>
      </c>
      <c r="M628" s="739">
        <v>598.27480165273914</v>
      </c>
      <c r="N628" s="739">
        <v>260.66539327316025</v>
      </c>
      <c r="O628" s="74">
        <v>0.9041999500518586</v>
      </c>
      <c r="P628" s="74">
        <v>597.18715220383353</v>
      </c>
      <c r="Q628" s="74">
        <v>1.0876494489055819</v>
      </c>
      <c r="R628" s="74">
        <v>1.0001840856352067</v>
      </c>
      <c r="S628" s="74">
        <v>1.0462857359144497</v>
      </c>
      <c r="T628" s="74">
        <v>1.0462742378031351</v>
      </c>
      <c r="U628" s="74">
        <v>8.4688049665146536E-2</v>
      </c>
      <c r="V628" s="74"/>
      <c r="W628" s="74">
        <v>8.5948260987147012E-3</v>
      </c>
      <c r="X628" s="74">
        <v>7.1005934238698235E-3</v>
      </c>
      <c r="Y628" s="74">
        <v>1.5695419522584526E-2</v>
      </c>
      <c r="Z628" s="150"/>
      <c r="AA628" s="150"/>
      <c r="AB628" s="150"/>
    </row>
    <row r="629" spans="7:28">
      <c r="G629" s="4">
        <v>607</v>
      </c>
      <c r="H629" s="739">
        <v>4.2837543685928681E-2</v>
      </c>
      <c r="I629" s="739">
        <v>6375.2524212113103</v>
      </c>
      <c r="J629" s="739">
        <v>6375.2738399831533</v>
      </c>
      <c r="K629" s="739">
        <v>4.2524212113103301</v>
      </c>
      <c r="L629" s="739">
        <v>4.2738399831532945</v>
      </c>
      <c r="M629" s="739">
        <v>594.94458424680022</v>
      </c>
      <c r="N629" s="739">
        <v>260.38870484141802</v>
      </c>
      <c r="O629" s="74">
        <v>0.88513334674669941</v>
      </c>
      <c r="P629" s="74">
        <v>593.88099991006129</v>
      </c>
      <c r="Q629" s="74">
        <v>1.0635843367389148</v>
      </c>
      <c r="R629" s="74">
        <v>1.0001831625899666</v>
      </c>
      <c r="S629" s="74">
        <v>1.0462758328708328</v>
      </c>
      <c r="T629" s="74">
        <v>1.0462642195460885</v>
      </c>
      <c r="U629" s="74">
        <v>8.553770611388245E-2</v>
      </c>
      <c r="V629" s="74"/>
      <c r="W629" s="74">
        <v>8.5255945929408918E-3</v>
      </c>
      <c r="X629" s="74">
        <v>6.926181150633955E-3</v>
      </c>
      <c r="Y629" s="74">
        <v>1.5451775743574847E-2</v>
      </c>
      <c r="Z629" s="150"/>
      <c r="AA629" s="150"/>
      <c r="AB629" s="150"/>
    </row>
    <row r="630" spans="7:28">
      <c r="G630" s="4">
        <v>608</v>
      </c>
      <c r="H630" s="739">
        <v>4.3268068157447638E-2</v>
      </c>
      <c r="I630" s="739">
        <v>6375.2952587549962</v>
      </c>
      <c r="J630" s="739">
        <v>6375.3168927890747</v>
      </c>
      <c r="K630" s="739">
        <v>4.2952587549962615</v>
      </c>
      <c r="L630" s="739">
        <v>4.3168927890749851</v>
      </c>
      <c r="M630" s="739">
        <v>591.59619588895532</v>
      </c>
      <c r="N630" s="739">
        <v>260.10923940886846</v>
      </c>
      <c r="O630" s="74">
        <v>0.86628322520788603</v>
      </c>
      <c r="P630" s="74">
        <v>590.55637922618894</v>
      </c>
      <c r="Q630" s="74">
        <v>1.0398166627664271</v>
      </c>
      <c r="R630" s="74">
        <v>1.0001822355394028</v>
      </c>
      <c r="S630" s="74">
        <v>1.0462658214996539</v>
      </c>
      <c r="T630" s="74">
        <v>1.0462540918107488</v>
      </c>
      <c r="U630" s="74">
        <v>8.6395870750948234E-2</v>
      </c>
      <c r="V630" s="74"/>
      <c r="W630" s="74">
        <v>8.4561545740722104E-3</v>
      </c>
      <c r="X630" s="74">
        <v>6.7543296480019523E-3</v>
      </c>
      <c r="Y630" s="74">
        <v>1.5210484222074163E-2</v>
      </c>
      <c r="Z630" s="150"/>
      <c r="AA630" s="150"/>
      <c r="AB630" s="150"/>
    </row>
    <row r="631" spans="7:28">
      <c r="G631" s="134">
        <v>609</v>
      </c>
      <c r="H631" s="739">
        <v>4.3702919471839151E-2</v>
      </c>
      <c r="I631" s="739">
        <v>6375.3385268231541</v>
      </c>
      <c r="J631" s="739">
        <v>6375.3603782828905</v>
      </c>
      <c r="K631" s="739">
        <v>4.3385268231537086</v>
      </c>
      <c r="L631" s="739">
        <v>4.360378282889628</v>
      </c>
      <c r="M631" s="739">
        <v>588.22970805977297</v>
      </c>
      <c r="N631" s="739">
        <v>259.82696914215268</v>
      </c>
      <c r="O631" s="74">
        <v>0.84765113867920794</v>
      </c>
      <c r="P631" s="74">
        <v>587.21335999215455</v>
      </c>
      <c r="Q631" s="74">
        <v>1.0163480676184271</v>
      </c>
      <c r="R631" s="74">
        <v>1.0001813044919465</v>
      </c>
      <c r="S631" s="74">
        <v>1.0462557006349065</v>
      </c>
      <c r="T631" s="74">
        <v>1.0462438534196941</v>
      </c>
      <c r="U631" s="74">
        <v>8.7262628434928047E-2</v>
      </c>
      <c r="V631" s="74"/>
      <c r="W631" s="74">
        <v>8.3865109778389988E-3</v>
      </c>
      <c r="X631" s="74">
        <v>6.5850441531750455E-3</v>
      </c>
      <c r="Y631" s="74">
        <v>1.4971555131014044E-2</v>
      </c>
      <c r="Z631" s="150"/>
      <c r="AA631" s="150"/>
      <c r="AB631" s="150"/>
    </row>
    <row r="632" spans="7:28">
      <c r="G632" s="4">
        <v>610</v>
      </c>
      <c r="H632" s="739">
        <v>4.4142141114597064E-2</v>
      </c>
      <c r="I632" s="739">
        <v>6375.3822297426259</v>
      </c>
      <c r="J632" s="739">
        <v>6375.404300813183</v>
      </c>
      <c r="K632" s="739">
        <v>4.3822297426255483</v>
      </c>
      <c r="L632" s="739">
        <v>4.4043008131828465</v>
      </c>
      <c r="M632" s="739">
        <v>584.8451965588597</v>
      </c>
      <c r="N632" s="739">
        <v>259.54186592971399</v>
      </c>
      <c r="O632" s="74">
        <v>0.82923856895528658</v>
      </c>
      <c r="P632" s="74">
        <v>583.85201646893108</v>
      </c>
      <c r="Q632" s="74">
        <v>0.99318008992866136</v>
      </c>
      <c r="R632" s="74">
        <v>1.0001803694564178</v>
      </c>
      <c r="S632" s="74">
        <v>1.0462454690984904</v>
      </c>
      <c r="T632" s="74">
        <v>1.0462335031832966</v>
      </c>
      <c r="U632" s="74">
        <v>8.8138064866143395E-2</v>
      </c>
      <c r="V632" s="74"/>
      <c r="W632" s="74">
        <v>8.3166688555864499E-3</v>
      </c>
      <c r="X632" s="74">
        <v>6.4183289841290682E-3</v>
      </c>
      <c r="Y632" s="74">
        <v>1.4734997839715519E-2</v>
      </c>
      <c r="Z632" s="150"/>
      <c r="AA632" s="150"/>
      <c r="AB632" s="150"/>
    </row>
    <row r="633" spans="7:28">
      <c r="G633" s="4">
        <v>611</v>
      </c>
      <c r="H633" s="739">
        <v>4.4585777008251677E-2</v>
      </c>
      <c r="I633" s="739">
        <v>6375.4263718837401</v>
      </c>
      <c r="J633" s="739">
        <v>6375.4486647722442</v>
      </c>
      <c r="K633" s="739">
        <v>4.4263718837401447</v>
      </c>
      <c r="L633" s="739">
        <v>4.4486647722442703</v>
      </c>
      <c r="M633" s="739">
        <v>581.44274157986865</v>
      </c>
      <c r="N633" s="739">
        <v>259.25390137903292</v>
      </c>
      <c r="O633" s="74">
        <v>0.81104692523915578</v>
      </c>
      <c r="P633" s="74">
        <v>580.47242741480306</v>
      </c>
      <c r="Q633" s="74">
        <v>0.97031416506562063</v>
      </c>
      <c r="R633" s="74">
        <v>1.0001794304420366</v>
      </c>
      <c r="S633" s="74">
        <v>1.0462351257000753</v>
      </c>
      <c r="T633" s="74">
        <v>1.0462230398995855</v>
      </c>
      <c r="U633" s="74">
        <v>8.9022266589836363E-2</v>
      </c>
      <c r="V633" s="74"/>
      <c r="W633" s="74">
        <v>8.2466333749338441E-3</v>
      </c>
      <c r="X633" s="74">
        <v>6.2541875346821783E-3</v>
      </c>
      <c r="Y633" s="74">
        <v>1.4500820909616022E-2</v>
      </c>
      <c r="Z633" s="150"/>
      <c r="AA633" s="150"/>
      <c r="AB633" s="150"/>
    </row>
    <row r="634" spans="7:28">
      <c r="G634" s="4">
        <v>612</v>
      </c>
      <c r="H634" s="739">
        <v>4.5033871516762101E-2</v>
      </c>
      <c r="I634" s="739">
        <v>6375.4709576607484</v>
      </c>
      <c r="J634" s="739">
        <v>6375.4934745965065</v>
      </c>
      <c r="K634" s="739">
        <v>4.4709576607483994</v>
      </c>
      <c r="L634" s="739">
        <v>4.4934745965067808</v>
      </c>
      <c r="M634" s="739">
        <v>578.02242778585446</v>
      </c>
      <c r="N634" s="739">
        <v>258.96304681383492</v>
      </c>
      <c r="O634" s="74">
        <v>0.79307754304248101</v>
      </c>
      <c r="P634" s="74">
        <v>577.07467616192321</v>
      </c>
      <c r="Q634" s="74">
        <v>0.94775162393129309</v>
      </c>
      <c r="R634" s="74">
        <v>1.0001784874584343</v>
      </c>
      <c r="S634" s="74">
        <v>1.0462246692369734</v>
      </c>
      <c r="T634" s="74">
        <v>1.0462124623541191</v>
      </c>
      <c r="U634" s="74">
        <v>8.9915321009812033E-2</v>
      </c>
      <c r="V634" s="74"/>
      <c r="W634" s="74">
        <v>8.1764098203944095E-3</v>
      </c>
      <c r="X634" s="74">
        <v>6.0926222702659292E-3</v>
      </c>
      <c r="Y634" s="74">
        <v>1.4269032090660338E-2</v>
      </c>
      <c r="Z634" s="150"/>
      <c r="AA634" s="150"/>
      <c r="AB634" s="150"/>
    </row>
    <row r="635" spans="7:28">
      <c r="G635" s="134">
        <v>613</v>
      </c>
      <c r="H635" s="739">
        <v>4.54864694499525E-2</v>
      </c>
      <c r="I635" s="739">
        <v>6375.5159915322647</v>
      </c>
      <c r="J635" s="739">
        <v>6375.5387347669894</v>
      </c>
      <c r="K635" s="739">
        <v>4.5159915322651614</v>
      </c>
      <c r="L635" s="739">
        <v>4.5387347669901379</v>
      </c>
      <c r="M635" s="739">
        <v>574.58434438495976</v>
      </c>
      <c r="N635" s="739">
        <v>258.66927327127098</v>
      </c>
      <c r="O635" s="74">
        <v>0.77533168313022449</v>
      </c>
      <c r="P635" s="74">
        <v>573.65885069313015</v>
      </c>
      <c r="Q635" s="74">
        <v>0.92549369182965635</v>
      </c>
      <c r="R635" s="74">
        <v>1.0001775405156634</v>
      </c>
      <c r="S635" s="74">
        <v>1.046214098494006</v>
      </c>
      <c r="T635" s="74">
        <v>1.0462017693198498</v>
      </c>
      <c r="U635" s="74">
        <v>9.0817316390257474E-2</v>
      </c>
      <c r="V635" s="74"/>
      <c r="W635" s="74">
        <v>8.1060035939545839E-3</v>
      </c>
      <c r="X635" s="74">
        <v>5.9336347244144383E-3</v>
      </c>
      <c r="Y635" s="74">
        <v>1.4039638318369022E-2</v>
      </c>
      <c r="Z635" s="150"/>
      <c r="AA635" s="150"/>
      <c r="AB635" s="150"/>
    </row>
    <row r="636" spans="7:28">
      <c r="G636" s="4">
        <v>614</v>
      </c>
      <c r="H636" s="739">
        <v>4.5943616067993423E-2</v>
      </c>
      <c r="I636" s="739">
        <v>6375.5614780017149</v>
      </c>
      <c r="J636" s="739">
        <v>6375.5844498097485</v>
      </c>
      <c r="K636" s="739">
        <v>4.5614780017151135</v>
      </c>
      <c r="L636" s="739">
        <v>4.5844498097491106</v>
      </c>
      <c r="M636" s="739">
        <v>571.12858520639452</v>
      </c>
      <c r="N636" s="739">
        <v>258.37255149907003</v>
      </c>
      <c r="O636" s="74">
        <v>0.7578105305114855</v>
      </c>
      <c r="P636" s="74">
        <v>570.22504371898742</v>
      </c>
      <c r="Q636" s="74">
        <v>0.90354148740708984</v>
      </c>
      <c r="R636" s="74">
        <v>1.0001765896242116</v>
      </c>
      <c r="S636" s="74">
        <v>1.0462034122433643</v>
      </c>
      <c r="T636" s="74">
        <v>1.0461909595569843</v>
      </c>
      <c r="U636" s="74">
        <v>9.1728341872567398E-2</v>
      </c>
      <c r="V636" s="74"/>
      <c r="W636" s="74">
        <v>8.0354202156108015E-3</v>
      </c>
      <c r="X636" s="74">
        <v>5.7772254959854285E-3</v>
      </c>
      <c r="Y636" s="74">
        <v>1.381264571159623E-2</v>
      </c>
      <c r="Z636" s="150"/>
      <c r="AA636" s="150"/>
      <c r="AB636" s="150"/>
    </row>
    <row r="637" spans="7:28">
      <c r="G637" s="4">
        <v>615</v>
      </c>
      <c r="H637" s="739">
        <v>4.6405357085927613E-2</v>
      </c>
      <c r="I637" s="739">
        <v>6375.6074216177831</v>
      </c>
      <c r="J637" s="739">
        <v>6375.6306242963265</v>
      </c>
      <c r="K637" s="739">
        <v>4.607421617783106</v>
      </c>
      <c r="L637" s="739">
        <v>4.6306242963260695</v>
      </c>
      <c r="M637" s="739">
        <v>567.65524877668304</v>
      </c>
      <c r="N637" s="739">
        <v>258.0728519526636</v>
      </c>
      <c r="O637" s="74">
        <v>0.74051519347829353</v>
      </c>
      <c r="P637" s="74">
        <v>566.77335275501616</v>
      </c>
      <c r="Q637" s="74">
        <v>0.8818960216669206</v>
      </c>
      <c r="R637" s="74">
        <v>1.0001756347950119</v>
      </c>
      <c r="S637" s="74">
        <v>1.0461926092444775</v>
      </c>
      <c r="T637" s="74">
        <v>1.0461800318128496</v>
      </c>
      <c r="U637" s="74">
        <v>9.264848747443466E-2</v>
      </c>
      <c r="V637" s="74"/>
      <c r="W637" s="74">
        <v>7.9646653238621377E-3</v>
      </c>
      <c r="X637" s="74">
        <v>5.6233942471264828E-3</v>
      </c>
      <c r="Y637" s="74">
        <v>1.3588059570988621E-2</v>
      </c>
      <c r="Z637" s="150"/>
      <c r="AA637" s="150"/>
      <c r="AB637" s="150"/>
    </row>
    <row r="638" spans="7:28">
      <c r="G638" s="4">
        <v>616</v>
      </c>
      <c r="H638" s="739">
        <v>4.6871738678241702E-2</v>
      </c>
      <c r="I638" s="739">
        <v>6375.6538269748689</v>
      </c>
      <c r="J638" s="739">
        <v>6375.6772628442077</v>
      </c>
      <c r="K638" s="739">
        <v>4.6538269748690375</v>
      </c>
      <c r="L638" s="739">
        <v>4.6772628442081583</v>
      </c>
      <c r="M638" s="739">
        <v>564.16443839614612</v>
      </c>
      <c r="N638" s="739">
        <v>257.77014479228245</v>
      </c>
      <c r="O638" s="74">
        <v>0.72344670269403977</v>
      </c>
      <c r="P638" s="74">
        <v>563.30388019908594</v>
      </c>
      <c r="Q638" s="74">
        <v>0.86055819706018444</v>
      </c>
      <c r="R638" s="74">
        <v>1.0001746760394574</v>
      </c>
      <c r="S638" s="74">
        <v>1.0461816882438681</v>
      </c>
      <c r="T638" s="74">
        <v>1.0461689848217479</v>
      </c>
      <c r="U638" s="74">
        <v>9.3577844106221164E-2</v>
      </c>
      <c r="V638" s="74"/>
      <c r="W638" s="74">
        <v>7.8937446761570343E-3</v>
      </c>
      <c r="X638" s="74">
        <v>5.4721397019987699E-3</v>
      </c>
      <c r="Y638" s="74">
        <v>1.3365884378155803E-2</v>
      </c>
      <c r="Z638" s="150"/>
      <c r="AA638" s="150"/>
      <c r="AB638" s="150"/>
    </row>
    <row r="639" spans="7:28">
      <c r="G639" s="134">
        <v>617</v>
      </c>
      <c r="H639" s="739">
        <v>4.7342807483483483E-2</v>
      </c>
      <c r="I639" s="739">
        <v>6375.7006987135474</v>
      </c>
      <c r="J639" s="739">
        <v>6375.7243701172893</v>
      </c>
      <c r="K639" s="739">
        <v>4.7006987135472782</v>
      </c>
      <c r="L639" s="739">
        <v>4.7243701172890198</v>
      </c>
      <c r="M639" s="739">
        <v>560.65626221558568</v>
      </c>
      <c r="N639" s="739">
        <v>257.4643998800247</v>
      </c>
      <c r="O639" s="74">
        <v>0.70660601033325676</v>
      </c>
      <c r="P639" s="74">
        <v>559.81673340893099</v>
      </c>
      <c r="Q639" s="74">
        <v>0.8395288066546861</v>
      </c>
      <c r="R639" s="74">
        <v>1.0001737133694126</v>
      </c>
      <c r="S639" s="74">
        <v>1.0461706479750168</v>
      </c>
      <c r="T639" s="74">
        <v>1.0461578173048205</v>
      </c>
      <c r="U639" s="74">
        <v>9.4516503575050592E-2</v>
      </c>
      <c r="V639" s="74"/>
      <c r="W639" s="74">
        <v>7.8226641492924829E-3</v>
      </c>
      <c r="X639" s="74">
        <v>5.3234596462701355E-3</v>
      </c>
      <c r="Y639" s="74">
        <v>1.3146123795562618E-2</v>
      </c>
      <c r="Z639" s="150"/>
      <c r="AA639" s="150"/>
      <c r="AB639" s="150"/>
    </row>
    <row r="640" spans="7:28">
      <c r="G640" s="4">
        <v>618</v>
      </c>
      <c r="H640" s="739">
        <v>4.7818610608926081E-2</v>
      </c>
      <c r="I640" s="739">
        <v>6375.7480415210312</v>
      </c>
      <c r="J640" s="739">
        <v>6375.7719508263353</v>
      </c>
      <c r="K640" s="739">
        <v>4.7480415210307614</v>
      </c>
      <c r="L640" s="739">
        <v>4.7719508263352246</v>
      </c>
      <c r="M640" s="739">
        <v>557.13083331313055</v>
      </c>
      <c r="N640" s="739">
        <v>257.15558677689472</v>
      </c>
      <c r="O640" s="74">
        <v>0.68999398927436473</v>
      </c>
      <c r="P640" s="74">
        <v>556.31202477974625</v>
      </c>
      <c r="Q640" s="74">
        <v>0.8188085333843087</v>
      </c>
      <c r="R640" s="74">
        <v>1.0001727467972297</v>
      </c>
      <c r="S640" s="74">
        <v>1.0461594871582116</v>
      </c>
      <c r="T640" s="74">
        <v>1.0461465279698965</v>
      </c>
      <c r="U640" s="74">
        <v>9.5464558594812843E-2</v>
      </c>
      <c r="V640" s="74"/>
      <c r="W640" s="74">
        <v>7.7514297397635627E-3</v>
      </c>
      <c r="X640" s="74">
        <v>5.1773509273878807E-3</v>
      </c>
      <c r="Y640" s="74">
        <v>1.2928780667151443E-2</v>
      </c>
      <c r="Z640" s="150"/>
      <c r="AA640" s="150"/>
      <c r="AB640" s="150"/>
    </row>
    <row r="641" spans="7:28">
      <c r="G641" s="4">
        <v>619</v>
      </c>
      <c r="H641" s="739">
        <v>4.8299195635278555E-2</v>
      </c>
      <c r="I641" s="739">
        <v>6375.7958601316395</v>
      </c>
      <c r="J641" s="739">
        <v>6375.8200097294575</v>
      </c>
      <c r="K641" s="739">
        <v>4.7958601316396869</v>
      </c>
      <c r="L641" s="739">
        <v>4.8200097294573263</v>
      </c>
      <c r="M641" s="739">
        <v>553.58826977121521</v>
      </c>
      <c r="N641" s="739">
        <v>256.84367473981337</v>
      </c>
      <c r="O641" s="74">
        <v>0.67361143234704379</v>
      </c>
      <c r="P641" s="74">
        <v>552.78987182183471</v>
      </c>
      <c r="Q641" s="74">
        <v>0.79839794938054409</v>
      </c>
      <c r="R641" s="74">
        <v>1.00017177633576</v>
      </c>
      <c r="S641" s="74">
        <v>1.0461482045004116</v>
      </c>
      <c r="T641" s="74">
        <v>1.0461351155113534</v>
      </c>
      <c r="U641" s="74">
        <v>9.6422102795713727E-2</v>
      </c>
      <c r="V641" s="74"/>
      <c r="W641" s="74">
        <v>7.6800475640618846E-3</v>
      </c>
      <c r="X641" s="74">
        <v>5.0338094556416461E-3</v>
      </c>
      <c r="Y641" s="74">
        <v>1.2713857019703531E-2</v>
      </c>
      <c r="Z641" s="150"/>
      <c r="AA641" s="150"/>
      <c r="AB641" s="150"/>
    </row>
    <row r="642" spans="7:28">
      <c r="G642" s="4">
        <v>620</v>
      </c>
      <c r="H642" s="739">
        <v>4.8784610621444055E-2</v>
      </c>
      <c r="I642" s="739">
        <v>6375.8441593272746</v>
      </c>
      <c r="J642" s="739">
        <v>6375.868551632585</v>
      </c>
      <c r="K642" s="739">
        <v>4.8441593272749692</v>
      </c>
      <c r="L642" s="739">
        <v>4.8685516325856915</v>
      </c>
      <c r="M642" s="739">
        <v>550.02869475365515</v>
      </c>
      <c r="N642" s="739">
        <v>256.52863271859911</v>
      </c>
      <c r="O642" s="74">
        <v>0.65745905163577312</v>
      </c>
      <c r="P642" s="74">
        <v>549.25039723826706</v>
      </c>
      <c r="Q642" s="74">
        <v>0.77829751538805603</v>
      </c>
      <c r="R642" s="74">
        <v>1.0001708019983711</v>
      </c>
      <c r="S642" s="74">
        <v>1.0461367986950925</v>
      </c>
      <c r="T642" s="74">
        <v>1.0461235786099627</v>
      </c>
      <c r="U642" s="74">
        <v>9.7389230732460419E-2</v>
      </c>
      <c r="V642" s="74"/>
      <c r="W642" s="74">
        <v>7.6085238589209229E-3</v>
      </c>
      <c r="X642" s="74">
        <v>4.8928302060250372E-3</v>
      </c>
      <c r="Y642" s="74">
        <v>1.2501354064945961E-2</v>
      </c>
      <c r="Z642" s="150"/>
      <c r="AA642" s="150"/>
      <c r="AB642" s="150"/>
    </row>
    <row r="643" spans="7:28">
      <c r="G643" s="134">
        <v>621</v>
      </c>
      <c r="H643" s="739">
        <v>4.9274904109325633E-2</v>
      </c>
      <c r="I643" s="739">
        <v>6375.8929439378962</v>
      </c>
      <c r="J643" s="739">
        <v>6375.917581389951</v>
      </c>
      <c r="K643" s="739">
        <v>4.8929439378964128</v>
      </c>
      <c r="L643" s="739">
        <v>4.9175813899510752</v>
      </c>
      <c r="M643" s="739">
        <v>546.45223658276348</v>
      </c>
      <c r="N643" s="739">
        <v>256.21042935291905</v>
      </c>
      <c r="O643" s="74">
        <v>0.64153747784109694</v>
      </c>
      <c r="P643" s="74">
        <v>545.69372900249743</v>
      </c>
      <c r="Q643" s="74">
        <v>0.7585075802660648</v>
      </c>
      <c r="R643" s="74">
        <v>1.0001698237989609</v>
      </c>
      <c r="S643" s="74">
        <v>1.0461252684221016</v>
      </c>
      <c r="T643" s="74">
        <v>1.0461119159327443</v>
      </c>
      <c r="U643" s="74">
        <v>9.8366037892446911E-2</v>
      </c>
      <c r="V643" s="74"/>
      <c r="W643" s="74">
        <v>7.5368649815061653E-3</v>
      </c>
      <c r="X643" s="74">
        <v>4.7544072209041149E-3</v>
      </c>
      <c r="Y643" s="74">
        <v>1.229127220241028E-2</v>
      </c>
      <c r="Z643" s="150"/>
      <c r="AA643" s="150"/>
      <c r="AB643" s="150"/>
    </row>
    <row r="644" spans="7:28">
      <c r="G644" s="4">
        <v>622</v>
      </c>
      <c r="H644" s="739">
        <v>4.977012512868071E-2</v>
      </c>
      <c r="I644" s="739">
        <v>6375.9422188420058</v>
      </c>
      <c r="J644" s="739">
        <v>6375.9671039045697</v>
      </c>
      <c r="K644" s="739">
        <v>4.9422188420057376</v>
      </c>
      <c r="L644" s="739">
        <v>4.9671039045700782</v>
      </c>
      <c r="M644" s="739">
        <v>542.85902881648815</v>
      </c>
      <c r="N644" s="739">
        <v>255.88903296921023</v>
      </c>
      <c r="O644" s="74">
        <v>0.62584725970007615</v>
      </c>
      <c r="P644" s="74">
        <v>542.12000043591092</v>
      </c>
      <c r="Q644" s="74">
        <v>0.73902838057721587</v>
      </c>
      <c r="R644" s="74">
        <v>1.0001688417519738</v>
      </c>
      <c r="S644" s="74">
        <v>1.0461136123475048</v>
      </c>
      <c r="T644" s="74">
        <v>1.0461001261328113</v>
      </c>
      <c r="U644" s="74">
        <v>9.935262070484896E-2</v>
      </c>
      <c r="V644" s="74"/>
      <c r="W644" s="74">
        <v>7.4650774095485189E-3</v>
      </c>
      <c r="X644" s="74">
        <v>4.6185336134997052E-3</v>
      </c>
      <c r="Y644" s="74">
        <v>1.2083611023048224E-2</v>
      </c>
      <c r="Z644" s="150"/>
      <c r="AA644" s="150"/>
      <c r="AB644" s="150"/>
    </row>
    <row r="645" spans="7:28">
      <c r="G645" s="4">
        <v>623</v>
      </c>
      <c r="H645" s="739">
        <v>5.0270323202023889E-2</v>
      </c>
      <c r="I645" s="739">
        <v>6375.9919889671346</v>
      </c>
      <c r="J645" s="739">
        <v>6376.0171241287353</v>
      </c>
      <c r="K645" s="739">
        <v>4.9919889671344189</v>
      </c>
      <c r="L645" s="739">
        <v>5.0171241287354311</v>
      </c>
      <c r="M645" s="739">
        <v>539.24921032551606</v>
      </c>
      <c r="N645" s="739">
        <v>255.56441157757112</v>
      </c>
      <c r="O645" s="74">
        <v>0.61038886346739474</v>
      </c>
      <c r="P645" s="74">
        <v>538.52935028525053</v>
      </c>
      <c r="Q645" s="74">
        <v>0.71986004026556139</v>
      </c>
      <c r="R645" s="74">
        <v>1.0001678558724172</v>
      </c>
      <c r="S645" s="74">
        <v>1.0461018291234354</v>
      </c>
      <c r="T645" s="74">
        <v>1.0460882078492175</v>
      </c>
      <c r="U645" s="74">
        <v>0.10034907655244751</v>
      </c>
      <c r="V645" s="74"/>
      <c r="W645" s="74">
        <v>7.39316774141898E-3</v>
      </c>
      <c r="X645" s="74">
        <v>4.4852015721896727E-3</v>
      </c>
      <c r="Y645" s="74">
        <v>1.1878369313608653E-2</v>
      </c>
      <c r="Z645" s="150"/>
      <c r="AA645" s="150"/>
      <c r="AB645" s="150"/>
    </row>
    <row r="646" spans="7:28">
      <c r="G646" s="4">
        <v>624</v>
      </c>
      <c r="H646" s="739">
        <v>5.077554834957939E-2</v>
      </c>
      <c r="I646" s="739">
        <v>6376.042259290336</v>
      </c>
      <c r="J646" s="739">
        <v>6376.0676470645112</v>
      </c>
      <c r="K646" s="739">
        <v>5.042259290336446</v>
      </c>
      <c r="L646" s="739">
        <v>5.0676470645112355</v>
      </c>
      <c r="M646" s="739">
        <v>535.62292537029646</v>
      </c>
      <c r="N646" s="739">
        <v>255.23653286862213</v>
      </c>
      <c r="O646" s="74">
        <v>0.59516267245847554</v>
      </c>
      <c r="P646" s="74">
        <v>534.92192279987137</v>
      </c>
      <c r="Q646" s="74">
        <v>0.70100257042512537</v>
      </c>
      <c r="R646" s="74">
        <v>1.0001668661758785</v>
      </c>
      <c r="S646" s="74">
        <v>1.046089917387935</v>
      </c>
      <c r="T646" s="74">
        <v>1.0460761597067996</v>
      </c>
      <c r="U646" s="74">
        <v>0.10135550377844993</v>
      </c>
      <c r="V646" s="74"/>
      <c r="W646" s="74">
        <v>7.3211426961422256E-3</v>
      </c>
      <c r="X646" s="74">
        <v>4.3544023656358526E-3</v>
      </c>
      <c r="Y646" s="74">
        <v>1.1675545061778078E-2</v>
      </c>
      <c r="Z646" s="150"/>
      <c r="AA646" s="150"/>
      <c r="AB646" s="150"/>
    </row>
    <row r="647" spans="7:28">
      <c r="G647" s="134">
        <v>625</v>
      </c>
      <c r="H647" s="739">
        <v>5.1285851094282908E-2</v>
      </c>
      <c r="I647" s="739">
        <v>6376.0930348386855</v>
      </c>
      <c r="J647" s="739">
        <v>6376.1186777642324</v>
      </c>
      <c r="K647" s="739">
        <v>5.0930348386860249</v>
      </c>
      <c r="L647" s="739">
        <v>5.1186777642331664</v>
      </c>
      <c r="M647" s="739">
        <v>531.98032367794929</v>
      </c>
      <c r="N647" s="739">
        <v>254.90536421033579</v>
      </c>
      <c r="O647" s="74">
        <v>0.58016898665594818</v>
      </c>
      <c r="P647" s="74">
        <v>531.29786780878885</v>
      </c>
      <c r="Q647" s="74">
        <v>0.68245586916047962</v>
      </c>
      <c r="R647" s="74">
        <v>1.0001658726785416</v>
      </c>
      <c r="S647" s="74">
        <v>1.0460778757648004</v>
      </c>
      <c r="T647" s="74">
        <v>1.0460639803160179</v>
      </c>
      <c r="U647" s="74">
        <v>0.10237200169376592</v>
      </c>
      <c r="V647" s="74"/>
      <c r="W647" s="74">
        <v>7.2490091133479125E-3</v>
      </c>
      <c r="X647" s="74">
        <v>4.2261263487396528E-3</v>
      </c>
      <c r="Y647" s="74">
        <v>1.1475135462087565E-2</v>
      </c>
      <c r="Z647" s="150"/>
      <c r="AA647" s="150"/>
      <c r="AB647" s="150"/>
    </row>
    <row r="648" spans="7:28">
      <c r="G648" s="4">
        <v>626</v>
      </c>
      <c r="H648" s="739">
        <v>5.18012824668342E-2</v>
      </c>
      <c r="I648" s="739">
        <v>6376.1443206897802</v>
      </c>
      <c r="J648" s="739">
        <v>6376.1702213310136</v>
      </c>
      <c r="K648" s="739">
        <v>5.1443206897803062</v>
      </c>
      <c r="L648" s="739">
        <v>5.1702213310137237</v>
      </c>
      <c r="M648" s="739">
        <v>528.32156051899653</v>
      </c>
      <c r="N648" s="739">
        <v>254.57087264483548</v>
      </c>
      <c r="O648" s="74">
        <v>0.56540802238071508</v>
      </c>
      <c r="P648" s="74">
        <v>527.65734079745596</v>
      </c>
      <c r="Q648" s="74">
        <v>0.66421972154060593</v>
      </c>
      <c r="R648" s="74">
        <v>1.0001648753972066</v>
      </c>
      <c r="S648" s="74">
        <v>1.0460657028634204</v>
      </c>
      <c r="T648" s="74">
        <v>1.0460516682727978</v>
      </c>
      <c r="U648" s="74">
        <v>0.10339867059065</v>
      </c>
      <c r="V648" s="74"/>
      <c r="W648" s="74">
        <v>7.1767739531568E-3</v>
      </c>
      <c r="X648" s="74">
        <v>4.1003629694287679E-3</v>
      </c>
      <c r="Y648" s="74">
        <v>1.1277136922585567E-2</v>
      </c>
      <c r="Z648" s="150"/>
      <c r="AA648" s="150"/>
      <c r="AB648" s="150"/>
    </row>
    <row r="649" spans="7:28">
      <c r="G649" s="4">
        <v>627</v>
      </c>
      <c r="H649" s="739">
        <v>5.232189401080007E-2</v>
      </c>
      <c r="I649" s="739">
        <v>6376.1961219722471</v>
      </c>
      <c r="J649" s="739">
        <v>6376.2222829192524</v>
      </c>
      <c r="K649" s="739">
        <v>5.1961219722471412</v>
      </c>
      <c r="L649" s="739">
        <v>5.2222829192525415</v>
      </c>
      <c r="M649" s="739">
        <v>524.64679678387949</v>
      </c>
      <c r="N649" s="739">
        <v>254.23302488516336</v>
      </c>
      <c r="O649" s="74">
        <v>0.55087991202883257</v>
      </c>
      <c r="P649" s="74">
        <v>524.00050298423218</v>
      </c>
      <c r="Q649" s="74">
        <v>0.64629379964726719</v>
      </c>
      <c r="R649" s="74">
        <v>1.0001638743493066</v>
      </c>
      <c r="S649" s="74">
        <v>1.0460533972786159</v>
      </c>
      <c r="T649" s="74">
        <v>1.0460392221583645</v>
      </c>
      <c r="U649" s="74">
        <v>0.10443561175043214</v>
      </c>
      <c r="V649" s="74"/>
      <c r="W649" s="74">
        <v>7.1044442960004938E-3</v>
      </c>
      <c r="X649" s="74">
        <v>3.9771007762767511E-3</v>
      </c>
      <c r="Y649" s="74">
        <v>1.1081545072277245E-2</v>
      </c>
      <c r="Z649" s="150"/>
      <c r="AA649" s="150"/>
      <c r="AB649" s="150"/>
    </row>
    <row r="650" spans="7:28">
      <c r="G650" s="4">
        <v>628</v>
      </c>
      <c r="H650" s="739">
        <v>5.2847737787768724E-2</v>
      </c>
      <c r="I650" s="739">
        <v>6376.2484438662577</v>
      </c>
      <c r="J650" s="739">
        <v>6376.2748677351519</v>
      </c>
      <c r="K650" s="739">
        <v>5.24844386625794</v>
      </c>
      <c r="L650" s="739">
        <v>5.2748677351518243</v>
      </c>
      <c r="M650" s="739">
        <v>520.95619905920182</v>
      </c>
      <c r="N650" s="739">
        <v>253.89178731201619</v>
      </c>
      <c r="O650" s="74">
        <v>0.53658470387532498</v>
      </c>
      <c r="P650" s="74">
        <v>520.32752139648289</v>
      </c>
      <c r="Q650" s="74">
        <v>0.62867766271894421</v>
      </c>
      <c r="R650" s="74">
        <v>1.0001628695529281</v>
      </c>
      <c r="S650" s="74">
        <v>1.0460409575904761</v>
      </c>
      <c r="T650" s="74">
        <v>1.0460266405390792</v>
      </c>
      <c r="U650" s="74">
        <v>0.10548292745215804</v>
      </c>
      <c r="V650" s="74"/>
      <c r="W650" s="74">
        <v>7.0320273423723169E-3</v>
      </c>
      <c r="X650" s="74">
        <v>3.856327426955547E-3</v>
      </c>
      <c r="Y650" s="74">
        <v>1.0888354769327865E-2</v>
      </c>
      <c r="Z650" s="150"/>
      <c r="AA650" s="150"/>
      <c r="AB650" s="150"/>
    </row>
    <row r="651" spans="7:28">
      <c r="G651" s="134">
        <v>629</v>
      </c>
      <c r="H651" s="739">
        <v>5.3378866382556137E-2</v>
      </c>
      <c r="I651" s="739">
        <v>6376.3012916040452</v>
      </c>
      <c r="J651" s="739">
        <v>6376.3279810372369</v>
      </c>
      <c r="K651" s="739">
        <v>5.301291604045713</v>
      </c>
      <c r="L651" s="739">
        <v>5.3279810372369907</v>
      </c>
      <c r="M651" s="739">
        <v>517.24993970364676</v>
      </c>
      <c r="N651" s="739">
        <v>253.5471259704494</v>
      </c>
      <c r="O651" s="74">
        <v>0.52252236194598578</v>
      </c>
      <c r="P651" s="74">
        <v>516.63856894625542</v>
      </c>
      <c r="Q651" s="74">
        <v>0.6113707573913042</v>
      </c>
      <c r="R651" s="74">
        <v>1.0001618610268304</v>
      </c>
      <c r="S651" s="74">
        <v>1.0460283823641907</v>
      </c>
      <c r="T651" s="74">
        <v>1.0460139219662699</v>
      </c>
      <c r="U651" s="74">
        <v>0.10654072098350298</v>
      </c>
      <c r="V651" s="74"/>
      <c r="W651" s="74">
        <v>6.9595304125072222E-3</v>
      </c>
      <c r="X651" s="74">
        <v>3.7380296975200906E-3</v>
      </c>
      <c r="Y651" s="74">
        <v>1.0697560110027312E-2</v>
      </c>
      <c r="Z651" s="150"/>
      <c r="AA651" s="150"/>
      <c r="AB651" s="150"/>
    </row>
    <row r="652" spans="7:28">
      <c r="G652" s="4">
        <v>630</v>
      </c>
      <c r="H652" s="739">
        <v>5.3915332908464293E-2</v>
      </c>
      <c r="I652" s="739">
        <v>6376.3546704704286</v>
      </c>
      <c r="J652" s="739">
        <v>6376.3816281368827</v>
      </c>
      <c r="K652" s="739">
        <v>5.3546704704282684</v>
      </c>
      <c r="L652" s="739">
        <v>5.381628136882501</v>
      </c>
      <c r="M652" s="739">
        <v>513.52819692351829</v>
      </c>
      <c r="N652" s="739">
        <v>253.19900656654912</v>
      </c>
      <c r="O652" s="74">
        <v>0.50869276595816637</v>
      </c>
      <c r="P652" s="74">
        <v>512.93382450548324</v>
      </c>
      <c r="Q652" s="74">
        <v>0.59437241803506136</v>
      </c>
      <c r="R652" s="74">
        <v>1.0001608487904645</v>
      </c>
      <c r="S652" s="74">
        <v>1.0460156701498839</v>
      </c>
      <c r="T652" s="74">
        <v>1.0460010649760658</v>
      </c>
      <c r="U652" s="74">
        <v>0.10760909664895735</v>
      </c>
      <c r="V652" s="74"/>
      <c r="W652" s="74">
        <v>6.8869609459891439E-3</v>
      </c>
      <c r="X652" s="74">
        <v>3.6221934925229266E-3</v>
      </c>
      <c r="Y652" s="74">
        <v>1.050915443851207E-2</v>
      </c>
      <c r="Z652" s="150"/>
      <c r="AA652" s="150"/>
      <c r="AB652" s="150"/>
    </row>
    <row r="653" spans="7:28">
      <c r="G653" s="4">
        <v>631</v>
      </c>
      <c r="H653" s="739">
        <v>5.4457191012592901E-2</v>
      </c>
      <c r="I653" s="739">
        <v>6376.4085858033368</v>
      </c>
      <c r="J653" s="739">
        <v>6376.4358143988429</v>
      </c>
      <c r="K653" s="739">
        <v>5.4085858033367327</v>
      </c>
      <c r="L653" s="739">
        <v>5.4358143988430294</v>
      </c>
      <c r="M653" s="739">
        <v>509.79115484783864</v>
      </c>
      <c r="N653" s="739">
        <v>252.84739446407119</v>
      </c>
      <c r="O653" s="74">
        <v>0.49509571133142571</v>
      </c>
      <c r="P653" s="74">
        <v>509.21347298064671</v>
      </c>
      <c r="Q653" s="74">
        <v>0.57768186719191017</v>
      </c>
      <c r="R653" s="74">
        <v>1.0001598328639965</v>
      </c>
      <c r="S653" s="74">
        <v>1.0460028194824413</v>
      </c>
      <c r="T653" s="74">
        <v>1.0459880680892202</v>
      </c>
      <c r="U653" s="74">
        <v>0.10868815978255952</v>
      </c>
      <c r="V653" s="74"/>
      <c r="W653" s="74">
        <v>6.8143265012831251E-3</v>
      </c>
      <c r="X653" s="74">
        <v>3.5088038559550664E-3</v>
      </c>
      <c r="Y653" s="74">
        <v>1.0323130357238192E-2</v>
      </c>
      <c r="Z653" s="150"/>
      <c r="AA653" s="150"/>
      <c r="AB653" s="150"/>
    </row>
    <row r="654" spans="7:28">
      <c r="G654" s="4">
        <v>632</v>
      </c>
      <c r="H654" s="739">
        <v>5.5004494881203896E-2</v>
      </c>
      <c r="I654" s="739">
        <v>6376.4630429943491</v>
      </c>
      <c r="J654" s="739">
        <v>6376.4905452417897</v>
      </c>
      <c r="K654" s="739">
        <v>5.4630429943493244</v>
      </c>
      <c r="L654" s="739">
        <v>5.4905452417899268</v>
      </c>
      <c r="M654" s="739">
        <v>506.03900360295393</v>
      </c>
      <c r="N654" s="739">
        <v>252.49225468104785</v>
      </c>
      <c r="O654" s="74">
        <v>0.48173090926889084</v>
      </c>
      <c r="P654" s="74">
        <v>505.47770538684478</v>
      </c>
      <c r="Q654" s="74">
        <v>0.56129821610915343</v>
      </c>
      <c r="R654" s="74">
        <v>1.0001588132683266</v>
      </c>
      <c r="S654" s="74">
        <v>1.0459898288813392</v>
      </c>
      <c r="T654" s="74">
        <v>1.0459749298109404</v>
      </c>
      <c r="U654" s="74">
        <v>0.10977801675198862</v>
      </c>
      <c r="V654" s="74"/>
      <c r="W654" s="74">
        <v>6.741634755190587E-3</v>
      </c>
      <c r="X654" s="74">
        <v>3.3978449830086429E-3</v>
      </c>
      <c r="Y654" s="74">
        <v>1.0139479738199231E-2</v>
      </c>
      <c r="Z654" s="150"/>
      <c r="AA654" s="150"/>
      <c r="AB654" s="150"/>
    </row>
    <row r="655" spans="7:28">
      <c r="G655" s="134">
        <v>633</v>
      </c>
      <c r="H655" s="739">
        <v>5.5557299245140308E-2</v>
      </c>
      <c r="I655" s="739">
        <v>6376.5180474892304</v>
      </c>
      <c r="J655" s="739">
        <v>6376.545826138853</v>
      </c>
      <c r="K655" s="739">
        <v>5.5180474892305336</v>
      </c>
      <c r="L655" s="739">
        <v>5.545826138853104</v>
      </c>
      <c r="M655" s="739">
        <v>502.27193938657661</v>
      </c>
      <c r="N655" s="739">
        <v>252.13355188636086</v>
      </c>
      <c r="O655" s="74">
        <v>0.4685979869100429</v>
      </c>
      <c r="P655" s="74">
        <v>501.72671892120314</v>
      </c>
      <c r="Q655" s="74">
        <v>0.54522046537345437</v>
      </c>
      <c r="R655" s="74">
        <v>1.000157790025112</v>
      </c>
      <c r="S655" s="74">
        <v>1.045976696850468</v>
      </c>
      <c r="T655" s="74">
        <v>1.0459616486307093</v>
      </c>
      <c r="U655" s="74">
        <v>0.11087877497675436</v>
      </c>
      <c r="V655" s="74"/>
      <c r="W655" s="74">
        <v>6.6688935022253442E-3</v>
      </c>
      <c r="X655" s="74">
        <v>3.2893002326550092E-3</v>
      </c>
      <c r="Y655" s="74">
        <v>9.9581937348803534E-3</v>
      </c>
      <c r="Z655" s="150"/>
      <c r="AA655" s="150"/>
      <c r="AB655" s="150"/>
    </row>
    <row r="656" spans="7:28">
      <c r="G656" s="4">
        <v>634</v>
      </c>
      <c r="H656" s="739">
        <v>5.6115659385299069E-2</v>
      </c>
      <c r="I656" s="739">
        <v>6376.5736047884757</v>
      </c>
      <c r="J656" s="739">
        <v>6376.6016626181681</v>
      </c>
      <c r="K656" s="739">
        <v>5.5736047884756728</v>
      </c>
      <c r="L656" s="739">
        <v>5.601662618168322</v>
      </c>
      <c r="M656" s="739">
        <v>498.49016454121198</v>
      </c>
      <c r="N656" s="739">
        <v>251.77125039628152</v>
      </c>
      <c r="O656" s="74">
        <v>0.45569648755558972</v>
      </c>
      <c r="P656" s="74">
        <v>497.96071703556794</v>
      </c>
      <c r="Q656" s="74">
        <v>0.52944750564404419</v>
      </c>
      <c r="R656" s="74">
        <v>1.0001567631567896</v>
      </c>
      <c r="S656" s="74">
        <v>1.0459634218779565</v>
      </c>
      <c r="T656" s="74">
        <v>1.0459482230221082</v>
      </c>
      <c r="U656" s="74">
        <v>0.11199054293228983</v>
      </c>
      <c r="V656" s="74"/>
      <c r="W656" s="74">
        <v>6.5961106539085797E-3</v>
      </c>
      <c r="X656" s="74">
        <v>3.1831521410310135E-3</v>
      </c>
      <c r="Y656" s="74">
        <v>9.7792627949395937E-3</v>
      </c>
      <c r="Z656" s="150"/>
      <c r="AA656" s="150"/>
      <c r="AB656" s="150"/>
    </row>
    <row r="657" spans="7:28">
      <c r="G657" s="4">
        <v>635</v>
      </c>
      <c r="H657" s="739">
        <v>5.6679631138159575E-2</v>
      </c>
      <c r="I657" s="739">
        <v>6376.6297204478606</v>
      </c>
      <c r="J657" s="739">
        <v>6376.6580602634294</v>
      </c>
      <c r="K657" s="739">
        <v>5.6297204478609704</v>
      </c>
      <c r="L657" s="739">
        <v>5.6580602634300501</v>
      </c>
      <c r="M657" s="739">
        <v>494.69388762688965</v>
      </c>
      <c r="N657" s="739">
        <v>251.40531417097634</v>
      </c>
      <c r="O657" s="74">
        <v>0.44302587096495472</v>
      </c>
      <c r="P657" s="74">
        <v>494.17990950840414</v>
      </c>
      <c r="Q657" s="74">
        <v>0.51397811848553243</v>
      </c>
      <c r="R657" s="74">
        <v>1.0001557326865984</v>
      </c>
      <c r="S657" s="74">
        <v>1.0459500024359916</v>
      </c>
      <c r="T657" s="74">
        <v>1.0459346514426358</v>
      </c>
      <c r="U657" s="74">
        <v>0.11311343016086539</v>
      </c>
      <c r="V657" s="74"/>
      <c r="W657" s="74">
        <v>6.52329423798019E-3</v>
      </c>
      <c r="X657" s="74">
        <v>3.0793824356244288E-3</v>
      </c>
      <c r="Y657" s="74">
        <v>9.6026766736046192E-3</v>
      </c>
      <c r="Z657" s="150"/>
      <c r="AA657" s="150"/>
      <c r="AB657" s="150"/>
    </row>
    <row r="658" spans="7:28">
      <c r="G658" s="4">
        <v>636</v>
      </c>
      <c r="H658" s="739">
        <v>5.7249270901367083E-2</v>
      </c>
      <c r="I658" s="739">
        <v>6376.6864000789992</v>
      </c>
      <c r="J658" s="739">
        <v>6376.71502471445</v>
      </c>
      <c r="K658" s="739">
        <v>5.6864000789991298</v>
      </c>
      <c r="L658" s="739">
        <v>5.7150247144498136</v>
      </c>
      <c r="M658" s="739">
        <v>490.88332349314385</v>
      </c>
      <c r="N658" s="739">
        <v>251.03570681097929</v>
      </c>
      <c r="O658" s="74">
        <v>0.43058551372687098</v>
      </c>
      <c r="P658" s="74">
        <v>490.38451251584348</v>
      </c>
      <c r="Q658" s="74">
        <v>0.4988109773003862</v>
      </c>
      <c r="R658" s="74">
        <v>1.0001546986386041</v>
      </c>
      <c r="S658" s="74">
        <v>1.045936436980635</v>
      </c>
      <c r="T658" s="74">
        <v>1.0459209323335226</v>
      </c>
      <c r="U658" s="74">
        <v>0.11424754728250264</v>
      </c>
      <c r="V658" s="74"/>
      <c r="W658" s="74">
        <v>6.4504523975248826E-3</v>
      </c>
      <c r="X658" s="74">
        <v>2.9779720502485655E-3</v>
      </c>
      <c r="Y658" s="74">
        <v>9.428424447773448E-3</v>
      </c>
      <c r="Z658" s="150"/>
      <c r="AA658" s="150"/>
      <c r="AB658" s="150"/>
    </row>
    <row r="659" spans="7:28">
      <c r="G659" s="134">
        <v>637</v>
      </c>
      <c r="H659" s="739">
        <v>5.7824635639372665E-2</v>
      </c>
      <c r="I659" s="739">
        <v>6376.7436493499008</v>
      </c>
      <c r="J659" s="739">
        <v>6376.7725616677208</v>
      </c>
      <c r="K659" s="739">
        <v>5.743649349900501</v>
      </c>
      <c r="L659" s="739">
        <v>5.7725616677201872</v>
      </c>
      <c r="M659" s="739">
        <v>487.05869335016871</v>
      </c>
      <c r="N659" s="739">
        <v>250.66239155362908</v>
      </c>
      <c r="O659" s="74">
        <v>0.41837470970341828</v>
      </c>
      <c r="P659" s="74">
        <v>486.57474870180778</v>
      </c>
      <c r="Q659" s="74">
        <v>0.48394464836093282</v>
      </c>
      <c r="R659" s="74">
        <v>1.000153661037722</v>
      </c>
      <c r="S659" s="74">
        <v>1.0459227239516422</v>
      </c>
      <c r="T659" s="74">
        <v>1.0459070641195503</v>
      </c>
      <c r="U659" s="74">
        <v>0.1153930060077073</v>
      </c>
      <c r="V659" s="74"/>
      <c r="W659" s="74">
        <v>6.3775933900105655E-3</v>
      </c>
      <c r="X659" s="74">
        <v>2.8789011407944179E-3</v>
      </c>
      <c r="Y659" s="74">
        <v>9.2564945308049838E-3</v>
      </c>
      <c r="Z659" s="150"/>
      <c r="AA659" s="150"/>
      <c r="AB659" s="150"/>
    </row>
    <row r="660" spans="7:28">
      <c r="G660" s="4">
        <v>638</v>
      </c>
      <c r="H660" s="739">
        <v>5.8405782889129489E-2</v>
      </c>
      <c r="I660" s="739">
        <v>6376.8014739855398</v>
      </c>
      <c r="J660" s="739">
        <v>6376.8306768769844</v>
      </c>
      <c r="K660" s="739">
        <v>5.8014739855398743</v>
      </c>
      <c r="L660" s="739">
        <v>5.8306768769844393</v>
      </c>
      <c r="M660" s="739">
        <v>483.2202248390721</v>
      </c>
      <c r="N660" s="739">
        <v>250.28533126947192</v>
      </c>
      <c r="O660" s="74">
        <v>0.40639267054777306</v>
      </c>
      <c r="P660" s="74">
        <v>482.75084724713145</v>
      </c>
      <c r="Q660" s="74">
        <v>0.46937759194063106</v>
      </c>
      <c r="R660" s="74">
        <v>1.000152619909743</v>
      </c>
      <c r="S660" s="74">
        <v>1.0459088617722743</v>
      </c>
      <c r="T660" s="74">
        <v>1.0458930452088595</v>
      </c>
      <c r="U660" s="74">
        <v>0.11654991914338098</v>
      </c>
      <c r="V660" s="74"/>
      <c r="W660" s="74">
        <v>6.3047255862370153E-3</v>
      </c>
      <c r="X660" s="74">
        <v>2.7821491017473261E-3</v>
      </c>
      <c r="Y660" s="74">
        <v>9.0868746879843414E-3</v>
      </c>
      <c r="Z660" s="150"/>
      <c r="AA660" s="150"/>
      <c r="AB660" s="150"/>
    </row>
    <row r="661" spans="7:28">
      <c r="G661" s="4">
        <v>639</v>
      </c>
      <c r="H661" s="739">
        <v>5.8992770765846865E-2</v>
      </c>
      <c r="I661" s="739">
        <v>6376.859879768429</v>
      </c>
      <c r="J661" s="739">
        <v>6376.889376153812</v>
      </c>
      <c r="K661" s="739">
        <v>5.8598797684290025</v>
      </c>
      <c r="L661" s="739">
        <v>5.8893761538119263</v>
      </c>
      <c r="M661" s="739">
        <v>479.36815210116026</v>
      </c>
      <c r="N661" s="739">
        <v>249.90448845862915</v>
      </c>
      <c r="O661" s="74">
        <v>0.39463852629581975</v>
      </c>
      <c r="P661" s="74">
        <v>478.91304393761607</v>
      </c>
      <c r="Q661" s="74">
        <v>0.45510816354418138</v>
      </c>
      <c r="R661" s="74">
        <v>1.0001515752813583</v>
      </c>
      <c r="S661" s="74">
        <v>1.045894848849108</v>
      </c>
      <c r="T661" s="74">
        <v>1.0458788739927611</v>
      </c>
      <c r="U661" s="74">
        <v>0.11771840060919203</v>
      </c>
      <c r="V661" s="74"/>
      <c r="W661" s="74">
        <v>6.231857469192699E-3</v>
      </c>
      <c r="X661" s="74">
        <v>2.6876945834539046E-3</v>
      </c>
      <c r="Y661" s="74">
        <v>8.9195520526466031E-3</v>
      </c>
      <c r="Z661" s="150"/>
      <c r="AA661" s="150"/>
      <c r="AB661" s="150"/>
    </row>
    <row r="662" spans="7:28">
      <c r="G662" s="4">
        <v>640</v>
      </c>
      <c r="H662" s="739">
        <v>5.9585657968801643E-2</v>
      </c>
      <c r="I662" s="739">
        <v>6376.918872539195</v>
      </c>
      <c r="J662" s="739">
        <v>6376.9486653681797</v>
      </c>
      <c r="K662" s="739">
        <v>5.9188725391948482</v>
      </c>
      <c r="L662" s="739">
        <v>5.948665368179249</v>
      </c>
      <c r="M662" s="739">
        <v>475.50271584617121</v>
      </c>
      <c r="N662" s="739">
        <v>249.51982524712932</v>
      </c>
      <c r="O662" s="74">
        <v>0.38311132603168252</v>
      </c>
      <c r="P662" s="74">
        <v>475.0615812309353</v>
      </c>
      <c r="Q662" s="74">
        <v>0.44113461523590869</v>
      </c>
      <c r="R662" s="74">
        <v>1.0001505271801849</v>
      </c>
      <c r="S662" s="74">
        <v>1.0458806835718482</v>
      </c>
      <c r="T662" s="74">
        <v>1.0458645488455465</v>
      </c>
      <c r="U662" s="74">
        <v>0.11889856544030408</v>
      </c>
      <c r="V662" s="74"/>
      <c r="W662" s="74">
        <v>6.1589976328176171E-3</v>
      </c>
      <c r="X662" s="74">
        <v>2.5955155101234249E-3</v>
      </c>
      <c r="Y662" s="74">
        <v>8.7545131429410429E-3</v>
      </c>
      <c r="Z662" s="150"/>
      <c r="AA662" s="150"/>
      <c r="AB662" s="150"/>
    </row>
    <row r="663" spans="7:28">
      <c r="G663" s="134">
        <v>641</v>
      </c>
      <c r="H663" s="739">
        <v>6.0184503787208223E-2</v>
      </c>
      <c r="I663" s="739">
        <v>6376.9784581971635</v>
      </c>
      <c r="J663" s="739">
        <v>6377.0085504490571</v>
      </c>
      <c r="K663" s="739">
        <v>5.978458197163655</v>
      </c>
      <c r="L663" s="739">
        <v>6.0085504490572594</v>
      </c>
      <c r="M663" s="739">
        <v>471.62416341937956</v>
      </c>
      <c r="N663" s="739">
        <v>249.13130338320474</v>
      </c>
      <c r="O663" s="74">
        <v>0.37181003862711309</v>
      </c>
      <c r="P663" s="74">
        <v>471.1967083223139</v>
      </c>
      <c r="Q663" s="74">
        <v>0.42745509706567786</v>
      </c>
      <c r="R663" s="74">
        <v>1.0001494756347926</v>
      </c>
      <c r="S663" s="74">
        <v>1.0458663643131325</v>
      </c>
      <c r="T663" s="74">
        <v>1.0458500681242902</v>
      </c>
      <c r="U663" s="74">
        <v>0.12009052980556589</v>
      </c>
      <c r="V663" s="74"/>
      <c r="W663" s="74">
        <v>6.0861547806700137E-3</v>
      </c>
      <c r="X663" s="74">
        <v>2.5055890985465241E-3</v>
      </c>
      <c r="Y663" s="74">
        <v>8.5917438792165388E-3</v>
      </c>
      <c r="Z663" s="150"/>
      <c r="AA663" s="150"/>
      <c r="AB663" s="150"/>
    </row>
    <row r="664" spans="7:28">
      <c r="G664" s="4">
        <v>642</v>
      </c>
      <c r="H664" s="739">
        <v>6.0789368106147407E-2</v>
      </c>
      <c r="I664" s="739">
        <v>6377.0386427009507</v>
      </c>
      <c r="J664" s="739">
        <v>6377.0690373850039</v>
      </c>
      <c r="K664" s="739">
        <v>6.038642700950863</v>
      </c>
      <c r="L664" s="739">
        <v>6.069037385003937</v>
      </c>
      <c r="M664" s="739">
        <v>467.73274886749414</v>
      </c>
      <c r="N664" s="739">
        <v>248.73888423355186</v>
      </c>
      <c r="O664" s="74">
        <v>0.3607335535545742</v>
      </c>
      <c r="P664" s="74">
        <v>467.31868120890266</v>
      </c>
      <c r="Q664" s="74">
        <v>0.41406765859145833</v>
      </c>
      <c r="R664" s="74">
        <v>1.0001484206747306</v>
      </c>
      <c r="S664" s="74">
        <v>1.0458518894283362</v>
      </c>
      <c r="T664" s="74">
        <v>1.0458354301686539</v>
      </c>
      <c r="U664" s="74">
        <v>0.12129441101478733</v>
      </c>
      <c r="V664" s="74"/>
      <c r="W664" s="74">
        <v>6.0133377244949862E-3</v>
      </c>
      <c r="X664" s="74">
        <v>2.4178918775127731E-3</v>
      </c>
      <c r="Y664" s="74">
        <v>8.4312296020077598E-3</v>
      </c>
      <c r="Z664" s="150"/>
      <c r="AA664" s="150"/>
      <c r="AB664" s="150"/>
    </row>
    <row r="665" spans="7:28">
      <c r="G665" s="4">
        <v>643</v>
      </c>
      <c r="H665" s="739">
        <v>6.140031141255517E-2</v>
      </c>
      <c r="I665" s="739">
        <v>6377.099432069057</v>
      </c>
      <c r="J665" s="739">
        <v>6377.1301322247637</v>
      </c>
      <c r="K665" s="739">
        <v>6.0994320690570092</v>
      </c>
      <c r="L665" s="739">
        <v>6.1301322247632868</v>
      </c>
      <c r="M665" s="739">
        <v>463.82873300325673</v>
      </c>
      <c r="N665" s="739">
        <v>248.34252877955507</v>
      </c>
      <c r="O665" s="74">
        <v>0.34988068177371984</v>
      </c>
      <c r="P665" s="74">
        <v>463.42776275275929</v>
      </c>
      <c r="Q665" s="74">
        <v>0.40097025049746365</v>
      </c>
      <c r="R665" s="74">
        <v>1.0001473623305552</v>
      </c>
      <c r="S665" s="74">
        <v>1.0458372572553731</v>
      </c>
      <c r="T665" s="74">
        <v>1.0458206333006863</v>
      </c>
      <c r="U665" s="74">
        <v>0.12251032753010804</v>
      </c>
      <c r="V665" s="74"/>
      <c r="W665" s="74">
        <v>5.9405553826926555E-3</v>
      </c>
      <c r="X665" s="74">
        <v>2.3323997079070266E-3</v>
      </c>
      <c r="Y665" s="74">
        <v>8.2729550905996825E-3</v>
      </c>
      <c r="Z665" s="150"/>
      <c r="AA665" s="150"/>
      <c r="AB665" s="150"/>
    </row>
    <row r="666" spans="7:28">
      <c r="G666" s="4">
        <v>644</v>
      </c>
      <c r="H666" s="739">
        <v>6.2017394801271282E-2</v>
      </c>
      <c r="I666" s="739">
        <v>6377.1608323804694</v>
      </c>
      <c r="J666" s="739">
        <v>6377.1918410778699</v>
      </c>
      <c r="K666" s="739">
        <v>6.1608323804695635</v>
      </c>
      <c r="L666" s="739">
        <v>6.1918410778701993</v>
      </c>
      <c r="M666" s="739">
        <v>459.9123834686626</v>
      </c>
      <c r="N666" s="739">
        <v>247.94219761347381</v>
      </c>
      <c r="O666" s="74">
        <v>0.33925015669090047</v>
      </c>
      <c r="P666" s="74">
        <v>459.5242227423559</v>
      </c>
      <c r="Q666" s="74">
        <v>0.38816072630667836</v>
      </c>
      <c r="R666" s="74">
        <v>1.0001463006338573</v>
      </c>
      <c r="S666" s="74">
        <v>1.0458224661144999</v>
      </c>
      <c r="T666" s="74">
        <v>1.0458056758246252</v>
      </c>
      <c r="U666" s="74">
        <v>0.12373839897736616</v>
      </c>
      <c r="V666" s="74"/>
      <c r="W666" s="74">
        <v>5.8678167786840327E-3</v>
      </c>
      <c r="X666" s="74">
        <v>2.2490878034634619E-3</v>
      </c>
      <c r="Y666" s="74">
        <v>8.1169045821474946E-3</v>
      </c>
      <c r="Z666" s="150"/>
      <c r="AA666" s="150"/>
      <c r="AB666" s="150"/>
    </row>
    <row r="667" spans="7:28">
      <c r="G667" s="134">
        <v>645</v>
      </c>
      <c r="H667" s="739">
        <v>6.2640679981148931E-2</v>
      </c>
      <c r="I667" s="739">
        <v>6377.2228497752703</v>
      </c>
      <c r="J667" s="739">
        <v>6377.2541701152613</v>
      </c>
      <c r="K667" s="739">
        <v>6.2228497752708405</v>
      </c>
      <c r="L667" s="739">
        <v>6.2541701152614149</v>
      </c>
      <c r="M667" s="739">
        <v>455.98397479671263</v>
      </c>
      <c r="N667" s="739">
        <v>247.53785093459271</v>
      </c>
      <c r="O667" s="74">
        <v>0.32884063519116746</v>
      </c>
      <c r="P667" s="74">
        <v>455.60833795252626</v>
      </c>
      <c r="Q667" s="74">
        <v>0.37563684418637744</v>
      </c>
      <c r="R667" s="74">
        <v>1.0001452356172913</v>
      </c>
      <c r="S667" s="74">
        <v>1.0458075143081087</v>
      </c>
      <c r="T667" s="74">
        <v>1.0457905560266894</v>
      </c>
      <c r="U667" s="74">
        <v>0.12497874615701221</v>
      </c>
      <c r="V667" s="74"/>
      <c r="W667" s="74">
        <v>5.7951310391724737E-3</v>
      </c>
      <c r="X667" s="74">
        <v>2.1679307521545524E-3</v>
      </c>
      <c r="Y667" s="74">
        <v>7.9630617913270252E-3</v>
      </c>
      <c r="Z667" s="150"/>
      <c r="AA667" s="150"/>
      <c r="AB667" s="150"/>
    </row>
    <row r="668" spans="7:28">
      <c r="G668" s="4">
        <v>646</v>
      </c>
      <c r="H668" s="739">
        <v>6.327022928122536E-2</v>
      </c>
      <c r="I668" s="739">
        <v>6377.2854904552523</v>
      </c>
      <c r="J668" s="739">
        <v>6377.3171255698926</v>
      </c>
      <c r="K668" s="739">
        <v>6.2854904552519884</v>
      </c>
      <c r="L668" s="739">
        <v>6.3171255698926014</v>
      </c>
      <c r="M668" s="739">
        <v>452.04378847160359</v>
      </c>
      <c r="N668" s="739">
        <v>247.12944854533418</v>
      </c>
      <c r="O668" s="74">
        <v>0.3186506987421574</v>
      </c>
      <c r="P668" s="74">
        <v>451.68039220275847</v>
      </c>
      <c r="Q668" s="74">
        <v>0.3633962688451074</v>
      </c>
      <c r="R668" s="74">
        <v>1.0001441673146036</v>
      </c>
      <c r="S668" s="74">
        <v>1.0457924001205257</v>
      </c>
      <c r="T668" s="74">
        <v>1.0457752721748754</v>
      </c>
      <c r="U668" s="74">
        <v>0.12623149105547782</v>
      </c>
      <c r="V668" s="74"/>
      <c r="W668" s="74">
        <v>5.7225073922985955E-3</v>
      </c>
      <c r="X668" s="74">
        <v>2.0889025381910765E-3</v>
      </c>
      <c r="Y668" s="74">
        <v>7.8114099304896715E-3</v>
      </c>
      <c r="Z668" s="150"/>
      <c r="AA668" s="150"/>
      <c r="AB668" s="150"/>
    </row>
    <row r="669" spans="7:28">
      <c r="G669" s="4">
        <v>647</v>
      </c>
      <c r="H669" s="739">
        <v>6.3906105656955273E-2</v>
      </c>
      <c r="I669" s="739">
        <v>6377.3487606845329</v>
      </c>
      <c r="J669" s="739">
        <v>6377.3807137373615</v>
      </c>
      <c r="K669" s="739">
        <v>6.3487606845332136</v>
      </c>
      <c r="L669" s="739">
        <v>6.3807137373616909</v>
      </c>
      <c r="M669" s="739">
        <v>448.09211298725972</v>
      </c>
      <c r="N669" s="739">
        <v>246.71694984733284</v>
      </c>
      <c r="O669" s="74">
        <v>0.30867885456909749</v>
      </c>
      <c r="P669" s="74">
        <v>447.74067641374029</v>
      </c>
      <c r="Q669" s="74">
        <v>0.35143657351941016</v>
      </c>
      <c r="R669" s="74">
        <v>1.0001430957606625</v>
      </c>
      <c r="S669" s="74">
        <v>1.045777121817804</v>
      </c>
      <c r="T669" s="74">
        <v>1.0457598225187499</v>
      </c>
      <c r="U669" s="74">
        <v>0.12749675685563489</v>
      </c>
      <c r="V669" s="74"/>
      <c r="W669" s="74">
        <v>5.6499551656866501E-3</v>
      </c>
      <c r="X669" s="74">
        <v>2.0119765646077724E-3</v>
      </c>
      <c r="Y669" s="74">
        <v>7.6619317302944225E-3</v>
      </c>
      <c r="Z669" s="150"/>
      <c r="AA669" s="150"/>
      <c r="AB669" s="150"/>
    </row>
    <row r="670" spans="7:28">
      <c r="G670" s="4">
        <v>648</v>
      </c>
      <c r="H670" s="739">
        <v>6.4548372696506165E-2</v>
      </c>
      <c r="I670" s="739">
        <v>6377.4126667901901</v>
      </c>
      <c r="J670" s="739">
        <v>6377.4449409765384</v>
      </c>
      <c r="K670" s="739">
        <v>6.4126667901901673</v>
      </c>
      <c r="L670" s="739">
        <v>6.4449409765384207</v>
      </c>
      <c r="M670" s="739">
        <v>444.12924390411695</v>
      </c>
      <c r="N670" s="739">
        <v>246.30031383747232</v>
      </c>
      <c r="O670" s="74">
        <v>0.29892353690008666</v>
      </c>
      <c r="P670" s="74">
        <v>443.78948866206849</v>
      </c>
      <c r="Q670" s="74">
        <v>0.33975524204844759</v>
      </c>
      <c r="R670" s="74">
        <v>1.0001420209914873</v>
      </c>
      <c r="S670" s="74">
        <v>1.0457616776475149</v>
      </c>
      <c r="T670" s="74">
        <v>1.0457442052892369</v>
      </c>
      <c r="U670" s="74">
        <v>0.12877466795134751</v>
      </c>
      <c r="V670" s="74"/>
      <c r="W670" s="74">
        <v>5.5774837843804818E-3</v>
      </c>
      <c r="X670" s="74">
        <v>1.937125676408224E-3</v>
      </c>
      <c r="Y670" s="74">
        <v>7.514609460788706E-3</v>
      </c>
      <c r="Z670" s="150"/>
      <c r="AA670" s="150"/>
      <c r="AB670" s="150"/>
    </row>
    <row r="671" spans="7:28">
      <c r="G671" s="134">
        <v>649</v>
      </c>
      <c r="H671" s="739">
        <v>6.5197094627117244E-2</v>
      </c>
      <c r="I671" s="739">
        <v>6377.4772151628868</v>
      </c>
      <c r="J671" s="739">
        <v>6377.5098137102004</v>
      </c>
      <c r="K671" s="739">
        <v>6.4772151628866794</v>
      </c>
      <c r="L671" s="739">
        <v>6.5098137102002385</v>
      </c>
      <c r="M671" s="739">
        <v>440.15548390405479</v>
      </c>
      <c r="N671" s="739">
        <v>245.87949910388312</v>
      </c>
      <c r="O671" s="74">
        <v>0.28938310828065228</v>
      </c>
      <c r="P671" s="74">
        <v>439.82713423302033</v>
      </c>
      <c r="Q671" s="74">
        <v>0.32834967103447876</v>
      </c>
      <c r="R671" s="74">
        <v>1.0001409430442798</v>
      </c>
      <c r="S671" s="74">
        <v>1.0457460658385349</v>
      </c>
      <c r="T671" s="74">
        <v>1.0457284186984068</v>
      </c>
      <c r="U671" s="74">
        <v>0.1300653499533837</v>
      </c>
      <c r="V671" s="74"/>
      <c r="W671" s="74">
        <v>5.5051027686669916E-3</v>
      </c>
      <c r="X671" s="74">
        <v>1.8643221842410533E-3</v>
      </c>
      <c r="Y671" s="74">
        <v>7.3694249529080453E-3</v>
      </c>
      <c r="Z671" s="150"/>
      <c r="AA671" s="150"/>
      <c r="AB671" s="150"/>
    </row>
    <row r="672" spans="7:28">
      <c r="G672" s="4">
        <v>650</v>
      </c>
      <c r="H672" s="739">
        <v>6.585233632152207E-2</v>
      </c>
      <c r="I672" s="739">
        <v>6377.5424122575141</v>
      </c>
      <c r="J672" s="739">
        <v>6377.575338425675</v>
      </c>
      <c r="K672" s="739">
        <v>6.5424122575137948</v>
      </c>
      <c r="L672" s="739">
        <v>6.5753384256745555</v>
      </c>
      <c r="M672" s="739">
        <v>436.17114284337583</v>
      </c>
      <c r="N672" s="739">
        <v>245.45446382190198</v>
      </c>
      <c r="O672" s="74">
        <v>0.28005586095648966</v>
      </c>
      <c r="P672" s="74">
        <v>435.85392567128883</v>
      </c>
      <c r="Q672" s="74">
        <v>0.31721717208701572</v>
      </c>
      <c r="R672" s="74">
        <v>1.0001398619574537</v>
      </c>
      <c r="S672" s="74">
        <v>1.0457302846008349</v>
      </c>
      <c r="T672" s="74">
        <v>1.0457124609392627</v>
      </c>
      <c r="U672" s="74">
        <v>0.13136892970669578</v>
      </c>
      <c r="V672" s="74"/>
      <c r="W672" s="74">
        <v>5.4328217317852383E-3</v>
      </c>
      <c r="X672" s="74">
        <v>1.793537888578458E-3</v>
      </c>
      <c r="Y672" s="74">
        <v>7.2263596203636961E-3</v>
      </c>
      <c r="Z672" s="150"/>
      <c r="AA672" s="150"/>
      <c r="AB672" s="150"/>
    </row>
    <row r="673" spans="7:28">
      <c r="G673" s="4">
        <v>651</v>
      </c>
      <c r="H673" s="739">
        <v>6.6514163304436186E-2</v>
      </c>
      <c r="I673" s="739">
        <v>6377.608264593835</v>
      </c>
      <c r="J673" s="739">
        <v>6377.6415216754876</v>
      </c>
      <c r="K673" s="739">
        <v>6.6082645938353162</v>
      </c>
      <c r="L673" s="739">
        <v>6.6415216754875344</v>
      </c>
      <c r="M673" s="739">
        <v>432.17653780372422</v>
      </c>
      <c r="N673" s="739">
        <v>245.02516574999123</v>
      </c>
      <c r="O673" s="74">
        <v>0.27094001832314296</v>
      </c>
      <c r="P673" s="74">
        <v>431.87018282957592</v>
      </c>
      <c r="Q673" s="74">
        <v>0.30635497414828688</v>
      </c>
      <c r="R673" s="74">
        <v>1.0001387777706672</v>
      </c>
      <c r="S673" s="74">
        <v>1.0457143321252638</v>
      </c>
      <c r="T673" s="74">
        <v>1.0456963301855198</v>
      </c>
      <c r="U673" s="74">
        <v>0.13268553529997007</v>
      </c>
      <c r="V673" s="74"/>
      <c r="W673" s="74">
        <v>5.360650377519244E-3</v>
      </c>
      <c r="X673" s="74">
        <v>1.7247441043667553E-3</v>
      </c>
      <c r="Y673" s="74">
        <v>7.0853944818859991E-3</v>
      </c>
      <c r="Z673" s="150"/>
      <c r="AA673" s="150"/>
      <c r="AB673" s="150"/>
    </row>
    <row r="674" spans="7:28">
      <c r="G674" s="4">
        <v>652</v>
      </c>
      <c r="H674" s="739">
        <v>6.7182641759109388E-2</v>
      </c>
      <c r="I674" s="739">
        <v>6377.6747787571394</v>
      </c>
      <c r="J674" s="739">
        <v>6377.7083700780186</v>
      </c>
      <c r="K674" s="739">
        <v>6.6747787571397525</v>
      </c>
      <c r="L674" s="739">
        <v>6.708370078019307</v>
      </c>
      <c r="M674" s="739">
        <v>428.17199314084553</v>
      </c>
      <c r="N674" s="739">
        <v>244.59156222561955</v>
      </c>
      <c r="O674" s="74">
        <v>0.2620337364413074</v>
      </c>
      <c r="P674" s="74">
        <v>427.87623291494799</v>
      </c>
      <c r="Q674" s="74">
        <v>0.29576022589753409</v>
      </c>
      <c r="R674" s="74">
        <v>1.0001376905248527</v>
      </c>
      <c r="S674" s="74">
        <v>1.0456982065833298</v>
      </c>
      <c r="T674" s="74">
        <v>1.0456800245913906</v>
      </c>
      <c r="U674" s="74">
        <v>0.13401529607608609</v>
      </c>
      <c r="V674" s="74"/>
      <c r="W674" s="74">
        <v>5.2885984976727167E-3</v>
      </c>
      <c r="X674" s="74">
        <v>1.6579116861177741E-3</v>
      </c>
      <c r="Y674" s="74">
        <v>6.946510183790491E-3</v>
      </c>
      <c r="Z674" s="150"/>
      <c r="AA674" s="150"/>
      <c r="AB674" s="150"/>
    </row>
    <row r="675" spans="7:28">
      <c r="G675" s="134">
        <v>653</v>
      </c>
      <c r="H675" s="739">
        <v>6.785783853394424E-2</v>
      </c>
      <c r="I675" s="739">
        <v>6377.7419613988986</v>
      </c>
      <c r="J675" s="739">
        <v>6377.7758903181657</v>
      </c>
      <c r="K675" s="739">
        <v>6.7419613988988614</v>
      </c>
      <c r="L675" s="739">
        <v>6.7758903181658336</v>
      </c>
      <c r="M675" s="739">
        <v>424.15784053106654</v>
      </c>
      <c r="N675" s="739">
        <v>244.15361016110174</v>
      </c>
      <c r="O675" s="74">
        <v>0.25333510561626782</v>
      </c>
      <c r="P675" s="74">
        <v>423.87241053283509</v>
      </c>
      <c r="Q675" s="74">
        <v>0.28542999823145265</v>
      </c>
      <c r="R675" s="74">
        <v>1.0001366002622503</v>
      </c>
      <c r="S675" s="74">
        <v>1.0456819061269838</v>
      </c>
      <c r="T675" s="74">
        <v>1.0456635422913618</v>
      </c>
      <c r="U675" s="74">
        <v>0.13535834264575897</v>
      </c>
      <c r="V675" s="74"/>
      <c r="W675" s="74">
        <v>5.2166759694238785E-3</v>
      </c>
      <c r="X675" s="74">
        <v>1.5930110534084808E-3</v>
      </c>
      <c r="Y675" s="74">
        <v>6.8096870228323593E-3</v>
      </c>
      <c r="Z675" s="150"/>
      <c r="AA675" s="150"/>
      <c r="AB675" s="150"/>
    </row>
    <row r="676" spans="7:28">
      <c r="G676" s="4">
        <v>654</v>
      </c>
      <c r="H676" s="739">
        <v>6.8539821149180918E-2</v>
      </c>
      <c r="I676" s="739">
        <v>6377.8098192374327</v>
      </c>
      <c r="J676" s="739">
        <v>6377.8440891480077</v>
      </c>
      <c r="K676" s="739">
        <v>6.8098192374328113</v>
      </c>
      <c r="L676" s="739">
        <v>6.8440891480074013</v>
      </c>
      <c r="M676" s="739">
        <v>420.13441901539125</v>
      </c>
      <c r="N676" s="739">
        <v>243.71126603939882</v>
      </c>
      <c r="O676" s="74">
        <v>0.24484215203990048</v>
      </c>
      <c r="P676" s="74">
        <v>419.85905772857325</v>
      </c>
      <c r="Q676" s="74">
        <v>0.27536128681797473</v>
      </c>
      <c r="R676" s="74">
        <v>1.0001355070264399</v>
      </c>
      <c r="S676" s="74">
        <v>1.045665428888392</v>
      </c>
      <c r="T676" s="74">
        <v>1.0456468813999689</v>
      </c>
      <c r="U676" s="74">
        <v>0.13671480689890814</v>
      </c>
      <c r="V676" s="74"/>
      <c r="W676" s="74">
        <v>5.1448927525586411E-3</v>
      </c>
      <c r="X676" s="74">
        <v>1.530012216755439E-3</v>
      </c>
      <c r="Y676" s="74">
        <v>6.6749049693140801E-3</v>
      </c>
      <c r="Z676" s="150"/>
      <c r="AA676" s="150"/>
      <c r="AB676" s="150"/>
    </row>
    <row r="677" spans="7:28">
      <c r="G677" s="4">
        <v>655</v>
      </c>
      <c r="H677" s="739">
        <v>6.922865780364916E-2</v>
      </c>
      <c r="I677" s="739">
        <v>6377.8783590585817</v>
      </c>
      <c r="J677" s="739">
        <v>6377.9129733874834</v>
      </c>
      <c r="K677" s="739">
        <v>6.8783590585819905</v>
      </c>
      <c r="L677" s="739">
        <v>6.9129733874838148</v>
      </c>
      <c r="M677" s="739">
        <v>416.10207504109411</v>
      </c>
      <c r="N677" s="739">
        <v>243.2644859098771</v>
      </c>
      <c r="O677" s="74">
        <v>0.23655283949353972</v>
      </c>
      <c r="P677" s="74">
        <v>415.8365240263737</v>
      </c>
      <c r="Q677" s="74">
        <v>0.26555101472043202</v>
      </c>
      <c r="R677" s="74">
        <v>1.0001344108623726</v>
      </c>
      <c r="S677" s="74">
        <v>1.0456487729797188</v>
      </c>
      <c r="T677" s="74">
        <v>1.0456300400115743</v>
      </c>
      <c r="U677" s="74">
        <v>0.13808482201920924</v>
      </c>
      <c r="V677" s="74"/>
      <c r="W677" s="74">
        <v>5.0732588865804581E-3</v>
      </c>
      <c r="X677" s="74">
        <v>1.4688848038296428E-3</v>
      </c>
      <c r="Y677" s="74">
        <v>6.5421436904101009E-3</v>
      </c>
      <c r="Z677" s="150"/>
      <c r="AA677" s="150"/>
      <c r="AB677" s="150"/>
    </row>
    <row r="678" spans="7:28">
      <c r="G678" s="4">
        <v>656</v>
      </c>
      <c r="H678" s="739">
        <v>6.9924417381588527E-2</v>
      </c>
      <c r="I678" s="739">
        <v>6377.9475877163859</v>
      </c>
      <c r="J678" s="739">
        <v>6377.9825499250765</v>
      </c>
      <c r="K678" s="739">
        <v>6.9475877163856392</v>
      </c>
      <c r="L678" s="739">
        <v>6.9825499250764338</v>
      </c>
      <c r="M678" s="739">
        <v>412.06116250069192</v>
      </c>
      <c r="N678" s="739">
        <v>242.81322538402594</v>
      </c>
      <c r="O678" s="74">
        <v>0.22846507110988118</v>
      </c>
      <c r="P678" s="74">
        <v>411.80516646560295</v>
      </c>
      <c r="Q678" s="74">
        <v>0.25599603508897595</v>
      </c>
      <c r="R678" s="74">
        <v>1.0001333118164051</v>
      </c>
      <c r="S678" s="74">
        <v>1.0456319364928963</v>
      </c>
      <c r="T678" s="74">
        <v>1.0456130162001385</v>
      </c>
      <c r="U678" s="74">
        <v>0.13946852249137009</v>
      </c>
      <c r="V678" s="74"/>
      <c r="W678" s="74">
        <v>5.0017844876952856E-3</v>
      </c>
      <c r="X678" s="74">
        <v>1.4095980859762558E-3</v>
      </c>
      <c r="Y678" s="74">
        <v>6.411382573671541E-3</v>
      </c>
      <c r="Z678" s="150"/>
      <c r="AA678" s="150"/>
      <c r="AB678" s="150"/>
    </row>
    <row r="679" spans="7:28">
      <c r="G679" s="134">
        <v>657</v>
      </c>
      <c r="H679" s="739">
        <v>7.0627169459536579E-2</v>
      </c>
      <c r="I679" s="739">
        <v>6378.017512133767</v>
      </c>
      <c r="J679" s="739">
        <v>6378.0528257184969</v>
      </c>
      <c r="K679" s="739">
        <v>7.0175121337672266</v>
      </c>
      <c r="L679" s="739">
        <v>7.0528257184969947</v>
      </c>
      <c r="M679" s="739">
        <v>408.01204276817305</v>
      </c>
      <c r="N679" s="739">
        <v>242.35743963113444</v>
      </c>
      <c r="O679" s="74">
        <v>0.22057669119200668</v>
      </c>
      <c r="P679" s="74">
        <v>407.76534963425701</v>
      </c>
      <c r="Q679" s="74">
        <v>0.24669313391602282</v>
      </c>
      <c r="R679" s="74">
        <v>1.000132209936331</v>
      </c>
      <c r="S679" s="74">
        <v>1.0456149174993983</v>
      </c>
      <c r="T679" s="74">
        <v>1.0455958080189907</v>
      </c>
      <c r="U679" s="74">
        <v>0.14086604411704684</v>
      </c>
      <c r="V679" s="74"/>
      <c r="W679" s="74">
        <v>4.9304797456699127E-3</v>
      </c>
      <c r="X679" s="74">
        <v>1.3521210050030958E-3</v>
      </c>
      <c r="Y679" s="74">
        <v>6.2826007506730083E-3</v>
      </c>
      <c r="Z679" s="150"/>
      <c r="AA679" s="150"/>
      <c r="AB679" s="150"/>
    </row>
    <row r="680" spans="7:28">
      <c r="G680" s="4">
        <v>658</v>
      </c>
      <c r="H680" s="739">
        <v>7.1336984313286819E-2</v>
      </c>
      <c r="I680" s="739">
        <v>6378.0881393032269</v>
      </c>
      <c r="J680" s="739">
        <v>6378.1238077953831</v>
      </c>
      <c r="K680" s="739">
        <v>7.088139303226769</v>
      </c>
      <c r="L680" s="739">
        <v>7.1238077953834127</v>
      </c>
      <c r="M680" s="739">
        <v>403.95508473236595</v>
      </c>
      <c r="N680" s="739">
        <v>241.89708337392574</v>
      </c>
      <c r="O680" s="74">
        <v>0.21288548708747015</v>
      </c>
      <c r="P680" s="74">
        <v>403.71744569951363</v>
      </c>
      <c r="Q680" s="74">
        <v>0.23763903285231455</v>
      </c>
      <c r="R680" s="74">
        <v>1.0001311052714166</v>
      </c>
      <c r="S680" s="74">
        <v>1.0455977140500092</v>
      </c>
      <c r="T680" s="74">
        <v>1.0455784135005965</v>
      </c>
      <c r="U680" s="74">
        <v>0.14227752402894112</v>
      </c>
      <c r="V680" s="74"/>
      <c r="W680" s="74">
        <v>4.8593549205624533E-3</v>
      </c>
      <c r="X680" s="74">
        <v>1.2964222002006998E-3</v>
      </c>
      <c r="Y680" s="74">
        <v>6.1557771207631532E-3</v>
      </c>
      <c r="Z680" s="150"/>
      <c r="AA680" s="150"/>
      <c r="AB680" s="150"/>
    </row>
    <row r="681" spans="7:28">
      <c r="G681" s="4">
        <v>659</v>
      </c>
      <c r="H681" s="739">
        <v>7.205393292491602E-2</v>
      </c>
      <c r="I681" s="739">
        <v>6378.1594762875402</v>
      </c>
      <c r="J681" s="739">
        <v>6378.1955032540027</v>
      </c>
      <c r="K681" s="739">
        <v>7.1594762875400555</v>
      </c>
      <c r="L681" s="739">
        <v>7.1955032540025137</v>
      </c>
      <c r="M681" s="739">
        <v>399.89066482731147</v>
      </c>
      <c r="N681" s="739">
        <v>241.43211088414952</v>
      </c>
      <c r="O681" s="74">
        <v>0.20538919111530343</v>
      </c>
      <c r="P681" s="74">
        <v>399.66183443523136</v>
      </c>
      <c r="Q681" s="74">
        <v>0.22883039208009098</v>
      </c>
      <c r="R681" s="74">
        <v>1.0001299978724321</v>
      </c>
      <c r="S681" s="74">
        <v>1.0455803241745942</v>
      </c>
      <c r="T681" s="74">
        <v>1.0455608306563264</v>
      </c>
      <c r="U681" s="74">
        <v>0.14370310069807601</v>
      </c>
      <c r="V681" s="74"/>
      <c r="W681" s="74">
        <v>4.7884203393233609E-3</v>
      </c>
      <c r="X681" s="74">
        <v>1.2424700355562672E-3</v>
      </c>
      <c r="Y681" s="74">
        <v>6.0308903748796279E-3</v>
      </c>
      <c r="Z681" s="150"/>
      <c r="AA681" s="150"/>
      <c r="AB681" s="150"/>
    </row>
    <row r="682" spans="7:28">
      <c r="G682" s="4">
        <v>660</v>
      </c>
      <c r="H682" s="739">
        <v>7.2778086989882834E-2</v>
      </c>
      <c r="I682" s="739">
        <v>6378.2315302204652</v>
      </c>
      <c r="J682" s="739">
        <v>6378.2679192639598</v>
      </c>
      <c r="K682" s="739">
        <v>7.2315302204649692</v>
      </c>
      <c r="L682" s="739">
        <v>7.2679192639599108</v>
      </c>
      <c r="M682" s="739">
        <v>395.81916705951909</v>
      </c>
      <c r="N682" s="739">
        <v>240.96247597813132</v>
      </c>
      <c r="O682" s="74">
        <v>0.19808548254366318</v>
      </c>
      <c r="P682" s="74">
        <v>395.59890324627941</v>
      </c>
      <c r="Q682" s="74">
        <v>0.22026381323970462</v>
      </c>
      <c r="R682" s="74">
        <v>1.0001288877916867</v>
      </c>
      <c r="S682" s="74">
        <v>1.0455627458818637</v>
      </c>
      <c r="T682" s="74">
        <v>1.0455430574762183</v>
      </c>
      <c r="U682" s="74">
        <v>0.14514291395198597</v>
      </c>
      <c r="V682" s="74"/>
      <c r="W682" s="74">
        <v>4.7176863922657195E-3</v>
      </c>
      <c r="X682" s="74">
        <v>1.1902326271229257E-3</v>
      </c>
      <c r="Y682" s="74">
        <v>5.9079190193886454E-3</v>
      </c>
      <c r="Z682" s="150"/>
      <c r="AA682" s="150"/>
      <c r="AB682" s="150"/>
    </row>
    <row r="683" spans="7:28">
      <c r="G683" s="134">
        <v>661</v>
      </c>
      <c r="H683" s="739">
        <v>7.350951892419727E-2</v>
      </c>
      <c r="I683" s="739">
        <v>6378.3043083074544</v>
      </c>
      <c r="J683" s="739">
        <v>6378.3410630669168</v>
      </c>
      <c r="K683" s="739">
        <v>7.3043083074548525</v>
      </c>
      <c r="L683" s="739">
        <v>7.3410630669169512</v>
      </c>
      <c r="M683" s="739">
        <v>391.74098303196706</v>
      </c>
      <c r="N683" s="739">
        <v>240.48813201227915</v>
      </c>
      <c r="O683" s="74">
        <v>0.190971989615765</v>
      </c>
      <c r="P683" s="74">
        <v>391.52904718956114</v>
      </c>
      <c r="Q683" s="74">
        <v>0.21193584240592386</v>
      </c>
      <c r="R683" s="74">
        <v>1.0001277750830626</v>
      </c>
      <c r="S683" s="74">
        <v>1.0455449771591392</v>
      </c>
      <c r="T683" s="74">
        <v>1.0455250919287438</v>
      </c>
      <c r="U683" s="74">
        <v>0.14659710498472123</v>
      </c>
      <c r="V683" s="74"/>
      <c r="W683" s="74">
        <v>4.6471635294036279E-3</v>
      </c>
      <c r="X683" s="74">
        <v>1.1396778705053559E-3</v>
      </c>
      <c r="Y683" s="74">
        <v>5.7868413999089836E-3</v>
      </c>
      <c r="Z683" s="150"/>
      <c r="AA683" s="150"/>
      <c r="AB683" s="150"/>
    </row>
    <row r="684" spans="7:28">
      <c r="G684" s="4">
        <v>662</v>
      </c>
      <c r="H684" s="739">
        <v>7.4248301871662314E-2</v>
      </c>
      <c r="I684" s="739">
        <v>6378.3778178263792</v>
      </c>
      <c r="J684" s="739">
        <v>6378.4149419773148</v>
      </c>
      <c r="K684" s="739">
        <v>7.3778178263790553</v>
      </c>
      <c r="L684" s="739">
        <v>7.4149419773148866</v>
      </c>
      <c r="M684" s="739">
        <v>387.65651196471828</v>
      </c>
      <c r="N684" s="739">
        <v>240.00903187854641</v>
      </c>
      <c r="O684" s="74">
        <v>0.18404629162162703</v>
      </c>
      <c r="P684" s="74">
        <v>387.45266899160822</v>
      </c>
      <c r="Q684" s="74">
        <v>0.20384297311002925</v>
      </c>
      <c r="R684" s="74">
        <v>1.0001266598020482</v>
      </c>
      <c r="S684" s="74">
        <v>1.0455270159721159</v>
      </c>
      <c r="T684" s="74">
        <v>1.0455069319605652</v>
      </c>
      <c r="U684" s="74">
        <v>0.14806581637003546</v>
      </c>
      <c r="V684" s="74"/>
      <c r="W684" s="74">
        <v>4.576862256657435E-3</v>
      </c>
      <c r="X684" s="74">
        <v>1.090773468422214E-3</v>
      </c>
      <c r="Y684" s="74">
        <v>5.667635725079649E-3</v>
      </c>
      <c r="Z684" s="150"/>
      <c r="AA684" s="150"/>
      <c r="AB684" s="150"/>
    </row>
    <row r="685" spans="7:28">
      <c r="G685" s="4">
        <v>663</v>
      </c>
      <c r="H685" s="739">
        <v>7.4994509711188248E-2</v>
      </c>
      <c r="I685" s="739">
        <v>6378.4520661282504</v>
      </c>
      <c r="J685" s="739">
        <v>6378.4895633831056</v>
      </c>
      <c r="K685" s="739">
        <v>7.4520661282507161</v>
      </c>
      <c r="L685" s="739">
        <v>7.4895633831063106</v>
      </c>
      <c r="M685" s="739">
        <v>383.56616071201239</v>
      </c>
      <c r="N685" s="739">
        <v>239.52512799985115</v>
      </c>
      <c r="O685" s="74">
        <v>0.17730592101305451</v>
      </c>
      <c r="P685" s="74">
        <v>383.37017906260866</v>
      </c>
      <c r="Q685" s="74">
        <v>0.19598164940370733</v>
      </c>
      <c r="R685" s="74">
        <v>1.0001255420057731</v>
      </c>
      <c r="S685" s="74">
        <v>1.0455088602646228</v>
      </c>
      <c r="T685" s="74">
        <v>1.045488575496299</v>
      </c>
      <c r="U685" s="74">
        <v>0.14954919207275452</v>
      </c>
      <c r="V685" s="74"/>
      <c r="W685" s="74">
        <v>4.506793131924907E-3</v>
      </c>
      <c r="X685" s="74">
        <v>1.0434869583053636E-3</v>
      </c>
      <c r="Y685" s="74">
        <v>5.5502800902302706E-3</v>
      </c>
      <c r="Z685" s="150"/>
      <c r="AA685" s="150"/>
      <c r="AB685" s="150"/>
    </row>
    <row r="686" spans="7:28">
      <c r="G686" s="4">
        <v>664</v>
      </c>
      <c r="H686" s="739">
        <v>7.5748217064180945E-2</v>
      </c>
      <c r="I686" s="739">
        <v>6378.5270606379618</v>
      </c>
      <c r="J686" s="739">
        <v>6378.5649347464941</v>
      </c>
      <c r="K686" s="739">
        <v>7.5270606379619043</v>
      </c>
      <c r="L686" s="739">
        <v>7.5649347464939947</v>
      </c>
      <c r="M686" s="739">
        <v>379.47034377569014</v>
      </c>
      <c r="N686" s="739">
        <v>239.03637232545066</v>
      </c>
      <c r="O686" s="74">
        <v>0.17074836555919831</v>
      </c>
      <c r="P686" s="74">
        <v>379.28199550672952</v>
      </c>
      <c r="Q686" s="74">
        <v>0.18834826896064</v>
      </c>
      <c r="R686" s="74">
        <v>1.0001244217530416</v>
      </c>
      <c r="S686" s="74">
        <v>1.0454905079583834</v>
      </c>
      <c r="T686" s="74">
        <v>1.0454700204382705</v>
      </c>
      <c r="U686" s="74">
        <v>0.15104737746696628</v>
      </c>
      <c r="V686" s="74"/>
      <c r="W686" s="74">
        <v>4.4369667610172133E-3</v>
      </c>
      <c r="X686" s="74">
        <v>9.977857398955983E-4</v>
      </c>
      <c r="Y686" s="74">
        <v>5.4347525009128114E-3</v>
      </c>
      <c r="Z686" s="150"/>
      <c r="AA686" s="150"/>
      <c r="AB686" s="150"/>
    </row>
    <row r="687" spans="7:28">
      <c r="G687" s="134">
        <v>665</v>
      </c>
      <c r="H687" s="739">
        <v>7.6509499302003778E-2</v>
      </c>
      <c r="I687" s="739">
        <v>6378.6028088550256</v>
      </c>
      <c r="J687" s="739">
        <v>6378.6410636046767</v>
      </c>
      <c r="K687" s="739">
        <v>7.6028088550260851</v>
      </c>
      <c r="L687" s="739">
        <v>7.641063604677087</v>
      </c>
      <c r="M687" s="739">
        <v>375.36948331481375</v>
      </c>
      <c r="N687" s="739">
        <v>238.54271632627174</v>
      </c>
      <c r="O687" s="74">
        <v>0.16437107053994174</v>
      </c>
      <c r="P687" s="74">
        <v>375.18854412860213</v>
      </c>
      <c r="Q687" s="74">
        <v>0.18093918621160557</v>
      </c>
      <c r="R687" s="74">
        <v>1.0001232991043674</v>
      </c>
      <c r="S687" s="74">
        <v>1.0454719569527726</v>
      </c>
      <c r="T687" s="74">
        <v>1.0454512646662708</v>
      </c>
      <c r="U687" s="74">
        <v>0.15256051934511561</v>
      </c>
      <c r="V687" s="74"/>
      <c r="W687" s="74">
        <v>4.3673937934590665E-3</v>
      </c>
      <c r="X687" s="74">
        <v>9.5363710279434196E-4</v>
      </c>
      <c r="Y687" s="74">
        <v>5.3210308962534083E-3</v>
      </c>
      <c r="Z687" s="150"/>
      <c r="AA687" s="150"/>
      <c r="AB687" s="150"/>
    </row>
    <row r="688" spans="7:28">
      <c r="G688" s="4">
        <v>666</v>
      </c>
      <c r="H688" s="739">
        <v>7.7278432553514992E-2</v>
      </c>
      <c r="I688" s="739">
        <v>6378.6793183543277</v>
      </c>
      <c r="J688" s="739">
        <v>6378.7179575706041</v>
      </c>
      <c r="K688" s="739">
        <v>7.6793183543280943</v>
      </c>
      <c r="L688" s="739">
        <v>7.7179575706048515</v>
      </c>
      <c r="M688" s="739">
        <v>371.26400915133462</v>
      </c>
      <c r="N688" s="739">
        <v>238.04411099019566</v>
      </c>
      <c r="O688" s="74">
        <v>0.15817144097426514</v>
      </c>
      <c r="P688" s="74">
        <v>371.09025843582583</v>
      </c>
      <c r="Q688" s="74">
        <v>0.17375071550880089</v>
      </c>
      <c r="R688" s="74">
        <v>1.000122174122007</v>
      </c>
      <c r="S688" s="74">
        <v>1.0454532051245735</v>
      </c>
      <c r="T688" s="74">
        <v>1.0454323060373134</v>
      </c>
      <c r="U688" s="74">
        <v>0.15408876593255627</v>
      </c>
      <c r="V688" s="74"/>
      <c r="W688" s="74">
        <v>4.2980849181523343E-3</v>
      </c>
      <c r="X688" s="74">
        <v>9.1100825393057973E-4</v>
      </c>
      <c r="Y688" s="74">
        <v>5.2090931720829136E-3</v>
      </c>
      <c r="Z688" s="150"/>
      <c r="AA688" s="150"/>
      <c r="AB688" s="150"/>
    </row>
    <row r="689" spans="7:28">
      <c r="G689" s="4">
        <v>667</v>
      </c>
      <c r="H689" s="739">
        <v>7.8055093712680421E-2</v>
      </c>
      <c r="I689" s="739">
        <v>6378.7565967868813</v>
      </c>
      <c r="J689" s="739">
        <v>6378.7956243337376</v>
      </c>
      <c r="K689" s="739">
        <v>7.7565967868816097</v>
      </c>
      <c r="L689" s="739">
        <v>7.7956243337379503</v>
      </c>
      <c r="M689" s="739">
        <v>367.15435877165805</v>
      </c>
      <c r="N689" s="739">
        <v>237.54050681729763</v>
      </c>
      <c r="O689" s="74">
        <v>0.15214684388067365</v>
      </c>
      <c r="P689" s="74">
        <v>366.987579637343</v>
      </c>
      <c r="Q689" s="74">
        <v>0.16677913431503219</v>
      </c>
      <c r="R689" s="74">
        <v>1.0001210468699948</v>
      </c>
      <c r="S689" s="74">
        <v>1.0454342503277312</v>
      </c>
      <c r="T689" s="74">
        <v>1.0454131423853839</v>
      </c>
      <c r="U689" s="74">
        <v>0.15563226689982912</v>
      </c>
      <c r="V689" s="74"/>
      <c r="W689" s="74">
        <v>4.2290508589022868E-3</v>
      </c>
      <c r="X689" s="74">
        <v>8.6986634490222728E-4</v>
      </c>
      <c r="Y689" s="74">
        <v>5.0989172038045137E-3</v>
      </c>
      <c r="Z689" s="150"/>
      <c r="AA689" s="150"/>
      <c r="AB689" s="150"/>
    </row>
    <row r="690" spans="7:28">
      <c r="G690" s="4">
        <v>668</v>
      </c>
      <c r="H690" s="739">
        <v>7.8839560446263238E-2</v>
      </c>
      <c r="I690" s="739">
        <v>6378.8346518805938</v>
      </c>
      <c r="J690" s="739">
        <v>6378.8740716608172</v>
      </c>
      <c r="K690" s="739">
        <v>7.8346518805942873</v>
      </c>
      <c r="L690" s="739">
        <v>7.8740716608174193</v>
      </c>
      <c r="M690" s="739">
        <v>363.04097732395803</v>
      </c>
      <c r="N690" s="739">
        <v>237.03185381504028</v>
      </c>
      <c r="O690" s="74">
        <v>0.1462946105666815</v>
      </c>
      <c r="P690" s="74">
        <v>362.88095663754467</v>
      </c>
      <c r="Q690" s="74">
        <v>0.16002068641333594</v>
      </c>
      <c r="R690" s="74">
        <v>1.0001199174141762</v>
      </c>
      <c r="S690" s="74">
        <v>1.045415090393107</v>
      </c>
      <c r="T690" s="74">
        <v>1.0453937715211932</v>
      </c>
      <c r="U690" s="74">
        <v>0.15719117337903299</v>
      </c>
      <c r="V690" s="74"/>
      <c r="W690" s="74">
        <v>4.1603023698063525E-3</v>
      </c>
      <c r="X690" s="74">
        <v>8.3017849915116939E-4</v>
      </c>
      <c r="Y690" s="74">
        <v>4.9904808689575217E-3</v>
      </c>
      <c r="Z690" s="150"/>
      <c r="AA690" s="150"/>
      <c r="AB690" s="150"/>
    </row>
    <row r="691" spans="7:28">
      <c r="G691" s="134">
        <v>669</v>
      </c>
      <c r="H691" s="739">
        <v>7.9631911201590536E-2</v>
      </c>
      <c r="I691" s="739">
        <v>6378.9134914410406</v>
      </c>
      <c r="J691" s="739">
        <v>6378.9533073966413</v>
      </c>
      <c r="K691" s="739">
        <v>7.9134914410405512</v>
      </c>
      <c r="L691" s="739">
        <v>7.9533073966413461</v>
      </c>
      <c r="M691" s="739">
        <v>358.92431761108708</v>
      </c>
      <c r="N691" s="739">
        <v>236.51810149342077</v>
      </c>
      <c r="O691" s="74">
        <v>0.14061203894429014</v>
      </c>
      <c r="P691" s="74">
        <v>358.77084602595454</v>
      </c>
      <c r="Q691" s="74">
        <v>0.15347158513254475</v>
      </c>
      <c r="R691" s="74">
        <v>1.0001187858222416</v>
      </c>
      <c r="S691" s="74">
        <v>1.0453957231282289</v>
      </c>
      <c r="T691" s="74">
        <v>1.0453741912319279</v>
      </c>
      <c r="U691" s="74">
        <v>0.15876563797519339</v>
      </c>
      <c r="V691" s="74"/>
      <c r="W691" s="74">
        <v>4.0918502305048888E-3</v>
      </c>
      <c r="X691" s="74">
        <v>7.9191183893135024E-4</v>
      </c>
      <c r="Y691" s="74">
        <v>4.8837620694362387E-3</v>
      </c>
      <c r="Z691" s="150"/>
      <c r="AA691" s="150"/>
      <c r="AB691" s="150"/>
    </row>
    <row r="692" spans="7:28">
      <c r="G692" s="4">
        <v>670</v>
      </c>
      <c r="H692" s="739">
        <v>8.0432225214398204E-2</v>
      </c>
      <c r="I692" s="739">
        <v>6378.993123352242</v>
      </c>
      <c r="J692" s="739">
        <v>6379.0333394648496</v>
      </c>
      <c r="K692" s="739">
        <v>7.9931233522421481</v>
      </c>
      <c r="L692" s="739">
        <v>8.0333394648493464</v>
      </c>
      <c r="M692" s="739">
        <v>354.80484007892534</v>
      </c>
      <c r="N692" s="739">
        <v>235.9991988600712</v>
      </c>
      <c r="O692" s="74">
        <v>0.13509639586832153</v>
      </c>
      <c r="P692" s="74">
        <v>354.65771206234109</v>
      </c>
      <c r="Q692" s="74">
        <v>0.14712801658424973</v>
      </c>
      <c r="R692" s="74">
        <v>1.00011765216376</v>
      </c>
      <c r="S692" s="74">
        <v>1.0453761463170443</v>
      </c>
      <c r="T692" s="74">
        <v>1.0453543992809986</v>
      </c>
      <c r="U692" s="74">
        <v>0.16035581478263339</v>
      </c>
      <c r="V692" s="74"/>
      <c r="W692" s="74">
        <v>4.0237052412938328E-3</v>
      </c>
      <c r="X692" s="74">
        <v>7.5503351202947612E-4</v>
      </c>
      <c r="Y692" s="74">
        <v>4.7787387533233094E-3</v>
      </c>
      <c r="Z692" s="150"/>
      <c r="AA692" s="150"/>
      <c r="AB692" s="150"/>
    </row>
    <row r="693" spans="7:28">
      <c r="G693" s="4">
        <v>671</v>
      </c>
      <c r="H693" s="739">
        <v>8.1240582516754339E-2</v>
      </c>
      <c r="I693" s="739">
        <v>6379.0735555774563</v>
      </c>
      <c r="J693" s="739">
        <v>6379.1141758687145</v>
      </c>
      <c r="K693" s="739">
        <v>8.0735555774565455</v>
      </c>
      <c r="L693" s="739">
        <v>8.1141758687149235</v>
      </c>
      <c r="M693" s="739">
        <v>350.68301280001145</v>
      </c>
      <c r="N693" s="739">
        <v>235.4750944153117</v>
      </c>
      <c r="O693" s="74">
        <v>0.12974491949441125</v>
      </c>
      <c r="P693" s="74">
        <v>350.54202665710488</v>
      </c>
      <c r="Q693" s="74">
        <v>0.14098614290656902</v>
      </c>
      <c r="R693" s="74">
        <v>1.0001165165102126</v>
      </c>
      <c r="S693" s="74">
        <v>1.045356357719667</v>
      </c>
      <c r="T693" s="74">
        <v>1.0453343934077874</v>
      </c>
      <c r="U693" s="74">
        <v>0.16196185939452334</v>
      </c>
      <c r="V693" s="74"/>
      <c r="W693" s="74">
        <v>3.955878218099276E-3</v>
      </c>
      <c r="X693" s="74">
        <v>7.1951071819821751E-4</v>
      </c>
      <c r="Y693" s="74">
        <v>4.6753889362974935E-3</v>
      </c>
      <c r="Z693" s="150"/>
      <c r="AA693" s="150"/>
      <c r="AB693" s="150"/>
    </row>
    <row r="694" spans="7:28">
      <c r="G694" s="4">
        <v>672</v>
      </c>
      <c r="H694" s="739">
        <v>8.2057063945062833E-2</v>
      </c>
      <c r="I694" s="739">
        <v>6379.1547961599736</v>
      </c>
      <c r="J694" s="739">
        <v>6379.1958246919457</v>
      </c>
      <c r="K694" s="739">
        <v>8.1547961599732979</v>
      </c>
      <c r="L694" s="739">
        <v>8.1958246919458286</v>
      </c>
      <c r="M694" s="739">
        <v>346.55931145229084</v>
      </c>
      <c r="N694" s="739">
        <v>234.94573614715574</v>
      </c>
      <c r="O694" s="74">
        <v>0.1245548216534097</v>
      </c>
      <c r="P694" s="74">
        <v>346.42426934678076</v>
      </c>
      <c r="Q694" s="74">
        <v>0.13504210551009707</v>
      </c>
      <c r="R694" s="74">
        <v>1.0001153789350252</v>
      </c>
      <c r="S694" s="74">
        <v>1.045336355072126</v>
      </c>
      <c r="T694" s="74">
        <v>1.0453141713273937</v>
      </c>
      <c r="U694" s="74">
        <v>0.16358392892288975</v>
      </c>
      <c r="V694" s="74"/>
      <c r="W694" s="74">
        <v>3.8883799873140365E-3</v>
      </c>
      <c r="X694" s="74">
        <v>6.8531073526220611E-4</v>
      </c>
      <c r="Y694" s="74">
        <v>4.5736907225762428E-3</v>
      </c>
      <c r="Z694" s="150"/>
      <c r="AA694" s="150"/>
      <c r="AB694" s="150"/>
    </row>
    <row r="695" spans="7:28">
      <c r="G695" s="134">
        <v>673</v>
      </c>
      <c r="H695" s="739">
        <v>8.288175114814697E-2</v>
      </c>
      <c r="I695" s="739">
        <v>6379.2368532239179</v>
      </c>
      <c r="J695" s="739">
        <v>6379.2782940994921</v>
      </c>
      <c r="K695" s="739">
        <v>8.2368532239183612</v>
      </c>
      <c r="L695" s="739">
        <v>8.2782940994924346</v>
      </c>
      <c r="M695" s="739">
        <v>342.4342192928238</v>
      </c>
      <c r="N695" s="739">
        <v>234.41107152626748</v>
      </c>
      <c r="O695" s="74">
        <v>0.1195232902388996</v>
      </c>
      <c r="P695" s="74">
        <v>342.3049272645024</v>
      </c>
      <c r="Q695" s="74">
        <v>0.12929202832139142</v>
      </c>
      <c r="R695" s="74">
        <v>1.0001142395136018</v>
      </c>
      <c r="S695" s="74">
        <v>1.0453161360861136</v>
      </c>
      <c r="T695" s="74">
        <v>1.0452937307303811</v>
      </c>
      <c r="U695" s="74">
        <v>0.16522218200680072</v>
      </c>
      <c r="V695" s="74"/>
      <c r="W695" s="74">
        <v>3.8212213804966148E-3</v>
      </c>
      <c r="X695" s="74">
        <v>6.5240094485767325E-4</v>
      </c>
      <c r="Y695" s="74">
        <v>4.4736223253542878E-3</v>
      </c>
      <c r="Z695" s="150"/>
      <c r="AA695" s="150"/>
      <c r="AB695" s="150"/>
    </row>
    <row r="696" spans="7:28">
      <c r="G696" s="4">
        <v>674</v>
      </c>
      <c r="H696" s="739">
        <v>8.3714726595414332E-2</v>
      </c>
      <c r="I696" s="739">
        <v>6379.3197349750662</v>
      </c>
      <c r="J696" s="739">
        <v>6379.3615923383641</v>
      </c>
      <c r="K696" s="739">
        <v>8.3197349750665133</v>
      </c>
      <c r="L696" s="739">
        <v>8.3615923383642201</v>
      </c>
      <c r="M696" s="739">
        <v>338.30822712628475</v>
      </c>
      <c r="N696" s="739">
        <v>233.87104750087056</v>
      </c>
      <c r="O696" s="74">
        <v>0.11464749160449071</v>
      </c>
      <c r="P696" s="74">
        <v>338.1844951052654</v>
      </c>
      <c r="Q696" s="74">
        <v>0.1237320210193332</v>
      </c>
      <c r="R696" s="74">
        <v>1.0001130983233557</v>
      </c>
      <c r="S696" s="74">
        <v>1.0452956984487285</v>
      </c>
      <c r="T696" s="74">
        <v>1.0452730692825185</v>
      </c>
      <c r="U696" s="74">
        <v>0.16687677883328433</v>
      </c>
      <c r="V696" s="74"/>
      <c r="W696" s="74">
        <v>3.7544132289330382E-3</v>
      </c>
      <c r="X696" s="74">
        <v>6.2074885776716032E-4</v>
      </c>
      <c r="Y696" s="74">
        <v>4.3751620867001984E-3</v>
      </c>
      <c r="Z696" s="150"/>
      <c r="AA696" s="150"/>
      <c r="AB696" s="150"/>
    </row>
    <row r="697" spans="7:28">
      <c r="G697" s="4">
        <v>675</v>
      </c>
      <c r="H697" s="739">
        <v>8.4556073585103683E-2</v>
      </c>
      <c r="I697" s="739">
        <v>6379.4034497016619</v>
      </c>
      <c r="J697" s="739">
        <v>6379.4457277384545</v>
      </c>
      <c r="K697" s="739">
        <v>8.403449701661927</v>
      </c>
      <c r="L697" s="739">
        <v>8.4457277384544795</v>
      </c>
      <c r="M697" s="739">
        <v>334.18183326808514</v>
      </c>
      <c r="N697" s="739">
        <v>233.32561049160793</v>
      </c>
      <c r="O697" s="74">
        <v>0.1099245729675189</v>
      </c>
      <c r="P697" s="74">
        <v>334.06347508582547</v>
      </c>
      <c r="Q697" s="74">
        <v>0.11835818225969381</v>
      </c>
      <c r="R697" s="74">
        <v>1.0001119554437423</v>
      </c>
      <c r="S697" s="74">
        <v>1.0452750398222248</v>
      </c>
      <c r="T697" s="74">
        <v>1.0452521846245275</v>
      </c>
      <c r="U697" s="74">
        <v>0.16854788114505936</v>
      </c>
      <c r="V697" s="74"/>
      <c r="W697" s="74">
        <v>3.6879663580622287E-3</v>
      </c>
      <c r="X697" s="74">
        <v>5.9032213881142763E-4</v>
      </c>
      <c r="Y697" s="74">
        <v>4.2782884968736567E-3</v>
      </c>
      <c r="Z697" s="150"/>
      <c r="AA697" s="150"/>
      <c r="AB697" s="150"/>
    </row>
    <row r="698" spans="7:28">
      <c r="G698" s="4">
        <v>676</v>
      </c>
      <c r="H698" s="739">
        <v>8.5405876252615157E-2</v>
      </c>
      <c r="I698" s="739">
        <v>6379.4880057752471</v>
      </c>
      <c r="J698" s="739">
        <v>6379.5307087133733</v>
      </c>
      <c r="K698" s="739">
        <v>8.4880057752470286</v>
      </c>
      <c r="L698" s="739">
        <v>8.5307087133733361</v>
      </c>
      <c r="M698" s="739">
        <v>330.05554350195109</v>
      </c>
      <c r="N698" s="739">
        <v>232.77470638635202</v>
      </c>
      <c r="O698" s="74">
        <v>0.10535166481575106</v>
      </c>
      <c r="P698" s="74">
        <v>329.94237689906782</v>
      </c>
      <c r="Q698" s="74">
        <v>0.11316660288324794</v>
      </c>
      <c r="R698" s="74">
        <v>1.0001108109562897</v>
      </c>
      <c r="S698" s="74">
        <v>1.0452541578437524</v>
      </c>
      <c r="T698" s="74">
        <v>1.0452310743718207</v>
      </c>
      <c r="U698" s="74">
        <v>0.17023565225917991</v>
      </c>
      <c r="V698" s="74"/>
      <c r="W698" s="74">
        <v>3.6218915817658151E-3</v>
      </c>
      <c r="X698" s="74">
        <v>5.6108863126154115E-4</v>
      </c>
      <c r="Y698" s="74">
        <v>4.1829802130273564E-3</v>
      </c>
      <c r="Z698" s="150"/>
      <c r="AA698" s="150"/>
      <c r="AB698" s="150"/>
    </row>
    <row r="699" spans="7:28">
      <c r="G699" s="134">
        <v>677</v>
      </c>
      <c r="H699" s="739">
        <v>8.6264219578923704E-2</v>
      </c>
      <c r="I699" s="739">
        <v>6379.5734116514996</v>
      </c>
      <c r="J699" s="739">
        <v>6379.616543761289</v>
      </c>
      <c r="K699" s="739">
        <v>8.5734116514996437</v>
      </c>
      <c r="L699" s="739">
        <v>8.6165437612891047</v>
      </c>
      <c r="M699" s="739">
        <v>325.92987103178245</v>
      </c>
      <c r="N699" s="739">
        <v>232.21828053496526</v>
      </c>
      <c r="O699" s="74">
        <v>0.10092588331368021</v>
      </c>
      <c r="P699" s="74">
        <v>325.82171766267965</v>
      </c>
      <c r="Q699" s="74">
        <v>0.10815336910279355</v>
      </c>
      <c r="R699" s="74">
        <v>1.0001096649446304</v>
      </c>
      <c r="S699" s="74">
        <v>1.0452330501251017</v>
      </c>
      <c r="T699" s="74">
        <v>1.0452097361142445</v>
      </c>
      <c r="U699" s="74">
        <v>0.17194025708295158</v>
      </c>
      <c r="V699" s="74"/>
      <c r="W699" s="74">
        <v>3.5561996965234148E-3</v>
      </c>
      <c r="X699" s="74">
        <v>5.3301638073501348E-4</v>
      </c>
      <c r="Y699" s="74">
        <v>4.0892160772584285E-3</v>
      </c>
      <c r="Z699" s="150"/>
      <c r="AA699" s="150"/>
      <c r="AB699" s="150"/>
    </row>
    <row r="700" spans="7:28">
      <c r="G700" s="4">
        <v>678</v>
      </c>
      <c r="H700" s="739">
        <v>8.7131189399077227E-2</v>
      </c>
      <c r="I700" s="739">
        <v>6379.6596758710784</v>
      </c>
      <c r="J700" s="739">
        <v>6379.7032414657779</v>
      </c>
      <c r="K700" s="739">
        <v>8.6596758710785657</v>
      </c>
      <c r="L700" s="739">
        <v>8.7032414657781043</v>
      </c>
      <c r="M700" s="739">
        <v>321.80533642762276</v>
      </c>
      <c r="N700" s="739">
        <v>231.65627774401003</v>
      </c>
      <c r="O700" s="74">
        <v>9.6644332704978533E-2</v>
      </c>
      <c r="P700" s="74">
        <v>321.70202186195831</v>
      </c>
      <c r="Q700" s="74">
        <v>0.10331456566446248</v>
      </c>
      <c r="R700" s="74">
        <v>1.0001085174945297</v>
      </c>
      <c r="S700" s="74">
        <v>1.045211714252448</v>
      </c>
      <c r="T700" s="74">
        <v>1.0451881674158223</v>
      </c>
      <c r="U700" s="74">
        <v>0.17366186212439061</v>
      </c>
      <c r="V700" s="74"/>
      <c r="W700" s="74">
        <v>3.490901475434743E-3</v>
      </c>
      <c r="X700" s="74">
        <v>5.0607365854088004E-4</v>
      </c>
      <c r="Y700" s="74">
        <v>3.996975133975623E-3</v>
      </c>
      <c r="Z700" s="150"/>
      <c r="AA700" s="150"/>
      <c r="AB700" s="150"/>
    </row>
    <row r="701" spans="7:28">
      <c r="G701" s="4">
        <v>679</v>
      </c>
      <c r="H701" s="739">
        <v>8.8006872410780312E-2</v>
      </c>
      <c r="I701" s="739">
        <v>6379.7468070604773</v>
      </c>
      <c r="J701" s="739">
        <v>6379.7908104966828</v>
      </c>
      <c r="K701" s="739">
        <v>8.7468070604776518</v>
      </c>
      <c r="L701" s="739">
        <v>8.7908104966830418</v>
      </c>
      <c r="M701" s="739">
        <v>317.68246756556067</v>
      </c>
      <c r="N701" s="739">
        <v>231.08864227140799</v>
      </c>
      <c r="O701" s="74">
        <v>9.2504107707670508E-2</v>
      </c>
      <c r="P701" s="74">
        <v>317.58382128658195</v>
      </c>
      <c r="Q701" s="74">
        <v>9.8646278978743257E-2</v>
      </c>
      <c r="R701" s="74">
        <v>1.0001073686939173</v>
      </c>
      <c r="S701" s="74">
        <v>1.045190147786089</v>
      </c>
      <c r="T701" s="74">
        <v>1.0451663658144899</v>
      </c>
      <c r="U701" s="74">
        <v>0.17540063551177809</v>
      </c>
      <c r="V701" s="74"/>
      <c r="W701" s="74">
        <v>3.4260076621100031E-3</v>
      </c>
      <c r="X701" s="74">
        <v>4.8022898443968236E-4</v>
      </c>
      <c r="Y701" s="74">
        <v>3.9062366465496853E-3</v>
      </c>
      <c r="Z701" s="150"/>
      <c r="AA701" s="150"/>
      <c r="AB701" s="150"/>
    </row>
    <row r="702" spans="7:28">
      <c r="G702" s="4">
        <v>680</v>
      </c>
      <c r="H702" s="739">
        <v>8.889135618306368E-2</v>
      </c>
      <c r="I702" s="739">
        <v>6379.8348139328882</v>
      </c>
      <c r="J702" s="739">
        <v>6379.8792596109797</v>
      </c>
      <c r="K702" s="739">
        <v>8.8348139328884301</v>
      </c>
      <c r="L702" s="739">
        <v>8.8792596109799611</v>
      </c>
      <c r="M702" s="739">
        <v>313.56179956139175</v>
      </c>
      <c r="N702" s="739">
        <v>230.51531782104828</v>
      </c>
      <c r="O702" s="74">
        <v>8.8502295898597552E-2</v>
      </c>
      <c r="P702" s="74">
        <v>313.46765496117507</v>
      </c>
      <c r="Q702" s="74">
        <v>9.4144600216694393E-2</v>
      </c>
      <c r="R702" s="74">
        <v>1.0001062186329142</v>
      </c>
      <c r="S702" s="74">
        <v>1.0451683482601908</v>
      </c>
      <c r="T702" s="74">
        <v>1.0451443288218387</v>
      </c>
      <c r="U702" s="74">
        <v>0.17715674700457384</v>
      </c>
      <c r="V702" s="74"/>
      <c r="W702" s="74">
        <v>3.3615289644303224E-3</v>
      </c>
      <c r="X702" s="74">
        <v>4.5545114878557484E-4</v>
      </c>
      <c r="Y702" s="74">
        <v>3.8169801132158974E-3</v>
      </c>
      <c r="Z702" s="150"/>
      <c r="AA702" s="150"/>
      <c r="AB702" s="150"/>
    </row>
    <row r="703" spans="7:28">
      <c r="G703" s="134">
        <v>681</v>
      </c>
      <c r="H703" s="739">
        <v>8.9784729165041766E-2</v>
      </c>
      <c r="I703" s="739">
        <v>6379.9237052890712</v>
      </c>
      <c r="J703" s="739">
        <v>6379.9685976536539</v>
      </c>
      <c r="K703" s="739">
        <v>8.9237052890714939</v>
      </c>
      <c r="L703" s="739">
        <v>8.9685976536540153</v>
      </c>
      <c r="M703" s="739">
        <v>309.44387469785204</v>
      </c>
      <c r="N703" s="739">
        <v>229.93624753734326</v>
      </c>
      <c r="O703" s="74">
        <v>8.4635980083742499E-2</v>
      </c>
      <c r="P703" s="74">
        <v>309.35406906948515</v>
      </c>
      <c r="Q703" s="74">
        <v>8.9805628366871573E-2</v>
      </c>
      <c r="R703" s="74">
        <v>1.0001050674038616</v>
      </c>
      <c r="S703" s="74">
        <v>1.0451463131825269</v>
      </c>
      <c r="T703" s="74">
        <v>1.0451220539228547</v>
      </c>
      <c r="U703" s="74">
        <v>0.17893036801251583</v>
      </c>
      <c r="V703" s="74"/>
      <c r="W703" s="74">
        <v>3.2974760481801306E-3</v>
      </c>
      <c r="X703" s="74">
        <v>4.3170923401896638E-4</v>
      </c>
      <c r="Y703" s="74">
        <v>3.7291852821990969E-3</v>
      </c>
      <c r="Z703" s="150"/>
      <c r="AA703" s="150"/>
      <c r="AB703" s="150"/>
    </row>
    <row r="704" spans="7:28">
      <c r="G704" s="4">
        <v>682</v>
      </c>
      <c r="H704" s="739">
        <v>9.0687080694757186E-2</v>
      </c>
      <c r="I704" s="739">
        <v>6380.0134900182366</v>
      </c>
      <c r="J704" s="739">
        <v>6380.0588335585835</v>
      </c>
      <c r="K704" s="739">
        <v>9.0134900182365332</v>
      </c>
      <c r="L704" s="739">
        <v>9.0588335585839115</v>
      </c>
      <c r="M704" s="739">
        <v>305.32924234525387</v>
      </c>
      <c r="N704" s="739">
        <v>229.35137399973286</v>
      </c>
      <c r="O704" s="74">
        <v>8.0902240651019794E-2</v>
      </c>
      <c r="P704" s="74">
        <v>305.2436168720053</v>
      </c>
      <c r="Q704" s="74">
        <v>8.5625473248585299E-2</v>
      </c>
      <c r="R704" s="74">
        <v>1.0001039151013478</v>
      </c>
      <c r="S704" s="74">
        <v>1.0451240400342177</v>
      </c>
      <c r="T704" s="74">
        <v>1.0450995385756547</v>
      </c>
      <c r="U704" s="74">
        <v>0.18072167160926256</v>
      </c>
      <c r="V704" s="74"/>
      <c r="W704" s="74">
        <v>3.233859530553761E-3</v>
      </c>
      <c r="X704" s="74">
        <v>4.0897263547962369E-4</v>
      </c>
      <c r="Y704" s="74">
        <v>3.6428321660333849E-3</v>
      </c>
      <c r="Z704" s="150"/>
      <c r="AA704" s="150"/>
      <c r="AB704" s="150"/>
    </row>
    <row r="705" spans="7:28">
      <c r="G705" s="4">
        <v>683</v>
      </c>
      <c r="H705" s="739">
        <v>9.1598501008114994E-2</v>
      </c>
      <c r="I705" s="739">
        <v>6380.1041770989314</v>
      </c>
      <c r="J705" s="739">
        <v>6380.1499763494357</v>
      </c>
      <c r="K705" s="739">
        <v>9.1041770989312987</v>
      </c>
      <c r="L705" s="739">
        <v>9.1499763494353559</v>
      </c>
      <c r="M705" s="739">
        <v>301.21845887533618</v>
      </c>
      <c r="N705" s="739">
        <v>228.76063921713575</v>
      </c>
      <c r="O705" s="74">
        <v>7.7298157902141187E-2</v>
      </c>
      <c r="P705" s="74">
        <v>301.136858616859</v>
      </c>
      <c r="Q705" s="74">
        <v>8.1600258477161569E-2</v>
      </c>
      <c r="R705" s="74">
        <v>1.000102761822234</v>
      </c>
      <c r="S705" s="74">
        <v>1.0451015262694734</v>
      </c>
      <c r="T705" s="74">
        <v>1.0450767802112271</v>
      </c>
      <c r="U705" s="74">
        <v>0.18253083254603553</v>
      </c>
      <c r="V705" s="74"/>
      <c r="W705" s="74">
        <v>3.1706899735387028E-3</v>
      </c>
      <c r="X705" s="74">
        <v>3.8721108151146765E-4</v>
      </c>
      <c r="Y705" s="74">
        <v>3.5579010550501706E-3</v>
      </c>
      <c r="Z705" s="150"/>
      <c r="AA705" s="150"/>
      <c r="AB705" s="150"/>
    </row>
    <row r="706" spans="7:28">
      <c r="G706" s="4">
        <v>684</v>
      </c>
      <c r="H706" s="739">
        <v>9.2519081247905852E-2</v>
      </c>
      <c r="I706" s="739">
        <v>6380.1957755999392</v>
      </c>
      <c r="J706" s="739">
        <v>6380.2420351405635</v>
      </c>
      <c r="K706" s="739">
        <v>9.1957755999394131</v>
      </c>
      <c r="L706" s="739">
        <v>9.2420351405633667</v>
      </c>
      <c r="M706" s="739">
        <v>297.11208756815131</v>
      </c>
      <c r="N706" s="739">
        <v>228.1639846223477</v>
      </c>
      <c r="O706" s="74">
        <v>7.3820814360220588E-2</v>
      </c>
      <c r="P706" s="74">
        <v>297.03436144377434</v>
      </c>
      <c r="Q706" s="74">
        <v>7.7726124376993805E-2</v>
      </c>
      <c r="R706" s="74">
        <v>1.0001016076656797</v>
      </c>
      <c r="S706" s="74">
        <v>1.0450787693153318</v>
      </c>
      <c r="T706" s="74">
        <v>1.0450537762331686</v>
      </c>
      <c r="U706" s="74">
        <v>0.18435802727208284</v>
      </c>
      <c r="V706" s="74"/>
      <c r="W706" s="74">
        <v>3.1079778771782563E-3</v>
      </c>
      <c r="X706" s="74">
        <v>3.6639465283198186E-4</v>
      </c>
      <c r="Y706" s="74">
        <v>3.4743725300102383E-3</v>
      </c>
      <c r="Z706" s="150"/>
      <c r="AA706" s="150"/>
      <c r="AB706" s="150"/>
    </row>
    <row r="707" spans="7:28">
      <c r="G707" s="134">
        <v>685</v>
      </c>
      <c r="H707" s="739">
        <v>9.3448913472921002E-2</v>
      </c>
      <c r="I707" s="739">
        <v>6380.2882946811869</v>
      </c>
      <c r="J707" s="739">
        <v>6380.3350191379232</v>
      </c>
      <c r="K707" s="739">
        <v>9.2882946811873168</v>
      </c>
      <c r="L707" s="739">
        <v>9.3350191379237781</v>
      </c>
      <c r="M707" s="739">
        <v>293.01069851179881</v>
      </c>
      <c r="N707" s="739">
        <v>227.56135106638587</v>
      </c>
      <c r="O707" s="74">
        <v>7.0467297049804353E-2</v>
      </c>
      <c r="P707" s="74">
        <v>292.93669928096057</v>
      </c>
      <c r="Q707" s="74">
        <v>7.3999230838254854E-2</v>
      </c>
      <c r="R707" s="74">
        <v>1.0001004527331667</v>
      </c>
      <c r="S707" s="74">
        <v>1.0450557665714002</v>
      </c>
      <c r="T707" s="74">
        <v>1.0450305240174242</v>
      </c>
      <c r="U707" s="74">
        <v>0.18620343394468364</v>
      </c>
      <c r="V707" s="74"/>
      <c r="W707" s="74">
        <v>3.0457336727164825E-3</v>
      </c>
      <c r="X707" s="74">
        <v>3.4649380114064077E-4</v>
      </c>
      <c r="Y707" s="74">
        <v>3.3922274738571231E-3</v>
      </c>
      <c r="Z707" s="150"/>
      <c r="AA707" s="150"/>
      <c r="AB707" s="150"/>
    </row>
    <row r="708" spans="7:28">
      <c r="G708" s="4">
        <v>686</v>
      </c>
      <c r="H708" s="739">
        <v>9.4388090667157809E-2</v>
      </c>
      <c r="I708" s="739">
        <v>6380.3817435946603</v>
      </c>
      <c r="J708" s="739">
        <v>6380.4289376399938</v>
      </c>
      <c r="K708" s="739">
        <v>9.3817435946602359</v>
      </c>
      <c r="L708" s="739">
        <v>9.4289376399938156</v>
      </c>
      <c r="M708" s="739">
        <v>288.91486849482806</v>
      </c>
      <c r="N708" s="739">
        <v>226.95267881277914</v>
      </c>
      <c r="O708" s="74">
        <v>6.7234699746080845E-2</v>
      </c>
      <c r="P708" s="74">
        <v>288.84445273471476</v>
      </c>
      <c r="Q708" s="74">
        <v>7.0415760113271483E-2</v>
      </c>
      <c r="R708" s="74">
        <v>1.0000992971285221</v>
      </c>
      <c r="S708" s="74">
        <v>1.0450325154095952</v>
      </c>
      <c r="T708" s="74">
        <v>1.045007020912025</v>
      </c>
      <c r="U708" s="74">
        <v>0.18806723245052126</v>
      </c>
      <c r="V708" s="74"/>
      <c r="W708" s="74">
        <v>2.9839677156287942E-3</v>
      </c>
      <c r="X708" s="74">
        <v>3.2747936694257597E-4</v>
      </c>
      <c r="Y708" s="74">
        <v>3.3114470825713702E-3</v>
      </c>
      <c r="Z708" s="150"/>
      <c r="AA708" s="150"/>
      <c r="AB708" s="150"/>
    </row>
    <row r="709" spans="7:28">
      <c r="G709" s="4">
        <v>687</v>
      </c>
      <c r="H709" s="739">
        <v>9.5336706749118413E-2</v>
      </c>
      <c r="I709" s="739">
        <v>6380.4761316853273</v>
      </c>
      <c r="J709" s="739">
        <v>6380.5238000387017</v>
      </c>
      <c r="K709" s="739">
        <v>9.4761316853274007</v>
      </c>
      <c r="L709" s="739">
        <v>9.5238000387019603</v>
      </c>
      <c r="M709" s="739">
        <v>284.82518089112295</v>
      </c>
      <c r="N709" s="739">
        <v>226.33790753180392</v>
      </c>
      <c r="O709" s="74">
        <v>6.4120125190066504E-2</v>
      </c>
      <c r="P709" s="74">
        <v>284.75820897157428</v>
      </c>
      <c r="Q709" s="74">
        <v>6.6971919548670808E-2</v>
      </c>
      <c r="R709" s="74">
        <v>1.0000981409579404</v>
      </c>
      <c r="S709" s="74">
        <v>1.045009013173881</v>
      </c>
      <c r="T709" s="74">
        <v>1.0449832642368238</v>
      </c>
      <c r="U709" s="74">
        <v>0.18994960441841613</v>
      </c>
      <c r="V709" s="74"/>
      <c r="W709" s="74">
        <v>2.9226902785417512E-3</v>
      </c>
      <c r="X709" s="74">
        <v>3.0932259656538276E-4</v>
      </c>
      <c r="Y709" s="74">
        <v>3.2320128751071341E-3</v>
      </c>
      <c r="Z709" s="150"/>
      <c r="AA709" s="150"/>
      <c r="AB709" s="150"/>
    </row>
    <row r="710" spans="7:28">
      <c r="G710" s="4">
        <v>688</v>
      </c>
      <c r="H710" s="739">
        <v>9.6294856581201363E-2</v>
      </c>
      <c r="I710" s="739">
        <v>6380.571468392076</v>
      </c>
      <c r="J710" s="739">
        <v>6380.6196158203666</v>
      </c>
      <c r="K710" s="739">
        <v>9.5714683920765182</v>
      </c>
      <c r="L710" s="739">
        <v>9.6196158203671196</v>
      </c>
      <c r="M710" s="739">
        <v>280.74222553708557</v>
      </c>
      <c r="N710" s="739">
        <v>225.71697629466496</v>
      </c>
      <c r="O710" s="74">
        <v>6.1120687266639079E-2</v>
      </c>
      <c r="P710" s="74">
        <v>280.67856159283605</v>
      </c>
      <c r="Q710" s="74">
        <v>6.3663944249550547E-2</v>
      </c>
      <c r="R710" s="74">
        <v>1.0000969843300029</v>
      </c>
      <c r="S710" s="74">
        <v>1.0449852571800136</v>
      </c>
      <c r="T710" s="74">
        <v>1.044959251283238</v>
      </c>
      <c r="U710" s="74">
        <v>0.19185073323478719</v>
      </c>
      <c r="V710" s="74"/>
      <c r="W710" s="74">
        <v>2.8619115440458348E-3</v>
      </c>
      <c r="X710" s="74">
        <v>2.9199515834883629E-4</v>
      </c>
      <c r="Y710" s="74">
        <v>3.1539067023946712E-3</v>
      </c>
      <c r="Z710" s="150"/>
      <c r="AA710" s="150"/>
      <c r="AB710" s="150"/>
    </row>
    <row r="711" spans="7:28">
      <c r="G711" s="134">
        <v>689</v>
      </c>
      <c r="H711" s="739">
        <v>9.7262635979188425E-2</v>
      </c>
      <c r="I711" s="739">
        <v>6380.667763248658</v>
      </c>
      <c r="J711" s="739">
        <v>6380.716394566648</v>
      </c>
      <c r="K711" s="739">
        <v>9.6677632486577192</v>
      </c>
      <c r="L711" s="739">
        <v>9.7163945666473133</v>
      </c>
      <c r="M711" s="739">
        <v>276.66659860092722</v>
      </c>
      <c r="N711" s="739">
        <v>225.08982356761987</v>
      </c>
      <c r="O711" s="74">
        <v>5.8233513142353949E-2</v>
      </c>
      <c r="P711" s="74">
        <v>276.60611050125516</v>
      </c>
      <c r="Q711" s="74">
        <v>6.0488099672058718E-2</v>
      </c>
      <c r="R711" s="74">
        <v>1.000095827355699</v>
      </c>
      <c r="S711" s="74">
        <v>1.0449612447152787</v>
      </c>
      <c r="T711" s="74">
        <v>1.0449349793139855</v>
      </c>
      <c r="U711" s="74">
        <v>0.19377080406366076</v>
      </c>
      <c r="V711" s="74"/>
      <c r="W711" s="74">
        <v>2.801641597405341E-3</v>
      </c>
      <c r="X711" s="74">
        <v>2.7546915798913667E-4</v>
      </c>
      <c r="Y711" s="74">
        <v>3.0771107553944775E-3</v>
      </c>
      <c r="Z711" s="150"/>
      <c r="AA711" s="150"/>
      <c r="AB711" s="150"/>
    </row>
    <row r="712" spans="7:28">
      <c r="G712" s="4">
        <v>690</v>
      </c>
      <c r="H712" s="739">
        <v>9.8240141721825852E-2</v>
      </c>
      <c r="I712" s="739">
        <v>6380.765025884637</v>
      </c>
      <c r="J712" s="739">
        <v>6380.8141459554981</v>
      </c>
      <c r="K712" s="739">
        <v>9.7650258846369073</v>
      </c>
      <c r="L712" s="739">
        <v>9.8141459554978194</v>
      </c>
      <c r="M712" s="739">
        <v>272.59890244389425</v>
      </c>
      <c r="N712" s="739">
        <v>224.45638720604839</v>
      </c>
      <c r="O712" s="74">
        <v>5.5455745360069419E-2</v>
      </c>
      <c r="P712" s="74">
        <v>272.5414617597533</v>
      </c>
      <c r="Q712" s="74">
        <v>5.7440684140931071E-2</v>
      </c>
      <c r="R712" s="74">
        <v>1.0000946701484419</v>
      </c>
      <c r="S712" s="74">
        <v>1.0449369730382347</v>
      </c>
      <c r="T712" s="74">
        <v>1.0449104455628251</v>
      </c>
      <c r="U712" s="74">
        <v>0.19571000385985826</v>
      </c>
      <c r="V712" s="74"/>
      <c r="W712" s="74">
        <v>2.7418904191699846E-3</v>
      </c>
      <c r="X712" s="74">
        <v>2.5971715302129824E-4</v>
      </c>
      <c r="Y712" s="74">
        <v>3.001607572191283E-3</v>
      </c>
      <c r="Z712" s="150"/>
      <c r="AA712" s="150"/>
      <c r="AB712" s="150"/>
    </row>
    <row r="713" spans="7:28">
      <c r="G713" s="4">
        <v>691</v>
      </c>
      <c r="H713" s="739">
        <v>9.9227471560502628E-2</v>
      </c>
      <c r="I713" s="739">
        <v>6380.8632660263584</v>
      </c>
      <c r="J713" s="739">
        <v>6380.9128797621388</v>
      </c>
      <c r="K713" s="739">
        <v>9.8632660263587404</v>
      </c>
      <c r="L713" s="739">
        <v>9.9128797621389921</v>
      </c>
      <c r="M713" s="739">
        <v>268.53974547323099</v>
      </c>
      <c r="N713" s="739">
        <v>223.81660444846426</v>
      </c>
      <c r="O713" s="74">
        <v>5.2784543887484908E-2</v>
      </c>
      <c r="P713" s="74">
        <v>268.4852274419423</v>
      </c>
      <c r="Q713" s="74">
        <v>5.4518031288683946E-2</v>
      </c>
      <c r="R713" s="74">
        <v>1.0000935128240858</v>
      </c>
      <c r="S713" s="74">
        <v>1.0449124393784546</v>
      </c>
      <c r="T713" s="74">
        <v>1.0448856472342976</v>
      </c>
      <c r="U713" s="74">
        <v>0.1976685213867313</v>
      </c>
      <c r="V713" s="74"/>
      <c r="W713" s="74">
        <v>2.6826678776927554E-3</v>
      </c>
      <c r="X713" s="74">
        <v>2.4471216642521726E-4</v>
      </c>
      <c r="Y713" s="74">
        <v>2.9273800441179726E-3</v>
      </c>
      <c r="Z713" s="150"/>
      <c r="AA713" s="150"/>
      <c r="AB713" s="150"/>
    </row>
    <row r="714" spans="7:28">
      <c r="G714" s="4">
        <v>692</v>
      </c>
      <c r="H714" s="739">
        <v>0.10022472422902519</v>
      </c>
      <c r="I714" s="739">
        <v>6380.9624934979192</v>
      </c>
      <c r="J714" s="739">
        <v>6381.0126058600335</v>
      </c>
      <c r="K714" s="739">
        <v>9.9624934979192421</v>
      </c>
      <c r="L714" s="739">
        <v>10.012605860033755</v>
      </c>
      <c r="M714" s="739">
        <v>264.48974198670879</v>
      </c>
      <c r="N714" s="739">
        <v>223.17041191047082</v>
      </c>
      <c r="O714" s="74">
        <v>5.0217088116797905E-2</v>
      </c>
      <c r="P714" s="74">
        <v>264.43802547429544</v>
      </c>
      <c r="Q714" s="74">
        <v>5.1716512413337329E-2</v>
      </c>
      <c r="R714" s="74">
        <v>1.0000923555009416</v>
      </c>
      <c r="S714" s="74">
        <v>1.044887640936266</v>
      </c>
      <c r="T714" s="74">
        <v>1.0448605815034626</v>
      </c>
      <c r="U714" s="74">
        <v>0.19964654723344211</v>
      </c>
      <c r="V714" s="74"/>
      <c r="W714" s="74">
        <v>2.6239837215593985E-3</v>
      </c>
      <c r="X714" s="74">
        <v>2.3042769934304282E-4</v>
      </c>
      <c r="Y714" s="74">
        <v>2.8544114209024412E-3</v>
      </c>
      <c r="Z714" s="150"/>
      <c r="AA714" s="150"/>
      <c r="AB714" s="150"/>
    </row>
    <row r="715" spans="7:28">
      <c r="G715" s="134">
        <v>693</v>
      </c>
      <c r="H715" s="739">
        <v>0.10123199945349154</v>
      </c>
      <c r="I715" s="739">
        <v>6381.0627182221479</v>
      </c>
      <c r="J715" s="739">
        <v>6381.1133342218745</v>
      </c>
      <c r="K715" s="739">
        <v>10.062718222148268</v>
      </c>
      <c r="L715" s="739">
        <v>10.113334221875014</v>
      </c>
      <c r="M715" s="739">
        <v>260.4495120085262</v>
      </c>
      <c r="N715" s="739">
        <v>222.51774557865792</v>
      </c>
      <c r="O715" s="74">
        <v>4.7750578812780498E-2</v>
      </c>
      <c r="P715" s="74">
        <v>260.4004794697745</v>
      </c>
      <c r="Q715" s="74">
        <v>4.9032538751711791E-2</v>
      </c>
      <c r="R715" s="74">
        <v>1.0000911982997884</v>
      </c>
      <c r="S715" s="74">
        <v>1.0448625748824987</v>
      </c>
      <c r="T715" s="74">
        <v>1.0448352455156447</v>
      </c>
      <c r="U715" s="74">
        <v>0.20164427383178918</v>
      </c>
      <c r="V715" s="74"/>
      <c r="W715" s="74">
        <v>2.5658475719346871E-3</v>
      </c>
      <c r="X715" s="74">
        <v>2.1683774289747335E-4</v>
      </c>
      <c r="Y715" s="74">
        <v>2.7826853148321604E-3</v>
      </c>
      <c r="Z715" s="150"/>
      <c r="AA715" s="150"/>
      <c r="AB715" s="150"/>
    </row>
    <row r="716" spans="7:28">
      <c r="G716" s="4">
        <v>694</v>
      </c>
      <c r="H716" s="739">
        <v>0.10224939796226352</v>
      </c>
      <c r="I716" s="739">
        <v>6381.1639502216012</v>
      </c>
      <c r="J716" s="739">
        <v>6381.2150749205821</v>
      </c>
      <c r="K716" s="739">
        <v>10.163950221601757</v>
      </c>
      <c r="L716" s="739">
        <v>10.215074920582889</v>
      </c>
      <c r="M716" s="739">
        <v>256.41968111640875</v>
      </c>
      <c r="N716" s="739">
        <v>221.85854080444147</v>
      </c>
      <c r="O716" s="74">
        <v>4.5382240006694427E-2</v>
      </c>
      <c r="P716" s="74">
        <v>256.3732185527432</v>
      </c>
      <c r="Q716" s="74">
        <v>4.6462563665538407E-2</v>
      </c>
      <c r="R716" s="74">
        <v>1.0000900413438865</v>
      </c>
      <c r="S716" s="74">
        <v>1.0448372383582263</v>
      </c>
      <c r="T716" s="74">
        <v>1.0448096363861721</v>
      </c>
      <c r="U716" s="74">
        <v>0.20366189547166869</v>
      </c>
      <c r="V716" s="74"/>
      <c r="W716" s="74">
        <v>2.508268914831439E-3</v>
      </c>
      <c r="X716" s="74">
        <v>2.0391678910276236E-4</v>
      </c>
      <c r="Y716" s="74">
        <v>2.7121857039342015E-3</v>
      </c>
      <c r="Z716" s="150"/>
      <c r="AA716" s="150"/>
      <c r="AB716" s="150"/>
    </row>
    <row r="717" spans="7:28">
      <c r="G717" s="4">
        <v>695</v>
      </c>
      <c r="H717" s="739">
        <v>0.10327702149603993</v>
      </c>
      <c r="I717" s="739">
        <v>6381.2661996195638</v>
      </c>
      <c r="J717" s="739">
        <v>6381.3178381303114</v>
      </c>
      <c r="K717" s="739">
        <v>10.266199619564029</v>
      </c>
      <c r="L717" s="739">
        <v>10.317838130312049</v>
      </c>
      <c r="M717" s="739">
        <v>252.40088025972449</v>
      </c>
      <c r="N717" s="739">
        <v>221.19273229784386</v>
      </c>
      <c r="O717" s="74">
        <v>4.3109320833568325E-2</v>
      </c>
      <c r="P717" s="74">
        <v>252.35687717498669</v>
      </c>
      <c r="Q717" s="74">
        <v>4.4003084737800381E-2</v>
      </c>
      <c r="R717" s="74">
        <v>1.0000888847589866</v>
      </c>
      <c r="S717" s="74">
        <v>1.0448116284745117</v>
      </c>
      <c r="T717" s="74">
        <v>1.0447837512001223</v>
      </c>
      <c r="U717" s="74">
        <v>0.20569960831926437</v>
      </c>
      <c r="V717" s="74"/>
      <c r="W717" s="74">
        <v>2.4512570933083845E-3</v>
      </c>
      <c r="X717" s="74">
        <v>1.9163984086226888E-4</v>
      </c>
      <c r="Y717" s="74">
        <v>2.6428969341706536E-3</v>
      </c>
      <c r="Z717" s="150"/>
      <c r="AA717" s="150"/>
      <c r="AB717" s="150"/>
    </row>
    <row r="718" spans="7:28">
      <c r="G718" s="4">
        <v>696</v>
      </c>
      <c r="H718" s="739">
        <v>0.10431497281803032</v>
      </c>
      <c r="I718" s="739">
        <v>6381.3694766410599</v>
      </c>
      <c r="J718" s="739">
        <v>6381.4216341274687</v>
      </c>
      <c r="K718" s="739">
        <v>10.369476641060066</v>
      </c>
      <c r="L718" s="739">
        <v>10.421634127469082</v>
      </c>
      <c r="M718" s="739">
        <v>248.39374556843916</v>
      </c>
      <c r="N718" s="739">
        <v>220.52025412121571</v>
      </c>
      <c r="O718" s="74">
        <v>4.0929097310491852E-2</v>
      </c>
      <c r="P718" s="74">
        <v>248.35209492266222</v>
      </c>
      <c r="Q718" s="74">
        <v>4.1650645776934149E-2</v>
      </c>
      <c r="R718" s="74">
        <v>1.0000877286733378</v>
      </c>
      <c r="S718" s="74">
        <v>1.0447857423121543</v>
      </c>
      <c r="T718" s="74">
        <v>1.044757587012064</v>
      </c>
      <c r="U718" s="74">
        <v>0.20775761043660168</v>
      </c>
      <c r="V718" s="74"/>
      <c r="W718" s="74">
        <v>2.3948212996032872E-3</v>
      </c>
      <c r="X718" s="74">
        <v>1.7998242104855786E-4</v>
      </c>
      <c r="Y718" s="74">
        <v>2.5748037206518451E-3</v>
      </c>
      <c r="Z718" s="150"/>
      <c r="AA718" s="150"/>
      <c r="AB718" s="150"/>
    </row>
    <row r="719" spans="7:28">
      <c r="G719" s="134">
        <v>697</v>
      </c>
      <c r="H719" s="739">
        <v>0.10536335572423196</v>
      </c>
      <c r="I719" s="739">
        <v>6381.4737916138783</v>
      </c>
      <c r="J719" s="739">
        <v>6381.5264732917403</v>
      </c>
      <c r="K719" s="739">
        <v>10.473791613878097</v>
      </c>
      <c r="L719" s="739">
        <v>10.526473291740214</v>
      </c>
      <c r="M719" s="739">
        <v>244.3989181527308</v>
      </c>
      <c r="N719" s="739">
        <v>219.84103968289688</v>
      </c>
      <c r="O719" s="74">
        <v>3.8838874053699221E-2</v>
      </c>
      <c r="P719" s="74">
        <v>244.35951631400408</v>
      </c>
      <c r="Q719" s="74">
        <v>3.9401838726711241E-2</v>
      </c>
      <c r="R719" s="74">
        <v>1.0000865732176933</v>
      </c>
      <c r="S719" s="74">
        <v>1.0447595769214384</v>
      </c>
      <c r="T719" s="74">
        <v>1.0447311408458071</v>
      </c>
      <c r="U719" s="74">
        <v>0.20983610179428069</v>
      </c>
      <c r="V719" s="74"/>
      <c r="W719" s="74">
        <v>2.3389705672082145E-3</v>
      </c>
      <c r="X719" s="74">
        <v>1.6892058066414852E-4</v>
      </c>
      <c r="Y719" s="74">
        <v>2.5078911478723632E-3</v>
      </c>
      <c r="Z719" s="150"/>
      <c r="AA719" s="150"/>
      <c r="AB719" s="150"/>
    </row>
    <row r="720" spans="7:28">
      <c r="G720" s="4">
        <v>698</v>
      </c>
      <c r="H720" s="739">
        <v>0.10642227505380909</v>
      </c>
      <c r="I720" s="739">
        <v>6381.5791549696023</v>
      </c>
      <c r="J720" s="739">
        <v>6381.6323661071292</v>
      </c>
      <c r="K720" s="739">
        <v>10.579154969602326</v>
      </c>
      <c r="L720" s="739">
        <v>10.632366107129231</v>
      </c>
      <c r="M720" s="739">
        <v>240.41704389309862</v>
      </c>
      <c r="N720" s="739">
        <v>219.15502173081828</v>
      </c>
      <c r="O720" s="74">
        <v>3.683598593235881E-2</v>
      </c>
      <c r="P720" s="74">
        <v>240.37979058761877</v>
      </c>
      <c r="Q720" s="74">
        <v>3.7253305479844082E-2</v>
      </c>
      <c r="R720" s="74">
        <v>1.0000854185253156</v>
      </c>
      <c r="S720" s="74">
        <v>1.0447331293218791</v>
      </c>
      <c r="T720" s="74">
        <v>1.044704409694142</v>
      </c>
      <c r="U720" s="74">
        <v>0.21193528429421349</v>
      </c>
      <c r="V720" s="74"/>
      <c r="W720" s="74">
        <v>2.2837137628941759E-3</v>
      </c>
      <c r="X720" s="74">
        <v>1.5843090608319498E-4</v>
      </c>
      <c r="Y720" s="74">
        <v>2.4421446689773707E-3</v>
      </c>
      <c r="Z720" s="150"/>
      <c r="AA720" s="150"/>
      <c r="AB720" s="150"/>
    </row>
    <row r="721" spans="7:37">
      <c r="G721" s="4">
        <v>699</v>
      </c>
      <c r="H721" s="739">
        <v>0.10749183669957725</v>
      </c>
      <c r="I721" s="739">
        <v>6381.6855772446561</v>
      </c>
      <c r="J721" s="739">
        <v>6381.7393231630058</v>
      </c>
      <c r="K721" s="739">
        <v>10.685577244656145</v>
      </c>
      <c r="L721" s="739">
        <v>10.739323163005933</v>
      </c>
      <c r="M721" s="739">
        <v>236.44877322078966</v>
      </c>
      <c r="N721" s="739">
        <v>218.46213234604213</v>
      </c>
      <c r="O721" s="74">
        <v>3.4917799657112954E-2</v>
      </c>
      <c r="P721" s="74">
        <v>236.4135714811961</v>
      </c>
      <c r="Q721" s="74">
        <v>3.5201739593561585E-2</v>
      </c>
      <c r="R721" s="74">
        <v>1.000084264731977</v>
      </c>
      <c r="S721" s="74">
        <v>1.0447063965019767</v>
      </c>
      <c r="T721" s="74">
        <v>1.0446773905185962</v>
      </c>
      <c r="U721" s="74">
        <v>0.21405536178235707</v>
      </c>
      <c r="V721" s="74"/>
      <c r="W721" s="74">
        <v>2.2290595786926691E-3</v>
      </c>
      <c r="X721" s="74">
        <v>1.4849052537645952E-4</v>
      </c>
      <c r="Y721" s="74">
        <v>2.3775501040691287E-3</v>
      </c>
      <c r="Z721" s="150"/>
      <c r="AA721" s="150"/>
      <c r="AB721" s="150"/>
    </row>
    <row r="722" spans="7:37">
      <c r="G722" s="4">
        <v>700</v>
      </c>
      <c r="H722" s="739">
        <v>0.10857214761859207</v>
      </c>
      <c r="I722" s="739">
        <v>6381.7930690813555</v>
      </c>
      <c r="J722" s="739">
        <v>6381.8473551551651</v>
      </c>
      <c r="K722" s="739">
        <v>10.79306908135572</v>
      </c>
      <c r="L722" s="739">
        <v>10.847355155165015</v>
      </c>
      <c r="M722" s="739">
        <v>232.49476088838264</v>
      </c>
      <c r="N722" s="739">
        <v>217.76230293624141</v>
      </c>
      <c r="O722" s="74">
        <v>3.308171530156457E-2</v>
      </c>
      <c r="P722" s="74">
        <v>232.46151700047702</v>
      </c>
      <c r="Q722" s="74">
        <v>3.3243887905628967E-2</v>
      </c>
      <c r="R722" s="74">
        <v>1.0000831119759603</v>
      </c>
      <c r="S722" s="74">
        <v>1.0446793754189669</v>
      </c>
      <c r="T722" s="74">
        <v>1.04465008024918</v>
      </c>
      <c r="U722" s="74">
        <v>0.21619654007190547</v>
      </c>
      <c r="V722" s="74"/>
      <c r="W722" s="74">
        <v>2.1750165238422015E-3</v>
      </c>
      <c r="X722" s="74">
        <v>1.3907711372409328E-4</v>
      </c>
      <c r="Y722" s="74">
        <v>2.3140936375662946E-3</v>
      </c>
      <c r="Z722" s="150"/>
      <c r="AA722" s="150"/>
      <c r="AB722" s="150"/>
    </row>
    <row r="723" spans="7:37">
      <c r="G723" s="134">
        <v>701</v>
      </c>
      <c r="H723" s="739">
        <v>0.10966331584284586</v>
      </c>
      <c r="I723" s="739">
        <v>6381.9016412289739</v>
      </c>
      <c r="J723" s="739">
        <v>6381.9564728868954</v>
      </c>
      <c r="K723" s="739">
        <v>10.901641228974311</v>
      </c>
      <c r="L723" s="739">
        <v>10.956472886895734</v>
      </c>
      <c r="M723" s="739">
        <v>228.55566573035981</v>
      </c>
      <c r="N723" s="739">
        <v>217.05546422911678</v>
      </c>
      <c r="O723" s="74">
        <v>3.1325167755046367E-2</v>
      </c>
      <c r="P723" s="74">
        <v>228.52428917831031</v>
      </c>
      <c r="Q723" s="74">
        <v>3.1376552049499538E-2</v>
      </c>
      <c r="R723" s="74">
        <v>1.0000819603980573</v>
      </c>
      <c r="S723" s="74">
        <v>1.0446520629985738</v>
      </c>
      <c r="T723" s="74">
        <v>1.0446224757841374</v>
      </c>
      <c r="U723" s="74">
        <v>0.21835902695647746</v>
      </c>
      <c r="V723" s="74"/>
      <c r="W723" s="74">
        <v>2.1215929167079654E-3</v>
      </c>
      <c r="X723" s="74">
        <v>1.301688979227903E-4</v>
      </c>
      <c r="Y723" s="74">
        <v>2.2517618146307558E-3</v>
      </c>
      <c r="Z723" s="150"/>
      <c r="AA723" s="150"/>
      <c r="AB723" s="150"/>
    </row>
    <row r="724" spans="7:37">
      <c r="G724" s="4">
        <v>702</v>
      </c>
      <c r="H724" s="739">
        <v>0.11076545049007035</v>
      </c>
      <c r="I724" s="739">
        <v>6382.011304544817</v>
      </c>
      <c r="J724" s="739">
        <v>6382.0666872700622</v>
      </c>
      <c r="K724" s="739">
        <v>11.011304544817158</v>
      </c>
      <c r="L724" s="739">
        <v>11.066687270062193</v>
      </c>
      <c r="M724" s="739">
        <v>224.63534568701212</v>
      </c>
      <c r="N724" s="739">
        <v>216.65</v>
      </c>
      <c r="O724" s="74">
        <v>2.9645628105169582E-2</v>
      </c>
      <c r="P724" s="74">
        <v>224.6057068991534</v>
      </c>
      <c r="Q724" s="74">
        <v>2.9638787858721691E-2</v>
      </c>
      <c r="R724" s="74">
        <v>1.0000806962321553</v>
      </c>
      <c r="S724" s="74">
        <v>1.0446246522486553</v>
      </c>
      <c r="T724" s="74">
        <v>1.0445947700900977</v>
      </c>
      <c r="U724" s="74">
        <v>0.22054310669682309</v>
      </c>
      <c r="V724" s="74"/>
      <c r="W724" s="74">
        <v>2.0604383130703795E-3</v>
      </c>
      <c r="X724" s="74">
        <v>1.2146541821953805E-4</v>
      </c>
      <c r="Y724" s="74">
        <v>2.1819037312899173E-3</v>
      </c>
      <c r="Z724" s="150"/>
      <c r="AA724" s="150"/>
      <c r="AB724" s="150"/>
    </row>
    <row r="725" spans="7:37">
      <c r="G725" s="4">
        <v>703</v>
      </c>
      <c r="H725" s="739">
        <v>0.11187866177464867</v>
      </c>
      <c r="I725" s="739">
        <v>6382.1220699953074</v>
      </c>
      <c r="J725" s="739">
        <v>6382.178009326195</v>
      </c>
      <c r="K725" s="739">
        <v>11.122069995307227</v>
      </c>
      <c r="L725" s="739">
        <v>11.178009326194552</v>
      </c>
      <c r="M725" s="739">
        <v>220.73998455852603</v>
      </c>
      <c r="N725" s="739">
        <v>216.65</v>
      </c>
      <c r="O725" s="74">
        <v>2.8040604948796694E-2</v>
      </c>
      <c r="P725" s="74">
        <v>220.71195042349069</v>
      </c>
      <c r="Q725" s="74">
        <v>2.8034135035333661E-2</v>
      </c>
      <c r="R725" s="74">
        <v>1.0000792882075309</v>
      </c>
      <c r="S725" s="74">
        <v>1.0445971940797867</v>
      </c>
      <c r="T725" s="74">
        <v>1.0445670140454837</v>
      </c>
      <c r="U725" s="74">
        <v>0.2227490140539885</v>
      </c>
      <c r="V725" s="74"/>
      <c r="W725" s="74">
        <v>1.9896066790017868E-3</v>
      </c>
      <c r="X725" s="74">
        <v>1.1291611296238016E-4</v>
      </c>
      <c r="Y725" s="74">
        <v>2.1025227919641669E-3</v>
      </c>
      <c r="Z725" s="150"/>
      <c r="AA725" s="150"/>
      <c r="AB725" s="150"/>
    </row>
    <row r="726" spans="7:37">
      <c r="G726" s="4">
        <v>704</v>
      </c>
      <c r="H726" s="739">
        <v>0.11300306101863708</v>
      </c>
      <c r="I726" s="739">
        <v>6382.2339486570818</v>
      </c>
      <c r="J726" s="739">
        <v>6382.290450187591</v>
      </c>
      <c r="K726" s="739">
        <v>11.233948657081882</v>
      </c>
      <c r="L726" s="739">
        <v>11.290450187591201</v>
      </c>
      <c r="M726" s="739">
        <v>216.87417552809822</v>
      </c>
      <c r="N726" s="739">
        <v>216.65</v>
      </c>
      <c r="O726" s="74">
        <v>2.6507645630245477E-2</v>
      </c>
      <c r="P726" s="74">
        <v>216.84767399867602</v>
      </c>
      <c r="Q726" s="74">
        <v>2.6501529422208965E-2</v>
      </c>
      <c r="R726" s="74">
        <v>1.0000778913416695</v>
      </c>
      <c r="S726" s="74">
        <v>1.0445694186744052</v>
      </c>
      <c r="T726" s="74">
        <v>1.0445389378226673</v>
      </c>
      <c r="U726" s="74">
        <v>0.22497686249198523</v>
      </c>
      <c r="V726" s="74"/>
      <c r="W726" s="74">
        <v>1.9205368065586192E-3</v>
      </c>
      <c r="X726" s="74">
        <v>1.0489109818011934E-4</v>
      </c>
      <c r="Y726" s="74">
        <v>2.0254279047387386E-3</v>
      </c>
      <c r="Z726" s="150"/>
      <c r="AA726" s="150"/>
      <c r="AB726" s="150"/>
    </row>
    <row r="727" spans="7:37">
      <c r="G727" s="134">
        <v>705</v>
      </c>
      <c r="H727" s="739">
        <v>0.1141387606628968</v>
      </c>
      <c r="I727" s="739">
        <v>6382.3469517181002</v>
      </c>
      <c r="J727" s="739">
        <v>6382.4040210984313</v>
      </c>
      <c r="K727" s="739">
        <v>11.346951718100518</v>
      </c>
      <c r="L727" s="739">
        <v>11.404021098431967</v>
      </c>
      <c r="M727" s="739">
        <v>213.03837112350391</v>
      </c>
      <c r="N727" s="739">
        <v>216.65</v>
      </c>
      <c r="O727" s="74">
        <v>2.5044337405693409E-2</v>
      </c>
      <c r="P727" s="74">
        <v>213.01333256467169</v>
      </c>
      <c r="Q727" s="74">
        <v>2.5038558832226478E-2</v>
      </c>
      <c r="R727" s="74">
        <v>1.0000765057774488</v>
      </c>
      <c r="S727" s="74">
        <v>1.0445413228455107</v>
      </c>
      <c r="T727" s="74">
        <v>1.0445105382061544</v>
      </c>
      <c r="U727" s="74">
        <v>0.22722686778479328</v>
      </c>
      <c r="V727" s="74"/>
      <c r="W727" s="74">
        <v>1.8532086259517102E-3</v>
      </c>
      <c r="X727" s="74">
        <v>9.7363817054005016E-5</v>
      </c>
      <c r="Y727" s="74">
        <v>1.9505724430057153E-3</v>
      </c>
      <c r="Z727" s="150"/>
      <c r="AA727" s="150"/>
      <c r="AB727" s="150"/>
      <c r="AK727" s="157"/>
    </row>
    <row r="728" spans="7:37">
      <c r="G728" s="4">
        <v>706</v>
      </c>
      <c r="H728" s="739">
        <v>0.11528587427833875</v>
      </c>
      <c r="I728" s="739">
        <v>6382.4610904787633</v>
      </c>
      <c r="J728" s="739">
        <v>6382.5187334159027</v>
      </c>
      <c r="K728" s="739">
        <v>11.461090478763413</v>
      </c>
      <c r="L728" s="739">
        <v>11.518733415902583</v>
      </c>
      <c r="M728" s="739">
        <v>209.23301651442739</v>
      </c>
      <c r="N728" s="739">
        <v>216.65</v>
      </c>
      <c r="O728" s="74">
        <v>2.3648308532912166E-2</v>
      </c>
      <c r="P728" s="74">
        <v>209.209373662357</v>
      </c>
      <c r="Q728" s="74">
        <v>2.3642852070398804E-2</v>
      </c>
      <c r="R728" s="74">
        <v>1.0000751316554368</v>
      </c>
      <c r="S728" s="74">
        <v>1.044512903381658</v>
      </c>
      <c r="T728" s="74">
        <v>1.0444818119557406</v>
      </c>
      <c r="U728" s="74">
        <v>0.22949924778413333</v>
      </c>
      <c r="V728" s="74"/>
      <c r="W728" s="74">
        <v>1.7876015911407134E-3</v>
      </c>
      <c r="X728" s="74">
        <v>9.0308695601117617E-5</v>
      </c>
      <c r="Y728" s="74">
        <v>1.877910286741831E-3</v>
      </c>
      <c r="Z728" s="150"/>
      <c r="AA728" s="150"/>
      <c r="AB728" s="150"/>
      <c r="AK728" s="157"/>
    </row>
    <row r="729" spans="7:37">
      <c r="G729" s="4">
        <v>707</v>
      </c>
      <c r="H729" s="739">
        <v>0.11644451657728044</v>
      </c>
      <c r="I729" s="739">
        <v>6382.5763763530413</v>
      </c>
      <c r="J729" s="739">
        <v>6382.6345986113301</v>
      </c>
      <c r="K729" s="739">
        <v>11.576376353041754</v>
      </c>
      <c r="L729" s="739">
        <v>11.634598611330395</v>
      </c>
      <c r="M729" s="739">
        <v>205.4585492400789</v>
      </c>
      <c r="N729" s="739">
        <v>216.65</v>
      </c>
      <c r="O729" s="74">
        <v>2.2317229285631686E-2</v>
      </c>
      <c r="P729" s="74">
        <v>205.4362371601309</v>
      </c>
      <c r="Q729" s="74">
        <v>2.2312079948002331E-2</v>
      </c>
      <c r="R729" s="74">
        <v>1.0000737691138037</v>
      </c>
      <c r="S729" s="74">
        <v>1.0444841570468433</v>
      </c>
      <c r="T729" s="74">
        <v>1.0444527558063945</v>
      </c>
      <c r="U729" s="74">
        <v>0.2317942224331091</v>
      </c>
      <c r="V729" s="74"/>
      <c r="W729" s="74">
        <v>1.7236946978098858E-3</v>
      </c>
      <c r="X729" s="74">
        <v>8.370112716271706E-5</v>
      </c>
      <c r="Y729" s="74">
        <v>1.8073958249726029E-3</v>
      </c>
      <c r="Z729" s="150"/>
      <c r="AA729" s="150"/>
      <c r="AB729" s="150"/>
      <c r="AK729" s="157"/>
    </row>
    <row r="730" spans="7:37">
      <c r="G730" s="4">
        <v>708</v>
      </c>
      <c r="H730" s="739">
        <v>0.11761480342491737</v>
      </c>
      <c r="I730" s="739">
        <v>6382.692820869619</v>
      </c>
      <c r="J730" s="739">
        <v>6382.7516282713314</v>
      </c>
      <c r="K730" s="739">
        <v>11.692820869619043</v>
      </c>
      <c r="L730" s="739">
        <v>11.751628271331501</v>
      </c>
      <c r="M730" s="739">
        <v>201.71539893824817</v>
      </c>
      <c r="N730" s="739">
        <v>216.65</v>
      </c>
      <c r="O730" s="74">
        <v>2.1048812891996532E-2</v>
      </c>
      <c r="P730" s="74">
        <v>201.69435498202736</v>
      </c>
      <c r="Q730" s="74">
        <v>2.1043956220817023E-2</v>
      </c>
      <c r="R730" s="74">
        <v>1.0000724182882312</v>
      </c>
      <c r="S730" s="74">
        <v>1.0444550805803918</v>
      </c>
      <c r="T730" s="74">
        <v>1.044423366468145</v>
      </c>
      <c r="U730" s="74">
        <v>0.23411201379121849</v>
      </c>
      <c r="V730" s="74"/>
      <c r="W730" s="74">
        <v>1.6614665017533621E-3</v>
      </c>
      <c r="X730" s="74">
        <v>7.7517456005112749E-5</v>
      </c>
      <c r="Y730" s="74">
        <v>1.7389839577584749E-3</v>
      </c>
      <c r="Z730" s="150"/>
      <c r="AA730" s="150"/>
      <c r="AB730" s="150"/>
      <c r="AK730" s="157"/>
    </row>
    <row r="731" spans="7:37">
      <c r="G731" s="134">
        <v>709</v>
      </c>
      <c r="H731" s="739">
        <v>0.11879685185090932</v>
      </c>
      <c r="I731" s="739">
        <v>6382.8104356730437</v>
      </c>
      <c r="J731" s="739">
        <v>6382.8698340989695</v>
      </c>
      <c r="K731" s="739">
        <v>11.810435673043957</v>
      </c>
      <c r="L731" s="739">
        <v>11.869834098969411</v>
      </c>
      <c r="M731" s="739">
        <v>198.00398707607349</v>
      </c>
      <c r="N731" s="739">
        <v>216.65</v>
      </c>
      <c r="O731" s="74">
        <v>1.9840816396746619E-2</v>
      </c>
      <c r="P731" s="74">
        <v>197.98415083762237</v>
      </c>
      <c r="Q731" s="74">
        <v>1.9836238451108237E-2</v>
      </c>
      <c r="R731" s="74">
        <v>1.000071079311823</v>
      </c>
      <c r="S731" s="74">
        <v>1.044425670696844</v>
      </c>
      <c r="T731" s="74">
        <v>1.0443936406259635</v>
      </c>
      <c r="U731" s="74">
        <v>0.23645284605117922</v>
      </c>
      <c r="V731" s="74"/>
      <c r="W731" s="74">
        <v>1.6008951376472172E-3</v>
      </c>
      <c r="X731" s="74">
        <v>7.173496009484289E-5</v>
      </c>
      <c r="Y731" s="74">
        <v>1.6726300977420601E-3</v>
      </c>
      <c r="Z731" s="150"/>
      <c r="AA731" s="150"/>
      <c r="AB731" s="150"/>
      <c r="AK731" s="157"/>
    </row>
    <row r="732" spans="7:37">
      <c r="G732" s="4">
        <v>710</v>
      </c>
      <c r="H732" s="739">
        <v>0.1199907800610841</v>
      </c>
      <c r="I732" s="739">
        <v>6382.9292325248944</v>
      </c>
      <c r="J732" s="739">
        <v>6382.9892279149253</v>
      </c>
      <c r="K732" s="739">
        <v>11.929232524894866</v>
      </c>
      <c r="L732" s="739">
        <v>11.989227914925408</v>
      </c>
      <c r="M732" s="739">
        <v>194.32472668279661</v>
      </c>
      <c r="N732" s="739">
        <v>216.65</v>
      </c>
      <c r="O732" s="74">
        <v>1.8691041446920843E-2</v>
      </c>
      <c r="P732" s="74">
        <v>194.30603995400347</v>
      </c>
      <c r="Q732" s="74">
        <v>1.8686728793149057E-2</v>
      </c>
      <c r="R732" s="74">
        <v>1.0000697523150159</v>
      </c>
      <c r="S732" s="74">
        <v>1.0443959240858356</v>
      </c>
      <c r="T732" s="74">
        <v>1.044363574939642</v>
      </c>
      <c r="U732" s="74">
        <v>0.23881694555939248</v>
      </c>
      <c r="V732" s="74"/>
      <c r="W732" s="74">
        <v>1.5419583381845849E-3</v>
      </c>
      <c r="X732" s="74">
        <v>6.6331833110438505E-5</v>
      </c>
      <c r="Y732" s="74">
        <v>1.6082901712950234E-3</v>
      </c>
      <c r="Z732" s="150"/>
      <c r="AA732" s="150"/>
      <c r="AB732" s="150"/>
      <c r="AK732" s="157"/>
    </row>
    <row r="733" spans="7:37">
      <c r="G733" s="4">
        <v>711</v>
      </c>
      <c r="H733" s="739">
        <v>0.12119670744925765</v>
      </c>
      <c r="I733" s="739">
        <v>6383.0492233049554</v>
      </c>
      <c r="J733" s="739">
        <v>6383.1098216586797</v>
      </c>
      <c r="K733" s="739">
        <v>12.04922330495595</v>
      </c>
      <c r="L733" s="739">
        <v>12.109821658680579</v>
      </c>
      <c r="M733" s="739">
        <v>190.67802208479358</v>
      </c>
      <c r="N733" s="739">
        <v>216.65</v>
      </c>
      <c r="O733" s="74">
        <v>1.7597335001052077E-2</v>
      </c>
      <c r="P733" s="74">
        <v>190.66042881009133</v>
      </c>
      <c r="Q733" s="74">
        <v>1.7593274702251652E-2</v>
      </c>
      <c r="R733" s="74">
        <v>1.0000684374254902</v>
      </c>
      <c r="S733" s="74">
        <v>1.0443658374119789</v>
      </c>
      <c r="T733" s="74">
        <v>1.0443331660436725</v>
      </c>
      <c r="U733" s="74">
        <v>0.24120454083458753</v>
      </c>
      <c r="V733" s="74"/>
      <c r="W733" s="74">
        <v>1.4846334535495093E-3</v>
      </c>
      <c r="X733" s="74">
        <v>6.1287165753353667E-5</v>
      </c>
      <c r="Y733" s="74">
        <v>1.545920619302863E-3</v>
      </c>
      <c r="Z733" s="150"/>
      <c r="AA733" s="150"/>
      <c r="AB733" s="150"/>
      <c r="AK733" s="157"/>
    </row>
    <row r="734" spans="7:37">
      <c r="G734" s="4">
        <v>712</v>
      </c>
      <c r="H734" s="739">
        <v>0.1224147546091738</v>
      </c>
      <c r="I734" s="739">
        <v>6383.170420012405</v>
      </c>
      <c r="J734" s="739">
        <v>6383.2316273897095</v>
      </c>
      <c r="K734" s="739">
        <v>12.170420012405216</v>
      </c>
      <c r="L734" s="739">
        <v>12.231627389709804</v>
      </c>
      <c r="M734" s="739">
        <v>187.06426864315969</v>
      </c>
      <c r="N734" s="739">
        <v>216.65</v>
      </c>
      <c r="O734" s="74">
        <v>1.6557589961985003E-2</v>
      </c>
      <c r="P734" s="74">
        <v>187.04771487359224</v>
      </c>
      <c r="Q734" s="74">
        <v>1.6553769567439092E-2</v>
      </c>
      <c r="R734" s="74">
        <v>1.0000671347680807</v>
      </c>
      <c r="S734" s="74">
        <v>1.0443354073147373</v>
      </c>
      <c r="T734" s="74">
        <v>1.0443024105471195</v>
      </c>
      <c r="U734" s="74">
        <v>0.24361586258737589</v>
      </c>
      <c r="V734" s="74"/>
      <c r="W734" s="74">
        <v>1.4288974712042359E-3</v>
      </c>
      <c r="X734" s="74">
        <v>5.658092642070611E-5</v>
      </c>
      <c r="Y734" s="74">
        <v>1.485478397624942E-3</v>
      </c>
      <c r="Z734" s="150"/>
      <c r="AA734" s="150"/>
      <c r="AB734" s="150"/>
      <c r="AK734" s="157"/>
    </row>
    <row r="735" spans="7:37">
      <c r="G735" s="134">
        <v>713</v>
      </c>
      <c r="H735" s="739">
        <v>0.1236450433465634</v>
      </c>
      <c r="I735" s="739">
        <v>6383.292834767014</v>
      </c>
      <c r="J735" s="739">
        <v>6383.3546572886871</v>
      </c>
      <c r="K735" s="739">
        <v>12.292834767014391</v>
      </c>
      <c r="L735" s="739">
        <v>12.354657288687672</v>
      </c>
      <c r="M735" s="739">
        <v>183.48385249414306</v>
      </c>
      <c r="N735" s="739">
        <v>216.65</v>
      </c>
      <c r="O735" s="74">
        <v>1.5569745733616809E-2</v>
      </c>
      <c r="P735" s="74">
        <v>183.46828634087501</v>
      </c>
      <c r="Q735" s="74">
        <v>1.55661532680576E-2</v>
      </c>
      <c r="R735" s="74">
        <v>1.0000658444646886</v>
      </c>
      <c r="S735" s="74">
        <v>1.0443046304083006</v>
      </c>
      <c r="T735" s="74">
        <v>1.0442713050334911</v>
      </c>
      <c r="U735" s="74">
        <v>0.24605114374435288</v>
      </c>
      <c r="V735" s="74"/>
      <c r="W735" s="74">
        <v>1.3747270359640738E-3</v>
      </c>
      <c r="X735" s="74">
        <v>5.2193941302363963E-5</v>
      </c>
      <c r="Y735" s="74">
        <v>1.4269209772664378E-3</v>
      </c>
      <c r="Z735" s="150"/>
      <c r="AA735" s="150"/>
      <c r="AB735" s="150"/>
      <c r="AK735" s="157"/>
    </row>
    <row r="736" spans="7:37">
      <c r="G736" s="4">
        <v>714</v>
      </c>
      <c r="H736" s="739">
        <v>0.12488769669132553</v>
      </c>
      <c r="I736" s="739">
        <v>6383.4164798103611</v>
      </c>
      <c r="J736" s="739">
        <v>6383.4789236587067</v>
      </c>
      <c r="K736" s="739">
        <v>12.416479810360951</v>
      </c>
      <c r="L736" s="739">
        <v>12.478923658706613</v>
      </c>
      <c r="M736" s="739">
        <v>179.9371502927153</v>
      </c>
      <c r="N736" s="739">
        <v>216.65</v>
      </c>
      <c r="O736" s="74">
        <v>1.4631788702021264E-2</v>
      </c>
      <c r="P736" s="74">
        <v>179.92252188006051</v>
      </c>
      <c r="Q736" s="74">
        <v>1.4628412654789603E-2</v>
      </c>
      <c r="R736" s="74">
        <v>1.0000645666341927</v>
      </c>
      <c r="S736" s="74">
        <v>1.0442735032814539</v>
      </c>
      <c r="T736" s="74">
        <v>1.0442398460606077</v>
      </c>
      <c r="U736" s="74">
        <v>0.24851061946310438</v>
      </c>
      <c r="V736" s="74"/>
      <c r="W736" s="74">
        <v>1.3220984703331941E-3</v>
      </c>
      <c r="X736" s="74">
        <v>4.8107873964577715E-5</v>
      </c>
      <c r="Y736" s="74">
        <v>1.3702063442977718E-3</v>
      </c>
      <c r="Z736" s="150"/>
      <c r="AA736" s="150"/>
      <c r="AB736" s="150"/>
      <c r="AK736" s="157"/>
    </row>
    <row r="737" spans="7:37">
      <c r="G737" s="4">
        <v>715</v>
      </c>
      <c r="H737" s="739">
        <v>0.12614283890983022</v>
      </c>
      <c r="I737" s="739">
        <v>6383.5413675070522</v>
      </c>
      <c r="J737" s="739">
        <v>6383.6044389265071</v>
      </c>
      <c r="K737" s="739">
        <v>12.541367507052275</v>
      </c>
      <c r="L737" s="739">
        <v>12.604438926507189</v>
      </c>
      <c r="M737" s="739">
        <v>176.42452895958021</v>
      </c>
      <c r="N737" s="739">
        <v>216.65</v>
      </c>
      <c r="O737" s="74">
        <v>1.374175264158042E-2</v>
      </c>
      <c r="P737" s="74">
        <v>176.41079037762452</v>
      </c>
      <c r="Q737" s="74">
        <v>1.3738581955691732E-2</v>
      </c>
      <c r="R737" s="74">
        <v>1.0000633013923625</v>
      </c>
      <c r="S737" s="74">
        <v>1.0442420224974454</v>
      </c>
      <c r="T737" s="74">
        <v>1.0442080301604659</v>
      </c>
      <c r="U737" s="74">
        <v>0.25099452715585358</v>
      </c>
      <c r="V737" s="74"/>
      <c r="W737" s="74">
        <v>1.2709877950741893E-3</v>
      </c>
      <c r="X737" s="74">
        <v>4.4305204481848416E-5</v>
      </c>
      <c r="Y737" s="74">
        <v>1.3152929995560378E-3</v>
      </c>
      <c r="Z737" s="150"/>
      <c r="AA737" s="150"/>
      <c r="AB737" s="150"/>
      <c r="AK737" s="157"/>
    </row>
    <row r="738" spans="7:37">
      <c r="G738" s="4">
        <v>716</v>
      </c>
      <c r="H738" s="739">
        <v>0.1274105955173454</v>
      </c>
      <c r="I738" s="739">
        <v>6383.667510345962</v>
      </c>
      <c r="J738" s="739">
        <v>6383.731215643721</v>
      </c>
      <c r="K738" s="739">
        <v>12.667510345962116</v>
      </c>
      <c r="L738" s="739">
        <v>12.731215643720789</v>
      </c>
      <c r="M738" s="739">
        <v>172.94634543191563</v>
      </c>
      <c r="N738" s="739">
        <v>216.65</v>
      </c>
      <c r="O738" s="74">
        <v>1.2897719046903946E-2</v>
      </c>
      <c r="P738" s="74">
        <v>172.9334506888076</v>
      </c>
      <c r="Q738" s="74">
        <v>1.2894743108037565E-2</v>
      </c>
      <c r="R738" s="74">
        <v>1.0000620488517722</v>
      </c>
      <c r="S738" s="74">
        <v>1.0442101845938456</v>
      </c>
      <c r="T738" s="74">
        <v>1.0441758538390966</v>
      </c>
      <c r="U738" s="74">
        <v>0.25350310650992469</v>
      </c>
      <c r="V738" s="74"/>
      <c r="W738" s="74">
        <v>1.2213707499835441E-3</v>
      </c>
      <c r="X738" s="74">
        <v>4.0769208178002291E-5</v>
      </c>
      <c r="Y738" s="74">
        <v>1.2621399581615464E-3</v>
      </c>
      <c r="Z738" s="150"/>
      <c r="AA738" s="150"/>
      <c r="AB738" s="150"/>
      <c r="AK738" s="157"/>
    </row>
    <row r="739" spans="7:37">
      <c r="G739" s="134">
        <v>717</v>
      </c>
      <c r="H739" s="739">
        <v>0.12869109329058806</v>
      </c>
      <c r="I739" s="739">
        <v>6383.7949209414792</v>
      </c>
      <c r="J739" s="739">
        <v>6383.8592664881244</v>
      </c>
      <c r="K739" s="739">
        <v>12.794920941479461</v>
      </c>
      <c r="L739" s="739">
        <v>12.859266488124755</v>
      </c>
      <c r="M739" s="739">
        <v>169.50294641815265</v>
      </c>
      <c r="N739" s="739">
        <v>216.65</v>
      </c>
      <c r="O739" s="74">
        <v>1.209781739147197E-2</v>
      </c>
      <c r="P739" s="74">
        <v>169.49085139213574</v>
      </c>
      <c r="Q739" s="74">
        <v>1.2095026016900795E-2</v>
      </c>
      <c r="R739" s="74">
        <v>1.0000608091217134</v>
      </c>
      <c r="S739" s="74">
        <v>1.0441779860824112</v>
      </c>
      <c r="T739" s="74">
        <v>1.0441433135764253</v>
      </c>
      <c r="U739" s="74">
        <v>0.25603659950820656</v>
      </c>
      <c r="V739" s="74"/>
      <c r="W739" s="74">
        <v>1.1732228148447295E-3</v>
      </c>
      <c r="X739" s="74">
        <v>3.7483934036555274E-5</v>
      </c>
      <c r="Y739" s="74">
        <v>1.2107067488812847E-3</v>
      </c>
      <c r="Z739" s="150"/>
      <c r="AA739" s="150"/>
      <c r="AB739" s="150"/>
      <c r="AK739" s="157"/>
    </row>
    <row r="740" spans="7:37">
      <c r="G740" s="4">
        <v>718</v>
      </c>
      <c r="H740" s="739">
        <v>0.1299844602804027</v>
      </c>
      <c r="I740" s="739">
        <v>6383.9236120347696</v>
      </c>
      <c r="J740" s="739">
        <v>6383.9886042649096</v>
      </c>
      <c r="K740" s="739">
        <v>12.923612034770045</v>
      </c>
      <c r="L740" s="739">
        <v>12.988604264910247</v>
      </c>
      <c r="M740" s="739">
        <v>166.09466815709072</v>
      </c>
      <c r="N740" s="739">
        <v>216.65</v>
      </c>
      <c r="O740" s="74">
        <v>1.1340225314086433E-2</v>
      </c>
      <c r="P740" s="74">
        <v>166.08333054834915</v>
      </c>
      <c r="Q740" s="74">
        <v>1.133760874156357E-2</v>
      </c>
      <c r="R740" s="74">
        <v>1.0000595823081113</v>
      </c>
      <c r="S740" s="74">
        <v>1.0441454234489362</v>
      </c>
      <c r="T740" s="74">
        <v>1.044110405826121</v>
      </c>
      <c r="U740" s="74">
        <v>0.2585952504477973</v>
      </c>
      <c r="V740" s="74"/>
      <c r="W740" s="74">
        <v>1.1265192305300342E-3</v>
      </c>
      <c r="X740" s="74">
        <v>3.4434182839374056E-5</v>
      </c>
      <c r="Y740" s="74">
        <v>1.1609534133694083E-3</v>
      </c>
      <c r="Z740" s="150"/>
      <c r="AA740" s="150"/>
      <c r="AB740" s="150"/>
      <c r="AK740" s="157"/>
    </row>
    <row r="741" spans="7:37">
      <c r="G741" s="4">
        <v>719</v>
      </c>
      <c r="H741" s="739">
        <v>0.13129082582456611</v>
      </c>
      <c r="I741" s="739">
        <v>6384.0535964950504</v>
      </c>
      <c r="J741" s="739">
        <v>6384.1192419079625</v>
      </c>
      <c r="K741" s="739">
        <v>13.053596495050448</v>
      </c>
      <c r="L741" s="739">
        <v>13.119241907962731</v>
      </c>
      <c r="M741" s="739">
        <v>162.72183618165974</v>
      </c>
      <c r="N741" s="739">
        <v>216.65</v>
      </c>
      <c r="O741" s="74">
        <v>1.0623168734364894E-2</v>
      </c>
      <c r="P741" s="74">
        <v>162.71121546404876</v>
      </c>
      <c r="Q741" s="74">
        <v>1.0620717610983639E-2</v>
      </c>
      <c r="R741" s="74">
        <v>1.0000583685134412</v>
      </c>
      <c r="S741" s="74">
        <v>1.0441124931531016</v>
      </c>
      <c r="T741" s="74">
        <v>1.0440771270154441</v>
      </c>
      <c r="U741" s="74">
        <v>0.26117930596683436</v>
      </c>
      <c r="V741" s="74"/>
      <c r="W741" s="74">
        <v>1.0812350202220101E-3</v>
      </c>
      <c r="X741" s="74">
        <v>3.1605485091414411E-5</v>
      </c>
      <c r="Y741" s="74">
        <v>1.1128405053134245E-3</v>
      </c>
      <c r="Z741" s="150"/>
      <c r="AA741" s="150"/>
      <c r="AB741" s="150"/>
      <c r="AK741" s="157"/>
    </row>
    <row r="742" spans="7:37">
      <c r="G742" s="4">
        <v>720</v>
      </c>
      <c r="H742" s="739">
        <v>0.1326103205607215</v>
      </c>
      <c r="I742" s="739">
        <v>6384.1848873208746</v>
      </c>
      <c r="J742" s="739">
        <v>6384.2511924811552</v>
      </c>
      <c r="K742" s="739">
        <v>13.184887320875024</v>
      </c>
      <c r="L742" s="739">
        <v>13.251192481155385</v>
      </c>
      <c r="M742" s="739">
        <v>159.38476508763145</v>
      </c>
      <c r="N742" s="739">
        <v>216.65</v>
      </c>
      <c r="O742" s="74">
        <v>9.9449218986491731E-3</v>
      </c>
      <c r="P742" s="74">
        <v>159.37482246036177</v>
      </c>
      <c r="Q742" s="74">
        <v>9.9426272696924011E-3</v>
      </c>
      <c r="R742" s="74">
        <v>1.0000571678366457</v>
      </c>
      <c r="S742" s="74">
        <v>1.0440791916283239</v>
      </c>
      <c r="T742" s="74">
        <v>1.044043473545091</v>
      </c>
      <c r="U742" s="74">
        <v>0.263789015059956</v>
      </c>
      <c r="V742" s="74"/>
      <c r="W742" s="74">
        <v>1.0373450107248718E-3</v>
      </c>
      <c r="X742" s="74">
        <v>2.898407878790944E-5</v>
      </c>
      <c r="Y742" s="74">
        <v>1.0663290895127813E-3</v>
      </c>
      <c r="Z742" s="150"/>
      <c r="AA742" s="150"/>
      <c r="AB742" s="150"/>
      <c r="AK742" s="157"/>
    </row>
    <row r="743" spans="7:37">
      <c r="G743" s="134">
        <v>721</v>
      </c>
      <c r="H743" s="739">
        <v>0.13394307643944181</v>
      </c>
      <c r="I743" s="739">
        <v>6384.3174976414357</v>
      </c>
      <c r="J743" s="739">
        <v>6384.3844691796558</v>
      </c>
      <c r="K743" s="739">
        <v>13.317497641435745</v>
      </c>
      <c r="L743" s="739">
        <v>13.384469179655465</v>
      </c>
      <c r="M743" s="739">
        <v>156.08375830758905</v>
      </c>
      <c r="N743" s="739">
        <v>216.65</v>
      </c>
      <c r="O743" s="74">
        <v>9.3038073578391531E-3</v>
      </c>
      <c r="P743" s="74">
        <v>156.07445664693341</v>
      </c>
      <c r="Q743" s="74">
        <v>9.3016606556338387E-3</v>
      </c>
      <c r="R743" s="74">
        <v>1.0000559803730529</v>
      </c>
      <c r="S743" s="74">
        <v>1.0440455152815939</v>
      </c>
      <c r="T743" s="74">
        <v>1.0440094417890333</v>
      </c>
      <c r="U743" s="74">
        <v>0.26642462910149334</v>
      </c>
      <c r="V743" s="74"/>
      <c r="W743" s="74">
        <v>9.9482385383600205E-4</v>
      </c>
      <c r="X743" s="74">
        <v>2.655688707884195E-5</v>
      </c>
      <c r="Y743" s="74">
        <v>1.0213807409148439E-3</v>
      </c>
      <c r="Z743" s="150"/>
      <c r="AA743" s="150"/>
      <c r="AB743" s="150"/>
      <c r="AK743" s="157"/>
    </row>
    <row r="744" spans="7:37">
      <c r="G744" s="4">
        <v>722</v>
      </c>
      <c r="H744" s="739">
        <v>0.13528922673742566</v>
      </c>
      <c r="I744" s="739">
        <v>6384.4514407178749</v>
      </c>
      <c r="J744" s="739">
        <v>6384.5190853312433</v>
      </c>
      <c r="K744" s="739">
        <v>13.451440717875185</v>
      </c>
      <c r="L744" s="739">
        <v>13.519085331243899</v>
      </c>
      <c r="M744" s="739">
        <v>152.81910789045875</v>
      </c>
      <c r="N744" s="739">
        <v>216.65</v>
      </c>
      <c r="O744" s="74">
        <v>8.6981958787910579E-3</v>
      </c>
      <c r="P744" s="74">
        <v>152.81041170154717</v>
      </c>
      <c r="Q744" s="74">
        <v>8.6961889115832157E-3</v>
      </c>
      <c r="R744" s="74">
        <v>1.0000548062142982</v>
      </c>
      <c r="S744" s="74">
        <v>1.0440114604933104</v>
      </c>
      <c r="T744" s="74">
        <v>1.0439750280943445</v>
      </c>
      <c r="U744" s="74">
        <v>0.26908640187093624</v>
      </c>
      <c r="V744" s="74"/>
      <c r="W744" s="74">
        <v>9.5364604774739409E-4</v>
      </c>
      <c r="X744" s="74">
        <v>2.4311495883844053E-5</v>
      </c>
      <c r="Y744" s="74">
        <v>9.7795754363123812E-4</v>
      </c>
      <c r="Z744" s="150"/>
      <c r="AA744" s="150"/>
      <c r="AB744" s="150"/>
      <c r="AK744" s="157"/>
    </row>
    <row r="745" spans="7:37">
      <c r="G745" s="4">
        <v>723</v>
      </c>
      <c r="H745" s="739">
        <v>0.13664890607082467</v>
      </c>
      <c r="I745" s="739">
        <v>6384.5867299446127</v>
      </c>
      <c r="J745" s="739">
        <v>6384.6550543976482</v>
      </c>
      <c r="K745" s="739">
        <v>13.586729944612609</v>
      </c>
      <c r="L745" s="739">
        <v>13.655054397648021</v>
      </c>
      <c r="M745" s="739">
        <v>149.59109428691758</v>
      </c>
      <c r="N745" s="739">
        <v>216.65</v>
      </c>
      <c r="O745" s="74">
        <v>8.1265062910454398E-3</v>
      </c>
      <c r="P745" s="74">
        <v>149.58296965568567</v>
      </c>
      <c r="Q745" s="74">
        <v>8.1246312319104511E-3</v>
      </c>
      <c r="R745" s="74">
        <v>1.0000536454482449</v>
      </c>
      <c r="S745" s="74">
        <v>1.0439770236171142</v>
      </c>
      <c r="T745" s="74">
        <v>1.0439402287810362</v>
      </c>
      <c r="U745" s="74">
        <v>0.27177458956930423</v>
      </c>
      <c r="V745" s="74"/>
      <c r="W745" s="74">
        <v>9.1378595844680431E-4</v>
      </c>
      <c r="X745" s="74">
        <v>2.2236131508859197E-5</v>
      </c>
      <c r="Y745" s="74">
        <v>9.3602208995566347E-4</v>
      </c>
      <c r="Z745" s="150"/>
      <c r="AA745" s="150"/>
      <c r="AB745" s="150"/>
      <c r="AK745" s="157"/>
    </row>
    <row r="746" spans="7:37">
      <c r="G746" s="4">
        <v>724</v>
      </c>
      <c r="H746" s="739">
        <v>0.13802225040870533</v>
      </c>
      <c r="I746" s="739">
        <v>6384.7233788506837</v>
      </c>
      <c r="J746" s="739">
        <v>6384.792389975888</v>
      </c>
      <c r="K746" s="739">
        <v>13.723378850683444</v>
      </c>
      <c r="L746" s="739">
        <v>13.792389975887797</v>
      </c>
      <c r="M746" s="739">
        <v>146.39998614097658</v>
      </c>
      <c r="N746" s="739">
        <v>216.65</v>
      </c>
      <c r="O746" s="74">
        <v>7.5872052707655875E-3</v>
      </c>
      <c r="P746" s="74">
        <v>146.39240068633001</v>
      </c>
      <c r="Q746" s="74">
        <v>7.585454646568365E-3</v>
      </c>
      <c r="R746" s="74">
        <v>1.0000524981589083</v>
      </c>
      <c r="S746" s="74">
        <v>1.043942200979711</v>
      </c>
      <c r="T746" s="74">
        <v>1.043905040141875</v>
      </c>
      <c r="U746" s="74">
        <v>0.27448945084506704</v>
      </c>
      <c r="V746" s="74"/>
      <c r="W746" s="74">
        <v>8.7521784108811655E-4</v>
      </c>
      <c r="X746" s="74">
        <v>2.0319638313959455E-5</v>
      </c>
      <c r="Y746" s="74">
        <v>8.9553747940207605E-4</v>
      </c>
      <c r="Z746" s="150"/>
      <c r="AA746" s="150"/>
      <c r="AB746" s="150"/>
      <c r="AK746" s="157"/>
    </row>
    <row r="747" spans="7:37">
      <c r="G747" s="134">
        <v>725</v>
      </c>
      <c r="H747" s="739">
        <v>0.13940939708664568</v>
      </c>
      <c r="I747" s="739">
        <v>6384.8614011010923</v>
      </c>
      <c r="J747" s="739">
        <v>6384.9311057996356</v>
      </c>
      <c r="K747" s="739">
        <v>13.861401101092147</v>
      </c>
      <c r="L747" s="739">
        <v>13.931105799635469</v>
      </c>
      <c r="M747" s="739">
        <v>143.24604008805241</v>
      </c>
      <c r="N747" s="739">
        <v>216.65</v>
      </c>
      <c r="O747" s="74">
        <v>7.0788070638798158E-3</v>
      </c>
      <c r="P747" s="74">
        <v>143.2389629143081</v>
      </c>
      <c r="Q747" s="74">
        <v>7.077173744298856E-3</v>
      </c>
      <c r="R747" s="74">
        <v>1.0000513644263813</v>
      </c>
      <c r="S747" s="74">
        <v>1.0439069888806884</v>
      </c>
      <c r="T747" s="74">
        <v>1.0438694584421984</v>
      </c>
      <c r="U747" s="74">
        <v>0.27723124681415356</v>
      </c>
      <c r="V747" s="74"/>
      <c r="W747" s="74">
        <v>8.3791586130055491E-4</v>
      </c>
      <c r="X747" s="74">
        <v>1.855145647967758E-5</v>
      </c>
      <c r="Y747" s="74">
        <v>8.5646731778023255E-4</v>
      </c>
      <c r="Z747" s="150"/>
      <c r="AA747" s="150"/>
      <c r="AB747" s="150"/>
      <c r="AK747" s="157"/>
    </row>
    <row r="748" spans="7:37">
      <c r="G748" s="4">
        <v>726</v>
      </c>
      <c r="H748" s="739">
        <v>0.14081048482046957</v>
      </c>
      <c r="I748" s="739">
        <v>6385.0008104981789</v>
      </c>
      <c r="J748" s="739">
        <v>6385.0712157405887</v>
      </c>
      <c r="K748" s="739">
        <v>14.000810498178792</v>
      </c>
      <c r="L748" s="739">
        <v>14.071215740589027</v>
      </c>
      <c r="M748" s="739">
        <v>140.12950055982395</v>
      </c>
      <c r="N748" s="739">
        <v>216.65</v>
      </c>
      <c r="O748" s="74">
        <v>6.5998731505225701E-3</v>
      </c>
      <c r="P748" s="74">
        <v>140.1229022094868</v>
      </c>
      <c r="Q748" s="74">
        <v>6.5983503371514311E-3</v>
      </c>
      <c r="R748" s="74">
        <v>1.0000502443267618</v>
      </c>
      <c r="S748" s="74">
        <v>1.0438713835923319</v>
      </c>
      <c r="T748" s="74">
        <v>1.0438334799197282</v>
      </c>
      <c r="U748" s="74">
        <v>0.28000024108268917</v>
      </c>
      <c r="V748" s="74"/>
      <c r="W748" s="74">
        <v>8.0185411640620733E-4</v>
      </c>
      <c r="X748" s="74">
        <v>1.6921599917068475E-5</v>
      </c>
      <c r="Y748" s="74">
        <v>8.1877571632327575E-4</v>
      </c>
      <c r="Z748" s="150"/>
      <c r="AA748" s="150"/>
      <c r="AB748" s="150"/>
      <c r="AK748" s="157"/>
    </row>
    <row r="749" spans="7:37">
      <c r="G749" s="4">
        <v>727</v>
      </c>
      <c r="H749" s="739">
        <v>0.14222565372011797</v>
      </c>
      <c r="I749" s="739">
        <v>6385.1416209829995</v>
      </c>
      <c r="J749" s="739">
        <v>6385.2127338098599</v>
      </c>
      <c r="K749" s="739">
        <v>14.141620982999259</v>
      </c>
      <c r="L749" s="739">
        <v>14.212733809859317</v>
      </c>
      <c r="M749" s="739">
        <v>137.05059959618376</v>
      </c>
      <c r="N749" s="739">
        <v>216.65</v>
      </c>
      <c r="O749" s="74">
        <v>6.1490118529677748E-3</v>
      </c>
      <c r="P749" s="74">
        <v>137.04445200311525</v>
      </c>
      <c r="Q749" s="74">
        <v>6.1475930685070072E-3</v>
      </c>
      <c r="R749" s="74">
        <v>1.0000491379320822</v>
      </c>
      <c r="S749" s="74">
        <v>1.0438353813594288</v>
      </c>
      <c r="T749" s="74">
        <v>1.0437971007843723</v>
      </c>
      <c r="U749" s="74">
        <v>0.28279669977109734</v>
      </c>
      <c r="V749" s="74"/>
      <c r="W749" s="74">
        <v>7.6700665651562212E-4</v>
      </c>
      <c r="X749" s="74">
        <v>1.5420634364501661E-5</v>
      </c>
      <c r="Y749" s="74">
        <v>7.8242729088012373E-4</v>
      </c>
      <c r="Z749" s="150"/>
      <c r="AA749" s="150"/>
      <c r="AB749" s="150"/>
      <c r="AK749" s="157"/>
    </row>
    <row r="750" spans="7:37">
      <c r="G750" s="4">
        <v>728</v>
      </c>
      <c r="H750" s="739">
        <v>0.14365504530366013</v>
      </c>
      <c r="I750" s="739">
        <v>6385.2838466367193</v>
      </c>
      <c r="J750" s="739">
        <v>6385.3556741593711</v>
      </c>
      <c r="K750" s="739">
        <v>14.283846636719376</v>
      </c>
      <c r="L750" s="739">
        <v>14.355674159371206</v>
      </c>
      <c r="M750" s="739">
        <v>134.00955666457875</v>
      </c>
      <c r="N750" s="739">
        <v>216.65</v>
      </c>
      <c r="O750" s="74">
        <v>5.724877889333675E-3</v>
      </c>
      <c r="P750" s="74">
        <v>134.00383310761185</v>
      </c>
      <c r="Q750" s="74">
        <v>5.7235569668857445E-3</v>
      </c>
      <c r="R750" s="74">
        <v>1.0000480453102405</v>
      </c>
      <c r="S750" s="74">
        <v>1.0437989783990711</v>
      </c>
      <c r="T750" s="74">
        <v>1.0437603172180232</v>
      </c>
      <c r="U750" s="74">
        <v>0.28562089153592751</v>
      </c>
      <c r="V750" s="74"/>
      <c r="W750" s="74">
        <v>7.3334750547120154E-4</v>
      </c>
      <c r="X750" s="74">
        <v>1.4039655711883839E-5</v>
      </c>
      <c r="Y750" s="74">
        <v>7.473871611830854E-4</v>
      </c>
      <c r="Z750" s="150"/>
      <c r="AA750" s="150"/>
      <c r="AB750" s="150"/>
      <c r="AK750" s="157"/>
    </row>
    <row r="751" spans="7:37">
      <c r="G751" s="134">
        <v>729</v>
      </c>
      <c r="H751" s="739">
        <v>0.14509880251144575</v>
      </c>
      <c r="I751" s="739">
        <v>6385.4275016820229</v>
      </c>
      <c r="J751" s="739">
        <v>6385.5000510832788</v>
      </c>
      <c r="K751" s="739">
        <v>14.427501682023047</v>
      </c>
      <c r="L751" s="739">
        <v>14.50005108327877</v>
      </c>
      <c r="M751" s="739">
        <v>131.00657848703878</v>
      </c>
      <c r="N751" s="739">
        <v>216.65</v>
      </c>
      <c r="O751" s="74">
        <v>5.3261718754204273E-3</v>
      </c>
      <c r="P751" s="74">
        <v>131.00125354409087</v>
      </c>
      <c r="Q751" s="74">
        <v>5.3249429478995653E-3</v>
      </c>
      <c r="R751" s="74">
        <v>1.0000469665249356</v>
      </c>
      <c r="S751" s="74">
        <v>1.0437621709004454</v>
      </c>
      <c r="T751" s="74">
        <v>1.0437231253743473</v>
      </c>
      <c r="U751" s="74">
        <v>0.288473087591683</v>
      </c>
      <c r="V751" s="74"/>
      <c r="W751" s="74">
        <v>7.0085068160849896E-4</v>
      </c>
      <c r="X751" s="74">
        <v>1.2770268590660873E-5</v>
      </c>
      <c r="Y751" s="74">
        <v>7.1362095019915979E-4</v>
      </c>
      <c r="Z751" s="150"/>
      <c r="AA751" s="150"/>
      <c r="AB751" s="150"/>
      <c r="AK751" s="157"/>
    </row>
    <row r="752" spans="7:37">
      <c r="G752" s="4">
        <v>730</v>
      </c>
      <c r="H752" s="739">
        <v>0.14655706972039845</v>
      </c>
      <c r="I752" s="739">
        <v>6385.5726004845346</v>
      </c>
      <c r="J752" s="739">
        <v>6385.6458790193947</v>
      </c>
      <c r="K752" s="739">
        <v>14.57260048453449</v>
      </c>
      <c r="L752" s="739">
        <v>14.645879019394689</v>
      </c>
      <c r="M752" s="739">
        <v>128.04185887518713</v>
      </c>
      <c r="N752" s="739">
        <v>216.65</v>
      </c>
      <c r="O752" s="74">
        <v>4.9516397771129286E-3</v>
      </c>
      <c r="P752" s="74">
        <v>128.03690837792035</v>
      </c>
      <c r="Q752" s="74">
        <v>4.9504972667813391E-3</v>
      </c>
      <c r="R752" s="74">
        <v>1.0000459016356031</v>
      </c>
      <c r="S752" s="74">
        <v>1.0437249550246217</v>
      </c>
      <c r="T752" s="74">
        <v>1.0436855213785696</v>
      </c>
      <c r="U752" s="74">
        <v>0.29135356173674154</v>
      </c>
      <c r="V752" s="74"/>
      <c r="W752" s="74">
        <v>6.6949021830572768E-4</v>
      </c>
      <c r="X752" s="74">
        <v>1.1604565265541986E-5</v>
      </c>
      <c r="Y752" s="74">
        <v>6.8109478357126964E-4</v>
      </c>
      <c r="Z752" s="150"/>
      <c r="AA752" s="150"/>
      <c r="AB752" s="150"/>
      <c r="AK752" s="157"/>
    </row>
    <row r="753" spans="7:37">
      <c r="G753" s="4">
        <v>731</v>
      </c>
      <c r="H753" s="739">
        <v>0.14802999275845452</v>
      </c>
      <c r="I753" s="739">
        <v>6385.7191575542547</v>
      </c>
      <c r="J753" s="739">
        <v>6385.7931725506342</v>
      </c>
      <c r="K753" s="739">
        <v>14.719157554254888</v>
      </c>
      <c r="L753" s="739">
        <v>14.793172550634116</v>
      </c>
      <c r="M753" s="739">
        <v>125.11557857351707</v>
      </c>
      <c r="N753" s="739">
        <v>216.65</v>
      </c>
      <c r="O753" s="74">
        <v>4.6000723158449806E-3</v>
      </c>
      <c r="P753" s="74">
        <v>125.11097956259309</v>
      </c>
      <c r="Q753" s="74">
        <v>4.5990109239862258E-3</v>
      </c>
      <c r="R753" s="74">
        <v>1.0000448506973543</v>
      </c>
      <c r="S753" s="74">
        <v>1.0436873269043327</v>
      </c>
      <c r="T753" s="74">
        <v>1.0436475013272515</v>
      </c>
      <c r="U753" s="74">
        <v>0.29426259037381897</v>
      </c>
      <c r="V753" s="74"/>
      <c r="W753" s="74">
        <v>6.3924018429216834E-4</v>
      </c>
      <c r="X753" s="74">
        <v>1.0535104861446666E-5</v>
      </c>
      <c r="Y753" s="74">
        <v>6.4977528915361501E-4</v>
      </c>
      <c r="Z753" s="150"/>
      <c r="AA753" s="150"/>
      <c r="AB753" s="150"/>
      <c r="AK753" s="157"/>
    </row>
    <row r="754" spans="7:37">
      <c r="G754" s="4">
        <v>732</v>
      </c>
      <c r="H754" s="739">
        <v>0.14951771891914514</v>
      </c>
      <c r="I754" s="739">
        <v>6385.8671875470136</v>
      </c>
      <c r="J754" s="739">
        <v>6385.9419464064731</v>
      </c>
      <c r="K754" s="739">
        <v>14.867187547013344</v>
      </c>
      <c r="L754" s="739">
        <v>14.941946406472917</v>
      </c>
      <c r="M754" s="739">
        <v>122.2279051112255</v>
      </c>
      <c r="N754" s="739">
        <v>216.65</v>
      </c>
      <c r="O754" s="74">
        <v>4.2703043296769549E-3</v>
      </c>
      <c r="P754" s="74">
        <v>122.22363579219908</v>
      </c>
      <c r="Q754" s="74">
        <v>4.2693190264167617E-3</v>
      </c>
      <c r="R754" s="74">
        <v>1.000043813760918</v>
      </c>
      <c r="S754" s="74">
        <v>1.0436492826437442</v>
      </c>
      <c r="T754" s="74">
        <v>1.0436090612880575</v>
      </c>
      <c r="U754" s="74">
        <v>0.29720045253407079</v>
      </c>
      <c r="V754" s="74"/>
      <c r="W754" s="74">
        <v>6.1007470368666693E-4</v>
      </c>
      <c r="X754" s="74">
        <v>9.5548929567107717E-6</v>
      </c>
      <c r="Y754" s="74">
        <v>6.1962959664337773E-4</v>
      </c>
      <c r="Z754" s="150"/>
      <c r="AA754" s="150"/>
      <c r="AB754" s="150"/>
      <c r="AK754" s="157"/>
    </row>
    <row r="755" spans="7:37">
      <c r="G755" s="134">
        <v>733</v>
      </c>
      <c r="H755" s="739">
        <v>0.15102039697632633</v>
      </c>
      <c r="I755" s="739">
        <v>6386.0167052659326</v>
      </c>
      <c r="J755" s="739">
        <v>6386.0922154644204</v>
      </c>
      <c r="K755" s="739">
        <v>15.016705265932497</v>
      </c>
      <c r="L755" s="739">
        <v>15.09221546442066</v>
      </c>
      <c r="M755" s="739">
        <v>119.37899266287566</v>
      </c>
      <c r="N755" s="739">
        <v>216.65</v>
      </c>
      <c r="O755" s="74">
        <v>3.9612140925845305E-3</v>
      </c>
      <c r="P755" s="74">
        <v>119.37503236276879</v>
      </c>
      <c r="Q755" s="74">
        <v>3.9603001068686597E-3</v>
      </c>
      <c r="R755" s="74">
        <v>1.0000427908725864</v>
      </c>
      <c r="S755" s="74">
        <v>1.0436108183182196</v>
      </c>
      <c r="T755" s="74">
        <v>1.0435701972995179</v>
      </c>
      <c r="U755" s="74">
        <v>0.30016742990255807</v>
      </c>
      <c r="V755" s="74"/>
      <c r="W755" s="74">
        <v>5.8196797573781896E-4</v>
      </c>
      <c r="X755" s="74">
        <v>8.6573615711026824E-6</v>
      </c>
      <c r="Y755" s="74">
        <v>5.9062533730892168E-4</v>
      </c>
      <c r="Z755" s="150"/>
      <c r="AA755" s="150"/>
      <c r="AB755" s="150"/>
      <c r="AK755" s="157"/>
    </row>
    <row r="756" spans="7:37">
      <c r="G756" s="4">
        <v>734</v>
      </c>
      <c r="H756" s="739">
        <v>0.15253817719905574</v>
      </c>
      <c r="I756" s="739">
        <v>6386.1677256629091</v>
      </c>
      <c r="J756" s="739">
        <v>6386.2439947515086</v>
      </c>
      <c r="K756" s="739">
        <v>15.167725662908824</v>
      </c>
      <c r="L756" s="739">
        <v>15.243994751508351</v>
      </c>
      <c r="M756" s="739">
        <v>116.5689819181664</v>
      </c>
      <c r="N756" s="739">
        <v>216.65</v>
      </c>
      <c r="O756" s="74">
        <v>3.6717225945949792E-3</v>
      </c>
      <c r="P756" s="74">
        <v>116.56531104276206</v>
      </c>
      <c r="Q756" s="74">
        <v>3.6708754043331899E-3</v>
      </c>
      <c r="R756" s="74">
        <v>1.0000417820741607</v>
      </c>
      <c r="S756" s="74">
        <v>1.0435719299740773</v>
      </c>
      <c r="T756" s="74">
        <v>1.0435309053707831</v>
      </c>
      <c r="U756" s="74">
        <v>0.30316380683962052</v>
      </c>
      <c r="V756" s="74"/>
      <c r="W756" s="74">
        <v>5.5489429423808269E-4</v>
      </c>
      <c r="X756" s="74">
        <v>7.8363495747188958E-6</v>
      </c>
      <c r="Y756" s="74">
        <v>5.6273064381280157E-4</v>
      </c>
      <c r="Z756" s="150"/>
      <c r="AA756" s="150"/>
      <c r="AB756" s="150"/>
      <c r="AK756" s="157"/>
    </row>
    <row r="757" spans="7:37">
      <c r="G757" s="4">
        <v>735</v>
      </c>
      <c r="H757" s="739">
        <v>0.15407121136662066</v>
      </c>
      <c r="I757" s="739">
        <v>6386.3202638401081</v>
      </c>
      <c r="J757" s="739">
        <v>6386.3972994457918</v>
      </c>
      <c r="K757" s="739">
        <v>15.320263840107875</v>
      </c>
      <c r="L757" s="739">
        <v>15.397299445791186</v>
      </c>
      <c r="M757" s="739">
        <v>113.79799996107002</v>
      </c>
      <c r="N757" s="739">
        <v>216.65</v>
      </c>
      <c r="O757" s="74">
        <v>3.4007927854361494E-3</v>
      </c>
      <c r="P757" s="74">
        <v>113.7945999529622</v>
      </c>
      <c r="Q757" s="74">
        <v>3.400008107820682E-3</v>
      </c>
      <c r="R757" s="74">
        <v>1.0000407874029036</v>
      </c>
      <c r="S757" s="74">
        <v>1.0435326136283383</v>
      </c>
      <c r="T757" s="74">
        <v>1.0434911814813683</v>
      </c>
      <c r="U757" s="74">
        <v>0.30618987040907086</v>
      </c>
      <c r="V757" s="74"/>
      <c r="W757" s="74">
        <v>5.2882806658465821E-4</v>
      </c>
      <c r="X757" s="74">
        <v>7.0860835413496214E-6</v>
      </c>
      <c r="Y757" s="74">
        <v>5.3591415012600784E-4</v>
      </c>
      <c r="Z757" s="150"/>
      <c r="AA757" s="150"/>
      <c r="AB757" s="150"/>
      <c r="AK757" s="157"/>
    </row>
    <row r="758" spans="7:37">
      <c r="G758" s="4">
        <v>736</v>
      </c>
      <c r="H758" s="739">
        <v>0.15561965278371534</v>
      </c>
      <c r="I758" s="739">
        <v>6386.4743350514746</v>
      </c>
      <c r="J758" s="739">
        <v>6386.5521448778663</v>
      </c>
      <c r="K758" s="739">
        <v>15.474335051474498</v>
      </c>
      <c r="L758" s="739">
        <v>15.552144877866356</v>
      </c>
      <c r="M758" s="739">
        <v>111.06616015860187</v>
      </c>
      <c r="N758" s="739">
        <v>216.65</v>
      </c>
      <c r="O758" s="74">
        <v>3.1474287843843455E-3</v>
      </c>
      <c r="P758" s="74">
        <v>111.06301345603548</v>
      </c>
      <c r="Q758" s="74">
        <v>3.1467025663907177E-3</v>
      </c>
      <c r="R758" s="74">
        <v>1.000039806891492</v>
      </c>
      <c r="S758" s="74">
        <v>1.0434928652684656</v>
      </c>
      <c r="T758" s="74">
        <v>1.0434510215808903</v>
      </c>
      <c r="U758" s="74">
        <v>0.30924591039592997</v>
      </c>
      <c r="V758" s="74"/>
      <c r="W758" s="74">
        <v>5.0374383246072E-4</v>
      </c>
      <c r="X758" s="74">
        <v>6.4011590674478294E-6</v>
      </c>
      <c r="Y758" s="74">
        <v>5.1014499152816787E-4</v>
      </c>
      <c r="Z758" s="150"/>
      <c r="AA758" s="150"/>
      <c r="AB758" s="150"/>
      <c r="AK758" s="157"/>
    </row>
    <row r="759" spans="7:37">
      <c r="G759" s="134">
        <v>737</v>
      </c>
      <c r="H759" s="739">
        <v>0.157183656295772</v>
      </c>
      <c r="I759" s="739">
        <v>6386.6299547042581</v>
      </c>
      <c r="J759" s="739">
        <v>6386.7085465324062</v>
      </c>
      <c r="K759" s="739">
        <v>15.629954704258225</v>
      </c>
      <c r="L759" s="739">
        <v>15.70854653240611</v>
      </c>
      <c r="M759" s="739">
        <v>108.3735620594699</v>
      </c>
      <c r="N759" s="739">
        <v>216.65</v>
      </c>
      <c r="O759" s="74">
        <v>2.9106750590090851E-3</v>
      </c>
      <c r="P759" s="74">
        <v>108.37065205600182</v>
      </c>
      <c r="Q759" s="74">
        <v>2.9100034680863791E-3</v>
      </c>
      <c r="R759" s="74">
        <v>1.0000388405679748</v>
      </c>
      <c r="S759" s="74">
        <v>1.0434526808520967</v>
      </c>
      <c r="T759" s="74">
        <v>1.0434104215887976</v>
      </c>
      <c r="U759" s="74">
        <v>0.31233221933644018</v>
      </c>
      <c r="V759" s="74"/>
      <c r="W759" s="74">
        <v>4.7961628211131075E-4</v>
      </c>
      <c r="X759" s="74">
        <v>5.7765225754036924E-6</v>
      </c>
      <c r="Y759" s="74">
        <v>4.8539280468671447E-4</v>
      </c>
      <c r="Z759" s="150"/>
      <c r="AA759" s="150"/>
      <c r="AB759" s="150"/>
      <c r="AK759" s="157"/>
    </row>
    <row r="760" spans="7:37">
      <c r="G760" s="4">
        <v>738</v>
      </c>
      <c r="H760" s="739">
        <v>0.15876337830444492</v>
      </c>
      <c r="I760" s="739">
        <v>6386.7871383605534</v>
      </c>
      <c r="J760" s="739">
        <v>6386.8665200497053</v>
      </c>
      <c r="K760" s="739">
        <v>15.787138360553993</v>
      </c>
      <c r="L760" s="739">
        <v>15.866520049706216</v>
      </c>
      <c r="M760" s="739">
        <v>105.72029130284963</v>
      </c>
      <c r="N760" s="739">
        <v>216.65</v>
      </c>
      <c r="O760" s="74">
        <v>2.6896155755162239E-3</v>
      </c>
      <c r="P760" s="74">
        <v>105.71760230785915</v>
      </c>
      <c r="Q760" s="74">
        <v>2.6889949904734191E-3</v>
      </c>
      <c r="R760" s="74">
        <v>1.000037888455733</v>
      </c>
      <c r="S760" s="74">
        <v>1.0434120563067664</v>
      </c>
      <c r="T760" s="74">
        <v>1.04336937739409</v>
      </c>
      <c r="U760" s="74">
        <v>0.31544909254080267</v>
      </c>
      <c r="V760" s="74"/>
      <c r="W760" s="74">
        <v>4.5642027418909843E-4</v>
      </c>
      <c r="X760" s="74">
        <v>5.2074536174343554E-6</v>
      </c>
      <c r="Y760" s="74">
        <v>4.616277278065328E-4</v>
      </c>
      <c r="Z760" s="150"/>
      <c r="AA760" s="150"/>
      <c r="AB760" s="150"/>
      <c r="AK760" s="157"/>
    </row>
    <row r="761" spans="7:37">
      <c r="G761" s="4">
        <v>739</v>
      </c>
      <c r="H761" s="739">
        <v>0.16035897678325153</v>
      </c>
      <c r="I761" s="739">
        <v>6386.9459017388581</v>
      </c>
      <c r="J761" s="739">
        <v>6387.02608122725</v>
      </c>
      <c r="K761" s="739">
        <v>15.945901738858439</v>
      </c>
      <c r="L761" s="739">
        <v>16.026081227250064</v>
      </c>
      <c r="M761" s="739">
        <v>103.1064195375149</v>
      </c>
      <c r="N761" s="739">
        <v>216.65</v>
      </c>
      <c r="O761" s="74">
        <v>2.4833729233860037E-3</v>
      </c>
      <c r="P761" s="74">
        <v>103.10393673758942</v>
      </c>
      <c r="Q761" s="74">
        <v>2.4827999254802848E-3</v>
      </c>
      <c r="R761" s="74">
        <v>1.0000369505734443</v>
      </c>
      <c r="S761" s="74">
        <v>1.0433709875296189</v>
      </c>
      <c r="T761" s="74">
        <v>1.0433278848550289</v>
      </c>
      <c r="U761" s="74">
        <v>0.31859682811864332</v>
      </c>
      <c r="V761" s="74"/>
      <c r="W761" s="74">
        <v>4.3413085314600932E-4</v>
      </c>
      <c r="X761" s="74">
        <v>4.6895476940528821E-6</v>
      </c>
      <c r="Y761" s="74">
        <v>4.3882040084006218E-4</v>
      </c>
      <c r="Z761" s="150"/>
      <c r="AA761" s="150"/>
      <c r="AB761" s="150"/>
      <c r="AK761" s="157"/>
    </row>
    <row r="762" spans="7:37">
      <c r="G762" s="4">
        <v>740</v>
      </c>
      <c r="H762" s="739">
        <v>0.1619706112933694</v>
      </c>
      <c r="I762" s="739">
        <v>6387.1062607156418</v>
      </c>
      <c r="J762" s="739">
        <v>6387.187246021289</v>
      </c>
      <c r="K762" s="739">
        <v>16.106260715641685</v>
      </c>
      <c r="L762" s="739">
        <v>16.18724602128837</v>
      </c>
      <c r="M762" s="739">
        <v>100.53200435155442</v>
      </c>
      <c r="N762" s="739">
        <v>216.65</v>
      </c>
      <c r="O762" s="74">
        <v>2.2911074169898195E-3</v>
      </c>
      <c r="P762" s="74">
        <v>100.52971377277319</v>
      </c>
      <c r="Q762" s="74">
        <v>2.2905787812221709E-3</v>
      </c>
      <c r="R762" s="74">
        <v>1.0000360269350506</v>
      </c>
      <c r="S762" s="74">
        <v>1.0433294703871152</v>
      </c>
      <c r="T762" s="74">
        <v>1.0432859397988397</v>
      </c>
      <c r="U762" s="74">
        <v>0.32177572700265955</v>
      </c>
      <c r="V762" s="74"/>
      <c r="W762" s="74">
        <v>4.1272326614782121E-4</v>
      </c>
      <c r="X762" s="74">
        <v>4.2186995987912791E-6</v>
      </c>
      <c r="Y762" s="74">
        <v>4.169419657466125E-4</v>
      </c>
      <c r="Z762" s="150"/>
      <c r="AA762" s="150"/>
      <c r="AB762" s="150"/>
      <c r="AK762" s="157"/>
    </row>
    <row r="763" spans="7:37">
      <c r="G763" s="134">
        <v>741</v>
      </c>
      <c r="H763" s="739">
        <v>0.16359844299959272</v>
      </c>
      <c r="I763" s="739">
        <v>6387.2682313269352</v>
      </c>
      <c r="J763" s="739">
        <v>6387.3500305484349</v>
      </c>
      <c r="K763" s="739">
        <v>16.268231326935069</v>
      </c>
      <c r="L763" s="739">
        <v>16.350030548434866</v>
      </c>
      <c r="M763" s="739">
        <v>97.997089212883111</v>
      </c>
      <c r="N763" s="739">
        <v>216.65</v>
      </c>
      <c r="O763" s="74">
        <v>2.1120161768477114E-3</v>
      </c>
      <c r="P763" s="74">
        <v>97.994977684019645</v>
      </c>
      <c r="Q763" s="74">
        <v>2.111528863470497E-3</v>
      </c>
      <c r="R763" s="74">
        <v>1.0000351175497286</v>
      </c>
      <c r="S763" s="74">
        <v>1.0432875007147291</v>
      </c>
      <c r="T763" s="74">
        <v>1.0432435380214073</v>
      </c>
      <c r="U763" s="74">
        <v>0.32498609297454095</v>
      </c>
      <c r="V763" s="74"/>
      <c r="W763" s="74">
        <v>3.9217297948970813E-4</v>
      </c>
      <c r="X763" s="74">
        <v>3.7910872986238092E-6</v>
      </c>
      <c r="Y763" s="74">
        <v>3.9596406678833192E-4</v>
      </c>
      <c r="Z763" s="150"/>
      <c r="AA763" s="150"/>
      <c r="AB763" s="150"/>
      <c r="AK763" s="157"/>
    </row>
    <row r="764" spans="7:37">
      <c r="G764" s="4">
        <v>742</v>
      </c>
      <c r="H764" s="739">
        <v>0.16524263468644834</v>
      </c>
      <c r="I764" s="739">
        <v>6387.4318297699347</v>
      </c>
      <c r="J764" s="739">
        <v>6387.5144510872778</v>
      </c>
      <c r="K764" s="739">
        <v>16.431829769934662</v>
      </c>
      <c r="L764" s="739">
        <v>16.514451087277887</v>
      </c>
      <c r="M764" s="739">
        <v>95.501703420756897</v>
      </c>
      <c r="N764" s="739">
        <v>216.65</v>
      </c>
      <c r="O764" s="74">
        <v>1.945332193160239E-3</v>
      </c>
      <c r="P764" s="74">
        <v>95.499758537417492</v>
      </c>
      <c r="Q764" s="74">
        <v>1.9448833394008576E-3</v>
      </c>
      <c r="R764" s="74">
        <v>1.0000342224218661</v>
      </c>
      <c r="S764" s="74">
        <v>1.0432450743166299</v>
      </c>
      <c r="T764" s="74">
        <v>1.0432006752869554</v>
      </c>
      <c r="U764" s="74">
        <v>0.32822823269043511</v>
      </c>
      <c r="V764" s="74"/>
      <c r="W764" s="74">
        <v>3.7245569449186885E-4</v>
      </c>
      <c r="X764" s="74">
        <v>3.4031563573825411E-6</v>
      </c>
      <c r="Y764" s="74">
        <v>3.7585885084925137E-4</v>
      </c>
      <c r="Z764" s="150"/>
      <c r="AA764" s="150"/>
      <c r="AB764" s="150"/>
      <c r="AK764" s="157"/>
    </row>
    <row r="765" spans="7:37">
      <c r="G765" s="4">
        <v>743</v>
      </c>
      <c r="H765" s="739">
        <v>0.16690335077447524</v>
      </c>
      <c r="I765" s="739">
        <v>6387.597072404621</v>
      </c>
      <c r="J765" s="739">
        <v>6387.6805240800086</v>
      </c>
      <c r="K765" s="739">
        <v>16.597072404621105</v>
      </c>
      <c r="L765" s="739">
        <v>16.680524080008343</v>
      </c>
      <c r="M765" s="739">
        <v>93.045862068477959</v>
      </c>
      <c r="N765" s="739">
        <v>216.65</v>
      </c>
      <c r="O765" s="74">
        <v>1.7903233742111698E-3</v>
      </c>
      <c r="P765" s="74">
        <v>93.044072158191739</v>
      </c>
      <c r="Q765" s="74">
        <v>1.7899102862152744E-3</v>
      </c>
      <c r="R765" s="74">
        <v>1.0000333415510407</v>
      </c>
      <c r="S765" s="74">
        <v>1.0432021869653629</v>
      </c>
      <c r="T765" s="74">
        <v>1.0431573473277236</v>
      </c>
      <c r="U765" s="74">
        <v>0.33150245570732295</v>
      </c>
      <c r="V765" s="74"/>
      <c r="W765" s="74">
        <v>3.535473628554395E-4</v>
      </c>
      <c r="X765" s="74">
        <v>3.0516049073762739E-6</v>
      </c>
      <c r="Y765" s="74">
        <v>3.5659896776281576E-4</v>
      </c>
      <c r="Z765" s="150"/>
      <c r="AA765" s="150"/>
      <c r="AB765" s="150"/>
      <c r="AK765" s="157"/>
    </row>
    <row r="766" spans="7:37">
      <c r="G766" s="4">
        <v>744</v>
      </c>
      <c r="H766" s="739">
        <v>0.16858075733666619</v>
      </c>
      <c r="I766" s="739">
        <v>6387.7639757553952</v>
      </c>
      <c r="J766" s="739">
        <v>6387.8482661340631</v>
      </c>
      <c r="K766" s="739">
        <v>16.763975755395581</v>
      </c>
      <c r="L766" s="739">
        <v>16.848266134063913</v>
      </c>
      <c r="M766" s="739">
        <v>90.629566017475909</v>
      </c>
      <c r="N766" s="739">
        <v>216.65</v>
      </c>
      <c r="O766" s="74">
        <v>1.6462915821942852E-3</v>
      </c>
      <c r="P766" s="74">
        <v>90.627920105748714</v>
      </c>
      <c r="Q766" s="74">
        <v>1.6459117271914717E-3</v>
      </c>
      <c r="R766" s="74">
        <v>1.0000324749320026</v>
      </c>
      <c r="S766" s="74">
        <v>1.0431588344015132</v>
      </c>
      <c r="T766" s="74">
        <v>1.0431135498436288</v>
      </c>
      <c r="U766" s="74">
        <v>0.33480907450802988</v>
      </c>
      <c r="V766" s="74"/>
      <c r="W766" s="74">
        <v>3.3542420146011049E-4</v>
      </c>
      <c r="X766" s="74">
        <v>2.7333691724304032E-6</v>
      </c>
      <c r="Y766" s="74">
        <v>3.381575706325409E-4</v>
      </c>
      <c r="Z766" s="150"/>
      <c r="AA766" s="150"/>
      <c r="AB766" s="150"/>
      <c r="AK766" s="157"/>
    </row>
    <row r="767" spans="7:37">
      <c r="G767" s="134">
        <v>745</v>
      </c>
      <c r="H767" s="739">
        <v>0.17027502211507542</v>
      </c>
      <c r="I767" s="739">
        <v>6387.9325565127319</v>
      </c>
      <c r="J767" s="739">
        <v>6388.0176940237898</v>
      </c>
      <c r="K767" s="739">
        <v>16.932556512732258</v>
      </c>
      <c r="L767" s="739">
        <v>17.017694023789797</v>
      </c>
      <c r="M767" s="739">
        <v>88.252801882930143</v>
      </c>
      <c r="N767" s="739">
        <v>216.65</v>
      </c>
      <c r="O767" s="74">
        <v>1.5125716589662679E-3</v>
      </c>
      <c r="P767" s="74">
        <v>88.251289660272477</v>
      </c>
      <c r="Q767" s="74">
        <v>1.5122226576605535E-3</v>
      </c>
      <c r="R767" s="74">
        <v>1.0000316225546617</v>
      </c>
      <c r="S767" s="74">
        <v>1.0431150123333659</v>
      </c>
      <c r="T767" s="74">
        <v>1.0430692785019218</v>
      </c>
      <c r="U767" s="74">
        <v>0.3381484045257821</v>
      </c>
      <c r="V767" s="74"/>
      <c r="W767" s="74">
        <v>3.1806270658606248E-4</v>
      </c>
      <c r="X767" s="74">
        <v>2.445609543656907E-6</v>
      </c>
      <c r="Y767" s="74">
        <v>3.2050831612971941E-4</v>
      </c>
      <c r="Z767" s="150"/>
      <c r="AA767" s="150"/>
      <c r="AB767" s="150"/>
      <c r="AK767" s="157"/>
    </row>
    <row r="768" spans="7:37">
      <c r="G768" s="4">
        <v>746</v>
      </c>
      <c r="H768" s="739">
        <v>0.17198631453759228</v>
      </c>
      <c r="I768" s="739">
        <v>6388.1028315348467</v>
      </c>
      <c r="J768" s="739">
        <v>6388.1888246921153</v>
      </c>
      <c r="K768" s="739">
        <v>17.102831534847329</v>
      </c>
      <c r="L768" s="739">
        <v>17.188824692116125</v>
      </c>
      <c r="M768" s="739">
        <v>85.915542031089672</v>
      </c>
      <c r="N768" s="739">
        <v>216.65</v>
      </c>
      <c r="O768" s="74">
        <v>1.3885304441704563E-3</v>
      </c>
      <c r="P768" s="74">
        <v>85.914153821026318</v>
      </c>
      <c r="Q768" s="74">
        <v>1.3882100633573115E-3</v>
      </c>
      <c r="R768" s="74">
        <v>1.000030784404079</v>
      </c>
      <c r="S768" s="74">
        <v>1.0430707164365509</v>
      </c>
      <c r="T768" s="74">
        <v>1.0430245289368303</v>
      </c>
      <c r="U768" s="74">
        <v>0.3415207641746747</v>
      </c>
      <c r="V768" s="74"/>
      <c r="W768" s="74">
        <v>3.0143966754409137E-4</v>
      </c>
      <c r="X768" s="74">
        <v>2.1856972074507573E-6</v>
      </c>
      <c r="Y768" s="74">
        <v>3.0362536475154214E-4</v>
      </c>
      <c r="Z768" s="150"/>
      <c r="AA768" s="150"/>
      <c r="AB768" s="150"/>
      <c r="AK768" s="157"/>
    </row>
    <row r="769" spans="7:37">
      <c r="G769" s="4">
        <v>747</v>
      </c>
      <c r="H769" s="739">
        <v>0.17371480573488532</v>
      </c>
      <c r="I769" s="739">
        <v>6388.2748178493848</v>
      </c>
      <c r="J769" s="739">
        <v>6388.3616752522521</v>
      </c>
      <c r="K769" s="739">
        <v>17.274817849384924</v>
      </c>
      <c r="L769" s="739">
        <v>17.361675252252365</v>
      </c>
      <c r="M769" s="739">
        <v>83.617744588428536</v>
      </c>
      <c r="N769" s="739">
        <v>216.65</v>
      </c>
      <c r="O769" s="74">
        <v>1.2735657881123609E-3</v>
      </c>
      <c r="P769" s="74">
        <v>83.616471316495009</v>
      </c>
      <c r="Q769" s="74">
        <v>1.2732719335235027E-3</v>
      </c>
      <c r="R769" s="74">
        <v>1.0000299604604623</v>
      </c>
      <c r="S769" s="74">
        <v>1.043025942353679</v>
      </c>
      <c r="T769" s="74">
        <v>1.0429792967491922</v>
      </c>
      <c r="U769" s="74">
        <v>0.34492647486922579</v>
      </c>
      <c r="V769" s="74"/>
      <c r="W769" s="74">
        <v>2.8553217969908267E-4</v>
      </c>
      <c r="X769" s="74">
        <v>1.9512013234921895E-6</v>
      </c>
      <c r="Y769" s="74">
        <v>2.8748338102257487E-4</v>
      </c>
      <c r="Z769" s="150"/>
      <c r="AA769" s="150"/>
      <c r="AB769" s="150"/>
      <c r="AK769" s="157"/>
    </row>
    <row r="770" spans="7:37">
      <c r="G770" s="4">
        <v>748</v>
      </c>
      <c r="H770" s="739">
        <v>0.17546066855751469</v>
      </c>
      <c r="I770" s="739">
        <v>6388.4485326551194</v>
      </c>
      <c r="J770" s="739">
        <v>6388.536262989398</v>
      </c>
      <c r="K770" s="739">
        <v>17.448532655119809</v>
      </c>
      <c r="L770" s="739">
        <v>17.536262989398566</v>
      </c>
      <c r="M770" s="739">
        <v>81.359353462768922</v>
      </c>
      <c r="N770" s="739">
        <v>216.65</v>
      </c>
      <c r="O770" s="74">
        <v>1.1671055616986933E-3</v>
      </c>
      <c r="P770" s="74">
        <v>81.35818662649784</v>
      </c>
      <c r="Q770" s="74">
        <v>1.1668362710753205E-3</v>
      </c>
      <c r="R770" s="74">
        <v>1.000029150699165</v>
      </c>
      <c r="S770" s="74">
        <v>1.0429806856939721</v>
      </c>
      <c r="T770" s="74">
        <v>1.0429335775060817</v>
      </c>
      <c r="U770" s="74">
        <v>0.34836586105984679</v>
      </c>
      <c r="V770" s="74"/>
      <c r="W770" s="74">
        <v>2.703176568733932E-4</v>
      </c>
      <c r="X770" s="74">
        <v>1.7398767489193823E-6</v>
      </c>
      <c r="Y770" s="74">
        <v>2.720575336223126E-4</v>
      </c>
      <c r="Z770" s="150"/>
      <c r="AA770" s="150"/>
      <c r="AB770" s="150"/>
      <c r="AK770" s="157"/>
    </row>
    <row r="771" spans="7:37">
      <c r="G771" s="134">
        <v>749</v>
      </c>
      <c r="H771" s="739">
        <v>0.17722407759321768</v>
      </c>
      <c r="I771" s="739">
        <v>6388.6239933236775</v>
      </c>
      <c r="J771" s="739">
        <v>6388.7126053624743</v>
      </c>
      <c r="K771" s="739">
        <v>17.623993323677336</v>
      </c>
      <c r="L771" s="739">
        <v>17.712605362473944</v>
      </c>
      <c r="M771" s="739">
        <v>79.140298376479876</v>
      </c>
      <c r="N771" s="739">
        <v>216.65</v>
      </c>
      <c r="O771" s="74">
        <v>1.0686066656760535E-3</v>
      </c>
      <c r="P771" s="74">
        <v>79.139230016377809</v>
      </c>
      <c r="Q771" s="74">
        <v>1.068360102070683E-3</v>
      </c>
      <c r="R771" s="74">
        <v>1.0000283550906912</v>
      </c>
      <c r="S771" s="74">
        <v>1.0429349420328751</v>
      </c>
      <c r="T771" s="74">
        <v>1.0428873667404195</v>
      </c>
      <c r="U771" s="74">
        <v>0.35183925024966811</v>
      </c>
      <c r="V771" s="74"/>
      <c r="W771" s="74">
        <v>2.5577384311797788E-4</v>
      </c>
      <c r="X771" s="74">
        <v>1.5496523033221436E-6</v>
      </c>
      <c r="Y771" s="74">
        <v>2.5732349542130002E-4</v>
      </c>
      <c r="Z771" s="150"/>
      <c r="AA771" s="150"/>
      <c r="AB771" s="150"/>
      <c r="AK771" s="157"/>
    </row>
    <row r="772" spans="7:37">
      <c r="G772" s="4">
        <v>750</v>
      </c>
      <c r="H772" s="739">
        <v>0.17900520918436702</v>
      </c>
      <c r="I772" s="739">
        <v>6388.8012174012702</v>
      </c>
      <c r="J772" s="739">
        <v>6388.890720005862</v>
      </c>
      <c r="K772" s="739">
        <v>17.801217401270549</v>
      </c>
      <c r="L772" s="739">
        <v>17.890720005862732</v>
      </c>
      <c r="M772" s="739">
        <v>76.960494911851356</v>
      </c>
      <c r="N772" s="739">
        <v>216.65</v>
      </c>
      <c r="O772" s="74">
        <v>9.7755404132583842E-4</v>
      </c>
      <c r="P772" s="74">
        <v>76.959517583364729</v>
      </c>
      <c r="Q772" s="74">
        <v>9.7732848663240838E-4</v>
      </c>
      <c r="R772" s="74">
        <v>1.0000275736007032</v>
      </c>
      <c r="S772" s="74">
        <v>1.0428887069116657</v>
      </c>
      <c r="T772" s="74">
        <v>1.0428406599505786</v>
      </c>
      <c r="U772" s="74">
        <v>0.35534697303137364</v>
      </c>
      <c r="V772" s="74"/>
      <c r="W772" s="74">
        <v>2.4187882384057394E-4</v>
      </c>
      <c r="X772" s="74">
        <v>1.3786195678005537E-6</v>
      </c>
      <c r="Y772" s="74">
        <v>2.432574434083745E-4</v>
      </c>
      <c r="Z772" s="150"/>
      <c r="AA772" s="150"/>
      <c r="AB772" s="150"/>
      <c r="AK772" s="157"/>
    </row>
    <row r="773" spans="7:37">
      <c r="G773" s="4">
        <v>751</v>
      </c>
      <c r="H773" s="739">
        <v>0.18080424144560633</v>
      </c>
      <c r="I773" s="739">
        <v>6388.9802226104548</v>
      </c>
      <c r="J773" s="739">
        <v>6389.0706247311773</v>
      </c>
      <c r="K773" s="739">
        <v>17.980222610454916</v>
      </c>
      <c r="L773" s="739">
        <v>18.07062473117772</v>
      </c>
      <c r="M773" s="739">
        <v>74.819844568722345</v>
      </c>
      <c r="N773" s="739">
        <v>216.65</v>
      </c>
      <c r="O773" s="74">
        <v>8.9345968468686253E-4</v>
      </c>
      <c r="P773" s="74">
        <v>74.818951315188954</v>
      </c>
      <c r="Q773" s="74">
        <v>8.932535333982869E-4</v>
      </c>
      <c r="R773" s="74">
        <v>1.0000268061900346</v>
      </c>
      <c r="S773" s="74">
        <v>1.0428419758370449</v>
      </c>
      <c r="T773" s="74">
        <v>1.0427934525999734</v>
      </c>
      <c r="U773" s="74">
        <v>0.3588893631058454</v>
      </c>
      <c r="V773" s="74"/>
      <c r="W773" s="74">
        <v>2.2861103628161666E-4</v>
      </c>
      <c r="X773" s="74">
        <v>1.225022210030303E-6</v>
      </c>
      <c r="Y773" s="74">
        <v>2.2983605849164696E-4</v>
      </c>
      <c r="Z773" s="150"/>
      <c r="AA773" s="150"/>
      <c r="AB773" s="150"/>
      <c r="AK773" s="157"/>
    </row>
    <row r="774" spans="7:37">
      <c r="G774" s="4">
        <v>752</v>
      </c>
      <c r="H774" s="739">
        <v>0.1826213542816609</v>
      </c>
      <c r="I774" s="739">
        <v>6389.1610268519007</v>
      </c>
      <c r="J774" s="739">
        <v>6389.2523375290411</v>
      </c>
      <c r="K774" s="739">
        <v>18.16102685190052</v>
      </c>
      <c r="L774" s="739">
        <v>18.252337529041348</v>
      </c>
      <c r="M774" s="739">
        <v>72.718234834431598</v>
      </c>
      <c r="N774" s="739">
        <v>216.65</v>
      </c>
      <c r="O774" s="74">
        <v>8.1586166628870203E-4</v>
      </c>
      <c r="P774" s="74">
        <v>72.717419161012117</v>
      </c>
      <c r="Q774" s="74">
        <v>8.1567341948060601E-4</v>
      </c>
      <c r="R774" s="74">
        <v>1.0000260528147078</v>
      </c>
      <c r="S774" s="74">
        <v>1.0427947442807257</v>
      </c>
      <c r="T774" s="74">
        <v>1.0427457401166433</v>
      </c>
      <c r="U774" s="74">
        <v>0.36246675731536016</v>
      </c>
      <c r="V774" s="74"/>
      <c r="W774" s="74">
        <v>2.159492793300612E-4</v>
      </c>
      <c r="X774" s="74">
        <v>1.087245826082686E-6</v>
      </c>
      <c r="Y774" s="74">
        <v>2.1703652515614387E-4</v>
      </c>
      <c r="Z774" s="150"/>
      <c r="AA774" s="150"/>
      <c r="AB774" s="150"/>
      <c r="AK774" s="157"/>
    </row>
    <row r="775" spans="7:37">
      <c r="G775" s="134">
        <v>753</v>
      </c>
      <c r="H775" s="739">
        <v>0.18445672940532859</v>
      </c>
      <c r="I775" s="739">
        <v>6389.3436482061816</v>
      </c>
      <c r="J775" s="739">
        <v>6389.4358765708839</v>
      </c>
      <c r="K775" s="739">
        <v>18.343648206182181</v>
      </c>
      <c r="L775" s="739">
        <v>18.435876570884844</v>
      </c>
      <c r="M775" s="739">
        <v>70.655539266135435</v>
      </c>
      <c r="N775" s="739">
        <v>216.65</v>
      </c>
      <c r="O775" s="74">
        <v>7.44323158285877E-4</v>
      </c>
      <c r="P775" s="74">
        <v>70.654795114717615</v>
      </c>
      <c r="Q775" s="74">
        <v>7.4415141782480511E-4</v>
      </c>
      <c r="R775" s="74">
        <v>1.0000253134259556</v>
      </c>
      <c r="S775" s="74">
        <v>1.0427470076790051</v>
      </c>
      <c r="T775" s="74">
        <v>1.0426975178928237</v>
      </c>
      <c r="U775" s="74">
        <v>0.36607949566905518</v>
      </c>
      <c r="V775" s="74"/>
      <c r="W775" s="74">
        <v>2.0387272267268226E-4</v>
      </c>
      <c r="X775" s="74">
        <v>9.6380828865884381E-7</v>
      </c>
      <c r="Y775" s="74">
        <v>2.048365309613411E-4</v>
      </c>
      <c r="Z775" s="150"/>
      <c r="AA775" s="150"/>
      <c r="AB775" s="150"/>
      <c r="AK775" s="157"/>
    </row>
    <row r="776" spans="7:37">
      <c r="G776" s="4">
        <v>754</v>
      </c>
      <c r="H776" s="739">
        <v>0.18631055035565144</v>
      </c>
      <c r="I776" s="739">
        <v>6389.5281049355872</v>
      </c>
      <c r="J776" s="739">
        <v>6389.6212602107653</v>
      </c>
      <c r="K776" s="739">
        <v>18.528104935587525</v>
      </c>
      <c r="L776" s="739">
        <v>18.62126021076535</v>
      </c>
      <c r="M776" s="739">
        <v>68.631617585526911</v>
      </c>
      <c r="N776" s="739">
        <v>216.65</v>
      </c>
      <c r="O776" s="74">
        <v>6.7843147078750019E-4</v>
      </c>
      <c r="P776" s="74">
        <v>68.630939310593149</v>
      </c>
      <c r="Q776" s="74">
        <v>6.7827493376147632E-4</v>
      </c>
      <c r="R776" s="74">
        <v>1.000024587970247</v>
      </c>
      <c r="S776" s="74">
        <v>1.0426987614323255</v>
      </c>
      <c r="T776" s="74">
        <v>1.0426487812845036</v>
      </c>
      <c r="U776" s="74">
        <v>0.36972792137021315</v>
      </c>
      <c r="V776" s="74"/>
      <c r="W776" s="74">
        <v>1.9236091527193933E-4</v>
      </c>
      <c r="X776" s="74">
        <v>8.533505904171332E-7</v>
      </c>
      <c r="Y776" s="74">
        <v>1.9321426586235647E-4</v>
      </c>
      <c r="Z776" s="150"/>
      <c r="AA776" s="150"/>
      <c r="AB776" s="150"/>
      <c r="AK776" s="157"/>
    </row>
    <row r="777" spans="7:37">
      <c r="G777" s="4">
        <v>755</v>
      </c>
      <c r="H777" s="739">
        <v>0.18818300251626902</v>
      </c>
      <c r="I777" s="739">
        <v>6389.7144154859434</v>
      </c>
      <c r="J777" s="739">
        <v>6389.8085069872013</v>
      </c>
      <c r="K777" s="739">
        <v>18.714415485943174</v>
      </c>
      <c r="L777" s="739">
        <v>18.808506987201309</v>
      </c>
      <c r="M777" s="739">
        <v>66.64631578596844</v>
      </c>
      <c r="N777" s="739">
        <v>216.65</v>
      </c>
      <c r="O777" s="74">
        <v>6.1779709907835371E-4</v>
      </c>
      <c r="P777" s="74">
        <v>66.645698131415998</v>
      </c>
      <c r="Q777" s="74">
        <v>6.1765455244727893E-4</v>
      </c>
      <c r="R777" s="74">
        <v>1.0000238763893186</v>
      </c>
      <c r="S777" s="74">
        <v>1.0426500009048305</v>
      </c>
      <c r="T777" s="74">
        <v>1.0425995256109784</v>
      </c>
      <c r="U777" s="74">
        <v>0.3734123808426375</v>
      </c>
      <c r="V777" s="74"/>
      <c r="W777" s="74">
        <v>1.8139379316894688E-4</v>
      </c>
      <c r="X777" s="74">
        <v>7.5462817019599014E-7</v>
      </c>
      <c r="Y777" s="74">
        <v>1.8214842133914286E-4</v>
      </c>
      <c r="Z777" s="150"/>
      <c r="AA777" s="150"/>
      <c r="AB777" s="150"/>
      <c r="AK777" s="157"/>
    </row>
    <row r="778" spans="7:37">
      <c r="G778" s="4">
        <v>756</v>
      </c>
      <c r="H778" s="739">
        <v>0.19007427313395789</v>
      </c>
      <c r="I778" s="739">
        <v>6389.9025984884593</v>
      </c>
      <c r="J778" s="739">
        <v>6389.9976356250263</v>
      </c>
      <c r="K778" s="739">
        <v>18.902598488459439</v>
      </c>
      <c r="L778" s="739">
        <v>18.997635625026419</v>
      </c>
      <c r="M778" s="739">
        <v>64.699466252032636</v>
      </c>
      <c r="N778" s="739">
        <v>216.65</v>
      </c>
      <c r="O778" s="74">
        <v>5.6205278332656003E-4</v>
      </c>
      <c r="P778" s="74">
        <v>64.69890432893385</v>
      </c>
      <c r="Q778" s="74">
        <v>5.6192309878956733E-4</v>
      </c>
      <c r="R778" s="74">
        <v>1.0000231786202096</v>
      </c>
      <c r="S778" s="74">
        <v>1.0426007214239035</v>
      </c>
      <c r="T778" s="74">
        <v>1.0425497461543858</v>
      </c>
      <c r="U778" s="74">
        <v>0.37713322376566794</v>
      </c>
      <c r="V778" s="74"/>
      <c r="W778" s="74">
        <v>1.7095168660956076E-4</v>
      </c>
      <c r="X778" s="74">
        <v>6.6650270916203748E-7</v>
      </c>
      <c r="Y778" s="74">
        <v>1.7161818931872279E-4</v>
      </c>
      <c r="Z778" s="150"/>
      <c r="AA778" s="150"/>
      <c r="AB778" s="150"/>
      <c r="AK778" s="157"/>
    </row>
    <row r="779" spans="7:37">
      <c r="G779" s="134">
        <v>757</v>
      </c>
      <c r="H779" s="739">
        <v>0.19198455133735592</v>
      </c>
      <c r="I779" s="739">
        <v>6390.0926727615933</v>
      </c>
      <c r="J779" s="739">
        <v>6390.1886650372617</v>
      </c>
      <c r="K779" s="739">
        <v>19.092672761593395</v>
      </c>
      <c r="L779" s="739">
        <v>19.188665037262073</v>
      </c>
      <c r="M779" s="739">
        <v>62.790887891430962</v>
      </c>
      <c r="N779" s="739">
        <v>216.65</v>
      </c>
      <c r="O779" s="74">
        <v>5.1085258227055448E-4</v>
      </c>
      <c r="P779" s="74">
        <v>62.790377156719615</v>
      </c>
      <c r="Q779" s="74">
        <v>5.107347113470957E-4</v>
      </c>
      <c r="R779" s="74">
        <v>1.000022494595302</v>
      </c>
      <c r="S779" s="74">
        <v>1.0425509182796984</v>
      </c>
      <c r="T779" s="74">
        <v>1.0424994381592334</v>
      </c>
      <c r="U779" s="74">
        <v>0.38089080309464407</v>
      </c>
      <c r="V779" s="74"/>
      <c r="W779" s="74">
        <v>1.610153264930965E-4</v>
      </c>
      <c r="X779" s="74">
        <v>5.8793438324201522E-7</v>
      </c>
      <c r="Y779" s="74">
        <v>1.6160326087633851E-4</v>
      </c>
      <c r="Z779" s="150"/>
      <c r="AA779" s="150"/>
      <c r="AB779" s="150"/>
      <c r="AK779" s="157"/>
    </row>
    <row r="780" spans="7:37">
      <c r="G780" s="4">
        <v>758</v>
      </c>
      <c r="H780" s="739">
        <v>0.19391402815587552</v>
      </c>
      <c r="I780" s="739">
        <v>6390.2846573129309</v>
      </c>
      <c r="J780" s="739">
        <v>6390.3816143270087</v>
      </c>
      <c r="K780" s="739">
        <v>19.284657312930765</v>
      </c>
      <c r="L780" s="739">
        <v>19.381614327008702</v>
      </c>
      <c r="M780" s="739">
        <v>60.920386279286724</v>
      </c>
      <c r="N780" s="739">
        <v>216.65</v>
      </c>
      <c r="O780" s="74">
        <v>4.6387096227396208E-4</v>
      </c>
      <c r="P780" s="74">
        <v>60.919922515355132</v>
      </c>
      <c r="Q780" s="74">
        <v>4.6376393159508028E-4</v>
      </c>
      <c r="R780" s="74">
        <v>1.0000218242423646</v>
      </c>
      <c r="S780" s="74">
        <v>1.0425005867246604</v>
      </c>
      <c r="T780" s="74">
        <v>1.0424485968319162</v>
      </c>
      <c r="U780" s="74">
        <v>0.38468547509228301</v>
      </c>
      <c r="V780" s="74"/>
      <c r="W780" s="74">
        <v>1.515658501446267E-4</v>
      </c>
      <c r="X780" s="74">
        <v>5.1797455762411853E-7</v>
      </c>
      <c r="Y780" s="74">
        <v>1.5208382470225081E-4</v>
      </c>
      <c r="Z780" s="150"/>
      <c r="AA780" s="150"/>
      <c r="AB780" s="150"/>
      <c r="AK780" s="157"/>
    </row>
    <row r="781" spans="7:37">
      <c r="G781" s="4">
        <v>759</v>
      </c>
      <c r="H781" s="739">
        <v>0.19586289653880612</v>
      </c>
      <c r="I781" s="739">
        <v>6390.4785713410865</v>
      </c>
      <c r="J781" s="739">
        <v>6390.5765027893558</v>
      </c>
      <c r="K781" s="739">
        <v>19.478571341086639</v>
      </c>
      <c r="L781" s="739">
        <v>19.576502789356041</v>
      </c>
      <c r="M781" s="739">
        <v>59.087753814693848</v>
      </c>
      <c r="N781" s="739">
        <v>216.65</v>
      </c>
      <c r="O781" s="74">
        <v>4.2080190303233473E-4</v>
      </c>
      <c r="P781" s="74">
        <v>59.087333109884007</v>
      </c>
      <c r="Q781" s="74">
        <v>4.2070480983828025E-4</v>
      </c>
      <c r="R781" s="74">
        <v>1.000021167484602</v>
      </c>
      <c r="S781" s="74">
        <v>1.0424497219730351</v>
      </c>
      <c r="T781" s="74">
        <v>1.0423972173402229</v>
      </c>
      <c r="U781" s="74">
        <v>0.38851759935869268</v>
      </c>
      <c r="V781" s="74"/>
      <c r="W781" s="74">
        <v>1.4258480641329133E-4</v>
      </c>
      <c r="X781" s="74">
        <v>4.5575890863748865E-7</v>
      </c>
      <c r="Y781" s="74">
        <v>1.4304056532192882E-4</v>
      </c>
      <c r="Z781" s="150"/>
      <c r="AA781" s="150"/>
      <c r="AB781" s="150"/>
      <c r="AK781" s="157"/>
    </row>
    <row r="782" spans="7:37">
      <c r="G782" s="4">
        <v>760</v>
      </c>
      <c r="H782" s="739">
        <v>0.19783135137461019</v>
      </c>
      <c r="I782" s="739">
        <v>6390.6744342376251</v>
      </c>
      <c r="J782" s="739">
        <v>6390.7733499133128</v>
      </c>
      <c r="K782" s="739">
        <v>19.674434237625444</v>
      </c>
      <c r="L782" s="739">
        <v>19.773349913312749</v>
      </c>
      <c r="M782" s="739">
        <v>57.292769889479047</v>
      </c>
      <c r="N782" s="739">
        <v>216.65</v>
      </c>
      <c r="O782" s="74">
        <v>3.8135802111039684E-4</v>
      </c>
      <c r="P782" s="74">
        <v>57.292388619450094</v>
      </c>
      <c r="Q782" s="74">
        <v>3.8127002895047289E-4</v>
      </c>
      <c r="R782" s="74">
        <v>1.0000205242407085</v>
      </c>
      <c r="S782" s="74">
        <v>1.0423983192003639</v>
      </c>
      <c r="T782" s="74">
        <v>1.0423452948128284</v>
      </c>
      <c r="U782" s="74">
        <v>0.39238753885956612</v>
      </c>
      <c r="V782" s="74"/>
      <c r="W782" s="74">
        <v>1.3405416010046616E-4</v>
      </c>
      <c r="X782" s="74">
        <v>4.0050095793354264E-7</v>
      </c>
      <c r="Y782" s="74">
        <v>1.3445466105839969E-4</v>
      </c>
      <c r="Z782" s="150"/>
      <c r="AA782" s="150"/>
      <c r="AB782" s="150"/>
      <c r="AK782" s="157"/>
    </row>
    <row r="783" spans="7:37">
      <c r="G783" s="134">
        <v>761</v>
      </c>
      <c r="H783" s="739">
        <v>0.19981958951041173</v>
      </c>
      <c r="I783" s="739">
        <v>6390.8722655889997</v>
      </c>
      <c r="J783" s="739">
        <v>6390.9721753837548</v>
      </c>
      <c r="K783" s="739">
        <v>19.872265589000051</v>
      </c>
      <c r="L783" s="739">
        <v>19.972175383755257</v>
      </c>
      <c r="M783" s="739">
        <v>55.535201069072144</v>
      </c>
      <c r="N783" s="739">
        <v>216.65</v>
      </c>
      <c r="O783" s="74">
        <v>3.4526971238344286E-4</v>
      </c>
      <c r="P783" s="74">
        <v>55.53485587902513</v>
      </c>
      <c r="Q783" s="74">
        <v>3.4519004701371897E-4</v>
      </c>
      <c r="R783" s="74">
        <v>1.0000198944249257</v>
      </c>
      <c r="S783" s="74">
        <v>1.0423463735429739</v>
      </c>
      <c r="T783" s="74">
        <v>1.0422928243387808</v>
      </c>
      <c r="U783" s="74">
        <v>0.39629565995574012</v>
      </c>
      <c r="V783" s="74"/>
      <c r="W783" s="74">
        <v>1.2595629572308834E-4</v>
      </c>
      <c r="X783" s="74">
        <v>3.5148600359659885E-7</v>
      </c>
      <c r="Y783" s="74">
        <v>1.2630778172668494E-4</v>
      </c>
      <c r="Z783" s="150"/>
      <c r="AA783" s="150"/>
      <c r="AB783" s="150"/>
      <c r="AK783" s="157"/>
    </row>
    <row r="784" spans="7:37">
      <c r="G784" s="4">
        <v>762</v>
      </c>
      <c r="H784" s="739">
        <v>0.20182780977168138</v>
      </c>
      <c r="I784" s="739">
        <v>6391.07208517851</v>
      </c>
      <c r="J784" s="739">
        <v>6391.1729990833956</v>
      </c>
      <c r="K784" s="739">
        <v>20.072085178510481</v>
      </c>
      <c r="L784" s="739">
        <v>20.17299908339632</v>
      </c>
      <c r="M784" s="739">
        <v>53.815478046354549</v>
      </c>
      <c r="N784" s="739">
        <v>216.75918321624169</v>
      </c>
      <c r="O784" s="74">
        <v>3.1228431435172035E-4</v>
      </c>
      <c r="P784" s="74">
        <v>53.815165676751825</v>
      </c>
      <c r="Q784" s="74">
        <v>3.123696027232255E-4</v>
      </c>
      <c r="R784" s="74">
        <v>1.0000192684789364</v>
      </c>
      <c r="S784" s="74">
        <v>1.0422938963123385</v>
      </c>
      <c r="T784" s="74">
        <v>1.0422398171798446</v>
      </c>
      <c r="U784" s="74">
        <v>0.40024234354359578</v>
      </c>
      <c r="V784" s="74"/>
      <c r="W784" s="74">
        <v>1.1810661910281492E-4</v>
      </c>
      <c r="X784" s="74">
        <v>3.078191607158559E-7</v>
      </c>
      <c r="Y784" s="74">
        <v>1.1841443826353078E-4</v>
      </c>
      <c r="Z784" s="150"/>
      <c r="AA784" s="150"/>
      <c r="AB784" s="150"/>
      <c r="AK784" s="157"/>
    </row>
    <row r="785" spans="7:38">
      <c r="G785" s="4">
        <v>763</v>
      </c>
      <c r="H785" s="739">
        <v>0.20385621298211842</v>
      </c>
      <c r="I785" s="739">
        <v>6391.2739129882821</v>
      </c>
      <c r="J785" s="739">
        <v>6391.375841094773</v>
      </c>
      <c r="K785" s="739">
        <v>20.273912988282156</v>
      </c>
      <c r="L785" s="739">
        <v>20.375841094773214</v>
      </c>
      <c r="M785" s="739">
        <v>52.133571719794801</v>
      </c>
      <c r="N785" s="739">
        <v>216.96073749340059</v>
      </c>
      <c r="O785" s="74">
        <v>2.8216528919298615E-4</v>
      </c>
      <c r="P785" s="74">
        <v>52.133289214999053</v>
      </c>
      <c r="Q785" s="74">
        <v>2.8250479574688016E-4</v>
      </c>
      <c r="R785" s="74">
        <v>1.0000186487745113</v>
      </c>
      <c r="S785" s="74">
        <v>1.0422408783357822</v>
      </c>
      <c r="T785" s="74">
        <v>1.0421862641157018</v>
      </c>
      <c r="U785" s="74">
        <v>0.40422796026314245</v>
      </c>
      <c r="V785" s="74"/>
      <c r="W785" s="74">
        <v>1.105459502548993E-4</v>
      </c>
      <c r="X785" s="74">
        <v>2.6904066413976277E-7</v>
      </c>
      <c r="Y785" s="74">
        <v>1.1081499091903906E-4</v>
      </c>
      <c r="Z785" s="150"/>
      <c r="AA785" s="150"/>
      <c r="AB785" s="150"/>
      <c r="AK785" s="157"/>
    </row>
    <row r="786" spans="7:38">
      <c r="G786" s="4">
        <v>764</v>
      </c>
      <c r="H786" s="739">
        <v>0.20590500198373443</v>
      </c>
      <c r="I786" s="739">
        <v>6391.477769201264</v>
      </c>
      <c r="J786" s="739">
        <v>6391.5807217022557</v>
      </c>
      <c r="K786" s="739">
        <v>20.477769201264277</v>
      </c>
      <c r="L786" s="739">
        <v>20.580721702256145</v>
      </c>
      <c r="M786" s="739">
        <v>50.489730855313624</v>
      </c>
      <c r="N786" s="739">
        <v>217.16430440925492</v>
      </c>
      <c r="O786" s="74">
        <v>2.5469142831585021E-4</v>
      </c>
      <c r="P786" s="74">
        <v>50.489475618179938</v>
      </c>
      <c r="Q786" s="74">
        <v>2.5523713368348514E-4</v>
      </c>
      <c r="R786" s="74">
        <v>1.0000180436763766</v>
      </c>
      <c r="S786" s="74">
        <v>1.0421873001336324</v>
      </c>
      <c r="T786" s="74">
        <v>1.0421321456199344</v>
      </c>
      <c r="U786" s="74">
        <v>0.40825287695088264</v>
      </c>
      <c r="V786" s="74"/>
      <c r="W786" s="74">
        <v>1.0340744979066772E-4</v>
      </c>
      <c r="X786" s="74">
        <v>2.3483695739058534E-7</v>
      </c>
      <c r="Y786" s="74">
        <v>1.036422867480583E-4</v>
      </c>
      <c r="Z786" s="150"/>
      <c r="AA786" s="150"/>
      <c r="AB786" s="150"/>
      <c r="AK786" s="157"/>
    </row>
    <row r="787" spans="7:38">
      <c r="G787" s="134">
        <v>765</v>
      </c>
      <c r="H787" s="739">
        <v>0.20797438165713686</v>
      </c>
      <c r="I787" s="739">
        <v>6391.6836742032474</v>
      </c>
      <c r="J787" s="739">
        <v>6391.7876613940762</v>
      </c>
      <c r="K787" s="739">
        <v>20.683674203248003</v>
      </c>
      <c r="L787" s="739">
        <v>20.787661394076572</v>
      </c>
      <c r="M787" s="739">
        <v>48.883571611000228</v>
      </c>
      <c r="N787" s="739">
        <v>217.36990392950977</v>
      </c>
      <c r="O787" s="74">
        <v>2.2965607907589813E-4</v>
      </c>
      <c r="P787" s="74">
        <v>48.883341244964946</v>
      </c>
      <c r="Q787" s="74">
        <v>2.3036603528175305E-4</v>
      </c>
      <c r="R787" s="74">
        <v>1.0000174530200314</v>
      </c>
      <c r="S787" s="74">
        <v>1.0421331567862906</v>
      </c>
      <c r="T787" s="74">
        <v>1.0420774567239777</v>
      </c>
      <c r="U787" s="74">
        <v>0.41231747387109863</v>
      </c>
      <c r="V787" s="74"/>
      <c r="W787" s="74">
        <v>9.6671652946842492E-5</v>
      </c>
      <c r="X787" s="74">
        <v>2.0470842887177068E-7</v>
      </c>
      <c r="Y787" s="74">
        <v>9.6876361375714264E-5</v>
      </c>
      <c r="Z787" s="150"/>
      <c r="AA787" s="150"/>
      <c r="AB787" s="150"/>
      <c r="AJ787" s="157"/>
      <c r="AK787" s="157"/>
      <c r="AL787" s="157"/>
    </row>
    <row r="788" spans="7:38">
      <c r="G788" s="4">
        <v>766</v>
      </c>
      <c r="H788" s="739">
        <v>0.21006455894201778</v>
      </c>
      <c r="I788" s="739">
        <v>6391.8916485849049</v>
      </c>
      <c r="J788" s="739">
        <v>6391.9966808643758</v>
      </c>
      <c r="K788" s="739">
        <v>20.891648584905159</v>
      </c>
      <c r="L788" s="739">
        <v>20.996680864376167</v>
      </c>
      <c r="M788" s="739">
        <v>47.31470053363752</v>
      </c>
      <c r="N788" s="739">
        <v>217.57755621528204</v>
      </c>
      <c r="O788" s="74">
        <v>2.0686639421771286E-4</v>
      </c>
      <c r="P788" s="74">
        <v>47.314492829509618</v>
      </c>
      <c r="Q788" s="74">
        <v>2.0770412790473982E-4</v>
      </c>
      <c r="R788" s="74">
        <v>1.0000168766376691</v>
      </c>
      <c r="S788" s="74">
        <v>1.0420784433308317</v>
      </c>
      <c r="T788" s="74">
        <v>1.0420221924155131</v>
      </c>
      <c r="U788" s="74">
        <v>0.41642213483146406</v>
      </c>
      <c r="V788" s="74"/>
      <c r="W788" s="74">
        <v>9.0319746982508902E-5</v>
      </c>
      <c r="X788" s="74">
        <v>1.7820514382760817E-7</v>
      </c>
      <c r="Y788" s="74">
        <v>9.0497952126336511E-5</v>
      </c>
      <c r="Z788" s="150"/>
      <c r="AA788" s="150"/>
      <c r="AB788" s="150"/>
      <c r="AJ788" s="157"/>
      <c r="AK788" s="157"/>
      <c r="AL788" s="157"/>
    </row>
    <row r="789" spans="7:38">
      <c r="G789" s="4">
        <v>767</v>
      </c>
      <c r="H789" s="739">
        <v>0.21217574285784704</v>
      </c>
      <c r="I789" s="739">
        <v>6392.1017131438466</v>
      </c>
      <c r="J789" s="739">
        <v>6392.2078010152754</v>
      </c>
      <c r="K789" s="739">
        <v>21.101713143847174</v>
      </c>
      <c r="L789" s="739">
        <v>21.207801015276097</v>
      </c>
      <c r="M789" s="739">
        <v>45.782714885955365</v>
      </c>
      <c r="N789" s="739">
        <v>217.78728162495941</v>
      </c>
      <c r="O789" s="74">
        <v>1.8614260450974904E-4</v>
      </c>
      <c r="P789" s="74">
        <v>45.782527809389464</v>
      </c>
      <c r="Q789" s="74">
        <v>1.8707656590109901E-4</v>
      </c>
      <c r="R789" s="74">
        <v>1.0000163143583103</v>
      </c>
      <c r="S789" s="74">
        <v>1.0420231547603458</v>
      </c>
      <c r="T789" s="74">
        <v>1.0419663476378045</v>
      </c>
      <c r="U789" s="74">
        <v>0.42056724721442151</v>
      </c>
      <c r="V789" s="74"/>
      <c r="W789" s="74">
        <v>8.4333562465204695E-5</v>
      </c>
      <c r="X789" s="74">
        <v>1.5492246322016673E-7</v>
      </c>
      <c r="Y789" s="74">
        <v>8.4488484928424857E-5</v>
      </c>
      <c r="Z789" s="150"/>
      <c r="AA789" s="150"/>
      <c r="AB789" s="150"/>
      <c r="AJ789" s="157"/>
      <c r="AK789" s="157"/>
      <c r="AL789" s="157"/>
    </row>
    <row r="790" spans="7:38">
      <c r="G790" s="4">
        <v>768</v>
      </c>
      <c r="H790" s="739">
        <v>0.21430814452477587</v>
      </c>
      <c r="I790" s="739">
        <v>6392.3138888867052</v>
      </c>
      <c r="J790" s="739">
        <v>6392.4210429589675</v>
      </c>
      <c r="K790" s="739">
        <v>21.313888886705019</v>
      </c>
      <c r="L790" s="739">
        <v>21.421042958967409</v>
      </c>
      <c r="M790" s="739">
        <v>44.287202980951946</v>
      </c>
      <c r="N790" s="739">
        <v>217.99910071607624</v>
      </c>
      <c r="O790" s="74">
        <v>1.6731731494528374E-4</v>
      </c>
      <c r="P790" s="74">
        <v>44.287034660581888</v>
      </c>
      <c r="Q790" s="74">
        <v>1.6832037006137682E-4</v>
      </c>
      <c r="R790" s="74">
        <v>1.0000157660079356</v>
      </c>
      <c r="S790" s="74">
        <v>1.04196728602327</v>
      </c>
      <c r="T790" s="74">
        <v>1.0419099172890292</v>
      </c>
      <c r="U790" s="74">
        <v>0.42475320200901479</v>
      </c>
      <c r="V790" s="74"/>
      <c r="W790" s="74">
        <v>7.8695563999268368E-5</v>
      </c>
      <c r="X790" s="74">
        <v>1.3449698958759091E-7</v>
      </c>
      <c r="Y790" s="74">
        <v>7.8830060988855963E-5</v>
      </c>
      <c r="Z790" s="150"/>
      <c r="AA790" s="150"/>
      <c r="AB790" s="150"/>
      <c r="AJ790" s="157"/>
      <c r="AK790" s="157"/>
      <c r="AL790" s="157"/>
    </row>
    <row r="791" spans="7:38">
      <c r="G791" s="134">
        <v>769</v>
      </c>
      <c r="H791" s="739">
        <v>0.21646197718474783</v>
      </c>
      <c r="I791" s="739">
        <v>6392.5281970312299</v>
      </c>
      <c r="J791" s="739">
        <v>6392.6364280198222</v>
      </c>
      <c r="K791" s="739">
        <v>21.528197031229794</v>
      </c>
      <c r="L791" s="739">
        <v>21.636428019822169</v>
      </c>
      <c r="M791" s="739">
        <v>42.82774452288988</v>
      </c>
      <c r="N791" s="739">
        <v>218.21303424720594</v>
      </c>
      <c r="O791" s="74">
        <v>1.5023482479221311E-4</v>
      </c>
      <c r="P791" s="74">
        <v>42.827593239101382</v>
      </c>
      <c r="Q791" s="74">
        <v>1.5128378849795193E-4</v>
      </c>
      <c r="R791" s="74">
        <v>1.0000152314096227</v>
      </c>
      <c r="S791" s="74">
        <v>1.0419108320227228</v>
      </c>
      <c r="T791" s="74">
        <v>1.0418528962216078</v>
      </c>
      <c r="U791" s="74">
        <v>0.42898039383817377</v>
      </c>
      <c r="V791" s="74"/>
      <c r="W791" s="74">
        <v>7.338884043070384E-5</v>
      </c>
      <c r="X791" s="74">
        <v>1.1660282133686316E-7</v>
      </c>
      <c r="Y791" s="74">
        <v>7.3505443252040698E-5</v>
      </c>
      <c r="Z791" s="150"/>
      <c r="AA791" s="150"/>
      <c r="AB791" s="150"/>
      <c r="AJ791" s="157"/>
      <c r="AK791" s="157"/>
      <c r="AL791" s="157"/>
    </row>
    <row r="792" spans="7:38">
      <c r="G792" s="4">
        <v>770</v>
      </c>
      <c r="H792" s="739">
        <v>0.2186374562228241</v>
      </c>
      <c r="I792" s="739">
        <v>6392.7446590084146</v>
      </c>
      <c r="J792" s="739">
        <v>6392.8539777365258</v>
      </c>
      <c r="K792" s="739">
        <v>21.744659008414558</v>
      </c>
      <c r="L792" s="739">
        <v>21.85397773652597</v>
      </c>
      <c r="M792" s="739">
        <v>41.403910954563351</v>
      </c>
      <c r="N792" s="739">
        <v>218.42910317987022</v>
      </c>
      <c r="O792" s="74">
        <v>1.3475047168706237E-4</v>
      </c>
      <c r="P792" s="74">
        <v>41.403775128884149</v>
      </c>
      <c r="Q792" s="74">
        <v>1.3582567920475094E-4</v>
      </c>
      <c r="R792" s="74">
        <v>1.0000147103836841</v>
      </c>
      <c r="S792" s="74">
        <v>1.0418537876158214</v>
      </c>
      <c r="T792" s="74">
        <v>1.0417952792415202</v>
      </c>
      <c r="U792" s="74">
        <v>0.43324922099554897</v>
      </c>
      <c r="V792" s="74"/>
      <c r="W792" s="74">
        <v>6.839709456309023E-5</v>
      </c>
      <c r="X792" s="74">
        <v>1.0094809743572294E-7</v>
      </c>
      <c r="Y792" s="74">
        <v>6.8498042660525957E-5</v>
      </c>
      <c r="Z792" s="150"/>
      <c r="AA792" s="150"/>
      <c r="AB792" s="150"/>
      <c r="AJ792" s="157"/>
      <c r="AK792" s="157"/>
      <c r="AL792" s="157"/>
    </row>
    <row r="793" spans="7:38">
      <c r="G793" s="4">
        <v>771</v>
      </c>
      <c r="H793" s="739">
        <v>0.2208347991887209</v>
      </c>
      <c r="I793" s="739">
        <v>6392.9632964646371</v>
      </c>
      <c r="J793" s="739">
        <v>6393.0737138642316</v>
      </c>
      <c r="K793" s="739">
        <v>21.963296464637381</v>
      </c>
      <c r="L793" s="739">
        <v>22.073713864231742</v>
      </c>
      <c r="M793" s="739">
        <v>40.01526581041982</v>
      </c>
      <c r="N793" s="739">
        <v>218.64732868046534</v>
      </c>
      <c r="O793" s="74">
        <v>1.2072999988486847E-4</v>
      </c>
      <c r="P793" s="74">
        <v>40.015143995505348</v>
      </c>
      <c r="Q793" s="74">
        <v>1.2181491447355505E-4</v>
      </c>
      <c r="R793" s="74">
        <v>1.0000142027478089</v>
      </c>
      <c r="S793" s="74">
        <v>1.0417961476129971</v>
      </c>
      <c r="T793" s="74">
        <v>1.0417370611076149</v>
      </c>
      <c r="U793" s="74">
        <v>0.43756008546961311</v>
      </c>
      <c r="V793" s="74"/>
      <c r="W793" s="74">
        <v>6.3704632419213296E-5</v>
      </c>
      <c r="X793" s="74">
        <v>8.7271815016677119E-8</v>
      </c>
      <c r="Y793" s="74">
        <v>6.3791904234229973E-5</v>
      </c>
      <c r="Z793" s="150"/>
      <c r="AA793" s="150"/>
      <c r="AB793" s="150"/>
      <c r="AJ793" s="157"/>
      <c r="AK793" s="157"/>
      <c r="AL793" s="157"/>
    </row>
    <row r="794" spans="7:38">
      <c r="G794" s="4">
        <v>772</v>
      </c>
      <c r="H794" s="739">
        <v>0.22305422581856621</v>
      </c>
      <c r="I794" s="739">
        <v>6393.1841312638262</v>
      </c>
      <c r="J794" s="739">
        <v>6393.2956583767354</v>
      </c>
      <c r="K794" s="739">
        <v>22.184131263826099</v>
      </c>
      <c r="L794" s="739">
        <v>22.295658376735382</v>
      </c>
      <c r="M794" s="739">
        <v>38.661365075107121</v>
      </c>
      <c r="N794" s="739">
        <v>218.86773212220555</v>
      </c>
      <c r="O794" s="74">
        <v>1.0804895269651787E-4</v>
      </c>
      <c r="P794" s="74">
        <v>38.66125594529985</v>
      </c>
      <c r="Q794" s="74">
        <v>1.0912980726749578E-4</v>
      </c>
      <c r="R794" s="74">
        <v>1.0000137083172045</v>
      </c>
      <c r="S794" s="74">
        <v>1.041737906777304</v>
      </c>
      <c r="T794" s="74">
        <v>1.0416782365309183</v>
      </c>
      <c r="U794" s="74">
        <v>0.44191339297958621</v>
      </c>
      <c r="V794" s="74"/>
      <c r="W794" s="74">
        <v>5.92963520831592E-5</v>
      </c>
      <c r="X794" s="74">
        <v>7.5340902985030246E-8</v>
      </c>
      <c r="Y794" s="74">
        <v>5.9371692986144229E-5</v>
      </c>
      <c r="Z794" s="150"/>
      <c r="AA794" s="150"/>
      <c r="AB794" s="150"/>
      <c r="AJ794" s="157"/>
      <c r="AK794" s="157"/>
      <c r="AL794" s="157"/>
    </row>
    <row r="795" spans="7:38">
      <c r="G795" s="134">
        <v>773</v>
      </c>
      <c r="H795" s="739">
        <v>0.2252959580568725</v>
      </c>
      <c r="I795" s="739">
        <v>6393.4071854896447</v>
      </c>
      <c r="J795" s="739">
        <v>6393.5198334686729</v>
      </c>
      <c r="K795" s="739">
        <v>22.407185489644665</v>
      </c>
      <c r="L795" s="739">
        <v>22.519833468673102</v>
      </c>
      <c r="M795" s="739">
        <v>37.341757547012364</v>
      </c>
      <c r="N795" s="739">
        <v>219.09033508708373</v>
      </c>
      <c r="O795" s="74">
        <v>9.659208906906175E-5</v>
      </c>
      <c r="P795" s="74">
        <v>37.341659889452785</v>
      </c>
      <c r="Q795" s="74">
        <v>9.7657559579613187E-5</v>
      </c>
      <c r="R795" s="74">
        <v>1.0000132269047401</v>
      </c>
      <c r="S795" s="74">
        <v>1.0416790598237238</v>
      </c>
      <c r="T795" s="74">
        <v>1.0416188001739328</v>
      </c>
      <c r="U795" s="74">
        <v>0.44630955300681308</v>
      </c>
      <c r="V795" s="74"/>
      <c r="W795" s="74">
        <v>5.5157732157587454E-5</v>
      </c>
      <c r="X795" s="74">
        <v>6.4947535327336082E-8</v>
      </c>
      <c r="Y795" s="74">
        <v>5.5222679692914792E-5</v>
      </c>
      <c r="Z795" s="150"/>
      <c r="AA795" s="150"/>
      <c r="AB795" s="150"/>
      <c r="AJ795" s="157"/>
      <c r="AK795" s="157"/>
      <c r="AL795" s="157"/>
    </row>
    <row r="796" spans="7:38">
      <c r="G796" s="4">
        <v>774</v>
      </c>
      <c r="H796" s="739">
        <v>0.22756022007873195</v>
      </c>
      <c r="I796" s="739">
        <v>6393.6324814477011</v>
      </c>
      <c r="J796" s="739">
        <v>6393.7462615577406</v>
      </c>
      <c r="K796" s="739">
        <v>22.632481447701554</v>
      </c>
      <c r="L796" s="739">
        <v>22.746261557740919</v>
      </c>
      <c r="M796" s="739">
        <v>36.05598520634382</v>
      </c>
      <c r="N796" s="739">
        <v>219.31515936784925</v>
      </c>
      <c r="O796" s="74">
        <v>8.6252824192484674E-5</v>
      </c>
      <c r="P796" s="74">
        <v>36.055897912611087</v>
      </c>
      <c r="Q796" s="74">
        <v>8.7293732735126256E-5</v>
      </c>
      <c r="R796" s="74">
        <v>1.0000127583210938</v>
      </c>
      <c r="S796" s="74">
        <v>1.0416196014184602</v>
      </c>
      <c r="T796" s="74">
        <v>1.0415587466499308</v>
      </c>
      <c r="U796" s="74">
        <v>0.45074897882432197</v>
      </c>
      <c r="V796" s="74"/>
      <c r="W796" s="74">
        <v>5.1274819870744995E-5</v>
      </c>
      <c r="X796" s="74">
        <v>5.5906668441250305E-8</v>
      </c>
      <c r="Y796" s="74">
        <v>5.1330726539186247E-5</v>
      </c>
      <c r="Z796" s="150"/>
      <c r="AA796" s="150"/>
      <c r="AB796" s="150"/>
      <c r="AJ796" s="157"/>
      <c r="AK796" s="157"/>
      <c r="AL796" s="157"/>
    </row>
    <row r="797" spans="7:38">
      <c r="G797" s="4">
        <v>775</v>
      </c>
      <c r="H797" s="739">
        <v>0.22984723831223319</v>
      </c>
      <c r="I797" s="739">
        <v>6393.86004166778</v>
      </c>
      <c r="J797" s="739">
        <v>6393.9749652869359</v>
      </c>
      <c r="K797" s="739">
        <v>22.860041667780283</v>
      </c>
      <c r="L797" s="739">
        <v>22.974965286936399</v>
      </c>
      <c r="M797" s="739">
        <v>34.803583587300906</v>
      </c>
      <c r="N797" s="739">
        <v>219.54222697000347</v>
      </c>
      <c r="O797" s="74">
        <v>7.6932693948634966E-5</v>
      </c>
      <c r="P797" s="74">
        <v>34.803505645561373</v>
      </c>
      <c r="Q797" s="74">
        <v>7.7941739530618511E-5</v>
      </c>
      <c r="R797" s="74">
        <v>1.0000123023748981</v>
      </c>
      <c r="S797" s="74">
        <v>1.0415595261782329</v>
      </c>
      <c r="T797" s="74">
        <v>1.0414980705222436</v>
      </c>
      <c r="U797" s="74">
        <v>0.45523208753093058</v>
      </c>
      <c r="V797" s="74"/>
      <c r="W797" s="74">
        <v>4.7634218867565895E-5</v>
      </c>
      <c r="X797" s="74">
        <v>4.8053787447676947E-8</v>
      </c>
      <c r="Y797" s="74">
        <v>4.7682272655013572E-5</v>
      </c>
      <c r="Z797" s="150"/>
      <c r="AA797" s="150"/>
      <c r="AB797" s="150"/>
      <c r="AJ797" s="157"/>
      <c r="AK797" s="157"/>
      <c r="AL797" s="157"/>
    </row>
    <row r="798" spans="7:38">
      <c r="G798" s="4">
        <v>776</v>
      </c>
      <c r="H798" s="739">
        <v>0.2321572414611057</v>
      </c>
      <c r="I798" s="739">
        <v>6394.0898889060918</v>
      </c>
      <c r="J798" s="739">
        <v>6394.205967526822</v>
      </c>
      <c r="K798" s="739">
        <v>23.089888906092515</v>
      </c>
      <c r="L798" s="739">
        <v>23.205967526823066</v>
      </c>
      <c r="M798" s="739">
        <v>33.58408215386897</v>
      </c>
      <c r="N798" s="739">
        <v>219.77156011381297</v>
      </c>
      <c r="O798" s="74">
        <v>6.8540842954554728E-5</v>
      </c>
      <c r="P798" s="74">
        <v>33.584012641510931</v>
      </c>
      <c r="Q798" s="74">
        <v>6.9512358041709001E-5</v>
      </c>
      <c r="R798" s="74">
        <v>1.000011858872889</v>
      </c>
      <c r="S798" s="74">
        <v>1.041498828669563</v>
      </c>
      <c r="T798" s="74">
        <v>1.041436766303546</v>
      </c>
      <c r="U798" s="74">
        <v>0.45975930008171417</v>
      </c>
      <c r="V798" s="74"/>
      <c r="W798" s="74">
        <v>4.4223076718876897E-5</v>
      </c>
      <c r="X798" s="74">
        <v>4.1242847096600033E-8</v>
      </c>
      <c r="Y798" s="74">
        <v>4.4264319565973498E-5</v>
      </c>
      <c r="Z798" s="150"/>
      <c r="AA798" s="150"/>
      <c r="AB798" s="150"/>
      <c r="AJ798" s="157"/>
      <c r="AK798" s="157"/>
      <c r="AL798" s="157"/>
    </row>
    <row r="799" spans="7:38">
      <c r="G799" s="134">
        <v>777</v>
      </c>
      <c r="H799" s="739">
        <v>0.23449046052758929</v>
      </c>
      <c r="I799" s="739">
        <v>6394.322046147553</v>
      </c>
      <c r="J799" s="739">
        <v>6394.4392913778165</v>
      </c>
      <c r="K799" s="739">
        <v>23.322046147553614</v>
      </c>
      <c r="L799" s="739">
        <v>23.439291377817408</v>
      </c>
      <c r="M799" s="739">
        <v>32.397004678769818</v>
      </c>
      <c r="N799" s="739">
        <v>220.0031812363402</v>
      </c>
      <c r="O799" s="74">
        <v>6.3821176352424333E-5</v>
      </c>
      <c r="P799" s="74">
        <v>32.396939884760464</v>
      </c>
      <c r="Q799" s="74">
        <v>6.4794009357539649E-5</v>
      </c>
      <c r="R799" s="74">
        <v>1.0000114276422225</v>
      </c>
      <c r="S799" s="74">
        <v>1.0414375033701662</v>
      </c>
      <c r="T799" s="74">
        <v>1.0413748284172488</v>
      </c>
      <c r="U799" s="74">
        <v>0.46433104129209823</v>
      </c>
      <c r="V799" s="74"/>
      <c r="W799" s="74">
        <v>4.102906894146065E-5</v>
      </c>
      <c r="X799" s="74">
        <v>3.6983033009929723E-8</v>
      </c>
      <c r="Y799" s="74">
        <v>4.1066051974470581E-5</v>
      </c>
      <c r="Z799" s="150"/>
      <c r="AA799" s="150"/>
      <c r="AB799" s="150"/>
      <c r="AJ799" s="157"/>
      <c r="AK799" s="157"/>
      <c r="AL799" s="157"/>
    </row>
    <row r="800" spans="7:38">
      <c r="G800" s="4">
        <v>778</v>
      </c>
      <c r="H800" s="739">
        <v>0.23684712883553502</v>
      </c>
      <c r="I800" s="739">
        <v>6394.5565366080809</v>
      </c>
      <c r="J800" s="739">
        <v>6394.6749601724987</v>
      </c>
      <c r="K800" s="739">
        <v>23.556536608081203</v>
      </c>
      <c r="L800" s="739">
        <v>23.67496017249897</v>
      </c>
      <c r="M800" s="739">
        <v>31.241869625089979</v>
      </c>
      <c r="N800" s="739">
        <v>220.23711299349236</v>
      </c>
      <c r="O800" s="74">
        <v>6.1480220619828437E-5</v>
      </c>
      <c r="P800" s="74">
        <v>31.24180714135073</v>
      </c>
      <c r="Q800" s="74">
        <v>6.2483739250179942E-5</v>
      </c>
      <c r="R800" s="74">
        <v>1.0000110084766902</v>
      </c>
      <c r="S800" s="74">
        <v>1.0413755447604303</v>
      </c>
      <c r="T800" s="74">
        <v>1.041312251288963</v>
      </c>
      <c r="U800" s="74">
        <v>0.46894773994063144</v>
      </c>
      <c r="V800" s="74"/>
      <c r="W800" s="74">
        <v>3.8040394230790477E-5</v>
      </c>
      <c r="X800" s="74">
        <v>3.4297796095464532E-8</v>
      </c>
      <c r="Y800" s="74">
        <v>3.8074692026885938E-5</v>
      </c>
      <c r="Z800" s="150"/>
      <c r="AA800" s="150"/>
      <c r="AB800" s="150"/>
      <c r="AJ800" s="157"/>
      <c r="AK800" s="157"/>
      <c r="AL800" s="157"/>
    </row>
    <row r="801" spans="7:38">
      <c r="G801" s="4">
        <v>779</v>
      </c>
      <c r="H801" s="739">
        <v>0.23922748205373778</v>
      </c>
      <c r="I801" s="739">
        <v>6394.7933837369164</v>
      </c>
      <c r="J801" s="739">
        <v>6394.9129974779435</v>
      </c>
      <c r="K801" s="739">
        <v>23.793383736916756</v>
      </c>
      <c r="L801" s="739">
        <v>23.912997477943623</v>
      </c>
      <c r="M801" s="739">
        <v>30.118190530107825</v>
      </c>
      <c r="N801" s="739">
        <v>220.47337826208806</v>
      </c>
      <c r="O801" s="74">
        <v>5.920544184809329E-5</v>
      </c>
      <c r="P801" s="74">
        <v>30.118130293726765</v>
      </c>
      <c r="Q801" s="74">
        <v>6.0236381060215646E-5</v>
      </c>
      <c r="R801" s="74">
        <v>1.0000106011606547</v>
      </c>
      <c r="S801" s="74">
        <v>1.0413129472820075</v>
      </c>
      <c r="T801" s="74">
        <v>1.0412490293050916</v>
      </c>
      <c r="U801" s="74">
        <v>0.47360982877216884</v>
      </c>
      <c r="V801" s="74"/>
      <c r="W801" s="74">
        <v>3.5245757243317881E-5</v>
      </c>
      <c r="X801" s="74">
        <v>3.1786166388715851E-8</v>
      </c>
      <c r="Y801" s="74">
        <v>3.5277543409706597E-5</v>
      </c>
      <c r="Z801" s="150"/>
      <c r="AA801" s="150"/>
      <c r="AB801" s="150"/>
      <c r="AJ801" s="157"/>
      <c r="AK801" s="157"/>
      <c r="AL801" s="157"/>
    </row>
    <row r="802" spans="7:38">
      <c r="G802" s="4">
        <v>780</v>
      </c>
      <c r="H802" s="739">
        <v>0.24163175821950264</v>
      </c>
      <c r="I802" s="739">
        <v>6395.0326112189705</v>
      </c>
      <c r="J802" s="739">
        <v>6395.1534270980801</v>
      </c>
      <c r="K802" s="739">
        <v>24.032611218970494</v>
      </c>
      <c r="L802" s="739">
        <v>24.153427098080247</v>
      </c>
      <c r="M802" s="739">
        <v>29.02547639083075</v>
      </c>
      <c r="N802" s="739">
        <v>220.71200014194213</v>
      </c>
      <c r="O802" s="74">
        <v>5.6995729546630686E-5</v>
      </c>
      <c r="P802" s="74">
        <v>29.025418339877969</v>
      </c>
      <c r="Q802" s="74">
        <v>5.8050952781661505E-5</v>
      </c>
      <c r="R802" s="74">
        <v>1.0000102054952729</v>
      </c>
      <c r="S802" s="74">
        <v>1.0412497052925316</v>
      </c>
      <c r="T802" s="74">
        <v>1.0411851567675532</v>
      </c>
      <c r="U802" s="74">
        <v>0.47831774449605291</v>
      </c>
      <c r="V802" s="74"/>
      <c r="W802" s="74">
        <v>3.2634351715284548E-5</v>
      </c>
      <c r="X802" s="74">
        <v>2.9438529074391296E-8</v>
      </c>
      <c r="Y802" s="74">
        <v>3.2663790244358939E-5</v>
      </c>
      <c r="Z802" s="150"/>
      <c r="AA802" s="150"/>
      <c r="AB802" s="150"/>
      <c r="AJ802" s="157"/>
      <c r="AK802" s="157"/>
      <c r="AL802" s="157"/>
    </row>
    <row r="803" spans="7:38">
      <c r="G803" s="134">
        <v>781</v>
      </c>
      <c r="H803" s="739">
        <v>0.24406019776244986</v>
      </c>
      <c r="I803" s="739">
        <v>6395.2742429771897</v>
      </c>
      <c r="J803" s="739">
        <v>6395.3962730760713</v>
      </c>
      <c r="K803" s="739">
        <v>24.274242977189989</v>
      </c>
      <c r="L803" s="739">
        <v>24.396273076071214</v>
      </c>
      <c r="M803" s="739">
        <v>27.963232050754069</v>
      </c>
      <c r="N803" s="739">
        <v>220.95300195796889</v>
      </c>
      <c r="O803" s="74">
        <v>5.4849966569371243E-5</v>
      </c>
      <c r="P803" s="74">
        <v>27.963176124289969</v>
      </c>
      <c r="Q803" s="74">
        <v>5.5926464101508139E-5</v>
      </c>
      <c r="R803" s="74">
        <v>1.0000098212805111</v>
      </c>
      <c r="S803" s="74">
        <v>1.0411858130958851</v>
      </c>
      <c r="T803" s="74">
        <v>1.0411206279240393</v>
      </c>
      <c r="U803" s="74">
        <v>0.48307192784250219</v>
      </c>
      <c r="V803" s="74"/>
      <c r="W803" s="74">
        <v>3.0195849804134683E-5</v>
      </c>
      <c r="X803" s="74">
        <v>2.7245691170819376E-8</v>
      </c>
      <c r="Y803" s="74">
        <v>3.0223095495305503E-5</v>
      </c>
      <c r="Z803" s="150"/>
      <c r="AA803" s="150"/>
      <c r="AB803" s="150"/>
      <c r="AJ803" s="157"/>
      <c r="AK803" s="157"/>
      <c r="AL803" s="157"/>
    </row>
    <row r="804" spans="7:38">
      <c r="G804" s="4">
        <v>782</v>
      </c>
      <c r="H804" s="739">
        <v>0.24651304352855755</v>
      </c>
      <c r="I804" s="739">
        <v>6395.5183031749521</v>
      </c>
      <c r="J804" s="739">
        <v>6395.6415596967163</v>
      </c>
      <c r="K804" s="739">
        <v>24.51830317495244</v>
      </c>
      <c r="L804" s="739">
        <v>24.641559696716719</v>
      </c>
      <c r="M804" s="739">
        <v>26.93095858735056</v>
      </c>
      <c r="N804" s="739">
        <v>221.19640726230369</v>
      </c>
      <c r="O804" s="74">
        <v>5.276702997222167E-5</v>
      </c>
      <c r="P804" s="74">
        <v>26.930904725433386</v>
      </c>
      <c r="Q804" s="74">
        <v>5.3861917174701115E-5</v>
      </c>
      <c r="R804" s="74">
        <v>1.0000094483152964</v>
      </c>
      <c r="S804" s="74">
        <v>1.0411212649414652</v>
      </c>
      <c r="T804" s="74">
        <v>1.0410554369672782</v>
      </c>
      <c r="U804" s="74">
        <v>0.48787282359444362</v>
      </c>
      <c r="V804" s="74"/>
      <c r="W804" s="74">
        <v>2.7920388589869511E-5</v>
      </c>
      <c r="X804" s="74">
        <v>2.5198869917613424E-8</v>
      </c>
      <c r="Y804" s="74">
        <v>2.7945587459787126E-5</v>
      </c>
      <c r="Z804" s="150"/>
      <c r="AA804" s="150"/>
      <c r="AB804" s="150"/>
      <c r="AJ804" s="157"/>
      <c r="AK804" s="157"/>
      <c r="AL804" s="157"/>
    </row>
    <row r="805" spans="7:38">
      <c r="G805" s="4">
        <v>783</v>
      </c>
      <c r="H805" s="739">
        <v>0.24899054080444649</v>
      </c>
      <c r="I805" s="739">
        <v>6395.7648162184805</v>
      </c>
      <c r="J805" s="739">
        <v>6395.8893114888824</v>
      </c>
      <c r="K805" s="739">
        <v>24.764816218481016</v>
      </c>
      <c r="L805" s="739">
        <v>24.889311488883241</v>
      </c>
      <c r="M805" s="739">
        <v>25.928153699795889</v>
      </c>
      <c r="N805" s="739">
        <v>221.44223983644295</v>
      </c>
      <c r="O805" s="74">
        <v>5.0745791867853972E-5</v>
      </c>
      <c r="P805" s="74">
        <v>25.928101843488488</v>
      </c>
      <c r="Q805" s="74">
        <v>5.185630739959177E-5</v>
      </c>
      <c r="R805" s="74">
        <v>1.0000090863976716</v>
      </c>
      <c r="S805" s="74">
        <v>1.0410560550234347</v>
      </c>
      <c r="T805" s="74">
        <v>1.0409895780342828</v>
      </c>
      <c r="U805" s="74">
        <v>0.49272088062480179</v>
      </c>
      <c r="V805" s="74"/>
      <c r="W805" s="74">
        <v>2.5798556516916151E-5</v>
      </c>
      <c r="X805" s="74">
        <v>2.3289681084089291E-8</v>
      </c>
      <c r="Y805" s="74">
        <v>2.582184619800024E-5</v>
      </c>
      <c r="Z805" s="150"/>
      <c r="AA805" s="150"/>
      <c r="AB805" s="150"/>
      <c r="AJ805" s="157"/>
      <c r="AK805" s="157"/>
      <c r="AL805" s="157"/>
    </row>
    <row r="806" spans="7:38">
      <c r="G806" s="4">
        <v>784</v>
      </c>
      <c r="H806" s="739">
        <v>0.25149293734190853</v>
      </c>
      <c r="I806" s="739">
        <v>6396.0138067592852</v>
      </c>
      <c r="J806" s="739">
        <v>6396.1395532279557</v>
      </c>
      <c r="K806" s="739">
        <v>25.013806759285462</v>
      </c>
      <c r="L806" s="739">
        <v>25.139553227956416</v>
      </c>
      <c r="M806" s="739">
        <v>24.954312096436681</v>
      </c>
      <c r="N806" s="739">
        <v>221.69052369340281</v>
      </c>
      <c r="O806" s="74">
        <v>4.8785120276737844E-5</v>
      </c>
      <c r="P806" s="74">
        <v>24.954262187812489</v>
      </c>
      <c r="Q806" s="74">
        <v>4.9908624192873357E-5</v>
      </c>
      <c r="R806" s="74">
        <v>1.0000087353249463</v>
      </c>
      <c r="S806" s="74">
        <v>1.0409901774799817</v>
      </c>
      <c r="T806" s="74">
        <v>1.0409230452056057</v>
      </c>
      <c r="U806" s="74">
        <v>0.49761655192605758</v>
      </c>
      <c r="V806" s="74"/>
      <c r="W806" s="74">
        <v>2.3821379805076971E-5</v>
      </c>
      <c r="X806" s="74">
        <v>2.1510127225166242E-8</v>
      </c>
      <c r="Y806" s="74">
        <v>2.3842889932302136E-5</v>
      </c>
      <c r="Z806" s="150"/>
      <c r="AA806" s="150"/>
      <c r="AB806" s="150"/>
      <c r="AJ806" s="157"/>
      <c r="AK806" s="157"/>
      <c r="AL806" s="157"/>
    </row>
    <row r="807" spans="7:38">
      <c r="G807" s="134">
        <v>785</v>
      </c>
      <c r="H807" s="739">
        <v>0.25402048338268285</v>
      </c>
      <c r="I807" s="739">
        <v>6396.2652996966272</v>
      </c>
      <c r="J807" s="739">
        <v>6396.3923099383182</v>
      </c>
      <c r="K807" s="739">
        <v>25.265299696627366</v>
      </c>
      <c r="L807" s="739">
        <v>25.392309938318707</v>
      </c>
      <c r="M807" s="739">
        <v>24.00892588150581</v>
      </c>
      <c r="N807" s="739">
        <v>221.94128307989692</v>
      </c>
      <c r="O807" s="74">
        <v>4.6883879973329438E-5</v>
      </c>
      <c r="P807" s="74">
        <v>24.008877863654046</v>
      </c>
      <c r="Q807" s="74">
        <v>4.8017851763011622E-5</v>
      </c>
      <c r="R807" s="74">
        <v>1.0000083948938492</v>
      </c>
      <c r="S807" s="74">
        <v>1.0409236263925716</v>
      </c>
      <c r="T807" s="74">
        <v>1.0408558325045902</v>
      </c>
      <c r="U807" s="74">
        <v>0.50256029464708263</v>
      </c>
      <c r="V807" s="74"/>
      <c r="W807" s="74">
        <v>2.198030885714096E-5</v>
      </c>
      <c r="X807" s="74">
        <v>1.985258591055069E-8</v>
      </c>
      <c r="Y807" s="74">
        <v>2.200016144305151E-5</v>
      </c>
      <c r="Z807" s="150"/>
      <c r="AA807" s="150"/>
      <c r="AB807" s="150"/>
      <c r="AJ807" s="157"/>
      <c r="AK807" s="157"/>
      <c r="AL807" s="157"/>
    </row>
    <row r="808" spans="7:38">
      <c r="G808" s="4">
        <v>786</v>
      </c>
      <c r="H808" s="739">
        <v>0.2565734316834799</v>
      </c>
      <c r="I808" s="739">
        <v>6396.5193201800093</v>
      </c>
      <c r="J808" s="739">
        <v>6396.6476068958509</v>
      </c>
      <c r="K808" s="739">
        <v>25.519320180010048</v>
      </c>
      <c r="L808" s="739">
        <v>25.647606895851787</v>
      </c>
      <c r="M808" s="739">
        <v>23.091484940594821</v>
      </c>
      <c r="N808" s="739">
        <v>222.1945424785327</v>
      </c>
      <c r="O808" s="74">
        <v>4.5040933326347119E-5</v>
      </c>
      <c r="P808" s="74">
        <v>23.091438757624939</v>
      </c>
      <c r="Q808" s="74">
        <v>4.6182969881189642E-5</v>
      </c>
      <c r="R808" s="74">
        <v>1.0000080649006777</v>
      </c>
      <c r="S808" s="74">
        <v>1.0408563957852006</v>
      </c>
      <c r="T808" s="74">
        <v>1.0407879338966199</v>
      </c>
      <c r="U808" s="74">
        <v>0.50755257012906441</v>
      </c>
      <c r="V808" s="74"/>
      <c r="W808" s="74">
        <v>2.0267204689723417E-5</v>
      </c>
      <c r="X808" s="74">
        <v>1.8309797952044828E-8</v>
      </c>
      <c r="Y808" s="74">
        <v>2.0285514487675461E-5</v>
      </c>
      <c r="Z808" s="150"/>
      <c r="AA808" s="150"/>
      <c r="AB808" s="150"/>
      <c r="AJ808" s="157"/>
      <c r="AK808" s="157"/>
      <c r="AL808" s="157"/>
    </row>
    <row r="809" spans="7:38">
      <c r="G809" s="4">
        <v>787</v>
      </c>
      <c r="H809" s="739">
        <v>0.25915203754125743</v>
      </c>
      <c r="I809" s="739">
        <v>6396.7758936116934</v>
      </c>
      <c r="J809" s="739">
        <v>6396.9054696304638</v>
      </c>
      <c r="K809" s="739">
        <v>25.775893611693551</v>
      </c>
      <c r="L809" s="739">
        <v>25.905469630464179</v>
      </c>
      <c r="M809" s="739">
        <v>22.201477324390808</v>
      </c>
      <c r="N809" s="739">
        <v>222.45032661002705</v>
      </c>
      <c r="O809" s="74">
        <v>4.3255141132066352E-5</v>
      </c>
      <c r="P809" s="74">
        <v>22.201432921436158</v>
      </c>
      <c r="Q809" s="74">
        <v>4.4402954648781615E-5</v>
      </c>
      <c r="R809" s="74">
        <v>1.0000077451414486</v>
      </c>
      <c r="S809" s="74">
        <v>1.040788479623646</v>
      </c>
      <c r="T809" s="74">
        <v>1.0407193432883646</v>
      </c>
      <c r="U809" s="74">
        <v>0.51259384393370055</v>
      </c>
      <c r="V809" s="74"/>
      <c r="W809" s="74">
        <v>1.8674325412817296E-5</v>
      </c>
      <c r="X809" s="74">
        <v>1.6874855652806477E-8</v>
      </c>
      <c r="Y809" s="74">
        <v>1.8691200268470103E-5</v>
      </c>
      <c r="Z809" s="150"/>
      <c r="AA809" s="150"/>
      <c r="AB809" s="150"/>
      <c r="AJ809" s="157"/>
      <c r="AK809" s="157"/>
      <c r="AL809" s="157"/>
    </row>
    <row r="810" spans="7:38">
      <c r="G810" s="4">
        <v>788</v>
      </c>
      <c r="H810" s="739">
        <v>0.26175655881874954</v>
      </c>
      <c r="I810" s="739">
        <v>6397.0350456492342</v>
      </c>
      <c r="J810" s="739">
        <v>6397.1659239286437</v>
      </c>
      <c r="K810" s="739">
        <v>26.035045649234796</v>
      </c>
      <c r="L810" s="739">
        <v>26.165923928644169</v>
      </c>
      <c r="M810" s="739">
        <v>21.338389630193085</v>
      </c>
      <c r="N810" s="739">
        <v>222.70866043544086</v>
      </c>
      <c r="O810" s="74">
        <v>4.1525363439588937E-5</v>
      </c>
      <c r="P810" s="74">
        <v>21.338346953413826</v>
      </c>
      <c r="Q810" s="74">
        <v>4.2676779260386175E-5</v>
      </c>
      <c r="R810" s="74">
        <v>1.0000074354120438</v>
      </c>
      <c r="S810" s="74">
        <v>1.0407198718147197</v>
      </c>
      <c r="T810" s="74">
        <v>1.0406500545270316</v>
      </c>
      <c r="U810" s="74">
        <v>0.51768458588367139</v>
      </c>
      <c r="V810" s="74"/>
      <c r="W810" s="74">
        <v>1.7194312782438115E-5</v>
      </c>
      <c r="X810" s="74">
        <v>1.5541191101357975E-8</v>
      </c>
      <c r="Y810" s="74">
        <v>1.7209853973539474E-5</v>
      </c>
      <c r="Z810" s="150"/>
      <c r="AA810" s="150"/>
      <c r="AB810" s="150"/>
      <c r="AJ810" s="157"/>
      <c r="AK810" s="157"/>
      <c r="AL810" s="157"/>
    </row>
    <row r="811" spans="7:38">
      <c r="G811" s="134">
        <v>789</v>
      </c>
      <c r="H811" s="739">
        <v>0.26438725597025481</v>
      </c>
      <c r="I811" s="739">
        <v>6397.2968022080531</v>
      </c>
      <c r="J811" s="739">
        <v>6397.4289958360387</v>
      </c>
      <c r="K811" s="739">
        <v>26.296802208053546</v>
      </c>
      <c r="L811" s="739">
        <v>26.428995836038673</v>
      </c>
      <c r="M811" s="739">
        <v>20.501707380724849</v>
      </c>
      <c r="N811" s="739">
        <v>222.96956915843333</v>
      </c>
      <c r="O811" s="74">
        <v>3.9850460367049047E-5</v>
      </c>
      <c r="P811" s="74">
        <v>20.501666377310087</v>
      </c>
      <c r="Q811" s="74">
        <v>4.10034147614497E-5</v>
      </c>
      <c r="R811" s="74">
        <v>1.0000071355083586</v>
      </c>
      <c r="S811" s="74">
        <v>1.0406505662055165</v>
      </c>
      <c r="T811" s="74">
        <v>1.0405800613996128</v>
      </c>
      <c r="U811" s="74">
        <v>0.52282527009447222</v>
      </c>
      <c r="V811" s="74"/>
      <c r="W811" s="74">
        <v>1.5820178849588298E-5</v>
      </c>
      <c r="X811" s="74">
        <v>1.4302564532065116E-8</v>
      </c>
      <c r="Y811" s="74">
        <v>1.5834481414120365E-5</v>
      </c>
      <c r="Z811" s="150"/>
      <c r="AA811" s="150"/>
      <c r="AB811" s="150"/>
      <c r="AJ811" s="157"/>
      <c r="AK811" s="157"/>
      <c r="AL811" s="157"/>
    </row>
    <row r="812" spans="7:38">
      <c r="G812" s="4">
        <v>790</v>
      </c>
      <c r="H812" s="739">
        <v>0.26704439206768055</v>
      </c>
      <c r="I812" s="739">
        <v>6397.5611894640233</v>
      </c>
      <c r="J812" s="739">
        <v>6397.6947116600568</v>
      </c>
      <c r="K812" s="739">
        <v>26.561189464023801</v>
      </c>
      <c r="L812" s="739">
        <v>26.694711660057642</v>
      </c>
      <c r="M812" s="739">
        <v>19.690915399764492</v>
      </c>
      <c r="N812" s="739">
        <v>223.23307822753537</v>
      </c>
      <c r="O812" s="74">
        <v>3.8229292907744672E-5</v>
      </c>
      <c r="P812" s="74">
        <v>19.690876017933693</v>
      </c>
      <c r="Q812" s="74">
        <v>3.938183079952898E-5</v>
      </c>
      <c r="R812" s="74">
        <v>1.0000068452264446</v>
      </c>
      <c r="S812" s="74">
        <v>1.0405805565826676</v>
      </c>
      <c r="T812" s="74">
        <v>1.04050935763213</v>
      </c>
      <c r="U812" s="74">
        <v>0.52801637501124787</v>
      </c>
      <c r="V812" s="74"/>
      <c r="W812" s="74">
        <v>1.4545292727599253E-5</v>
      </c>
      <c r="X812" s="74">
        <v>1.3153052772722837E-8</v>
      </c>
      <c r="Y812" s="74">
        <v>1.4558445780371975E-5</v>
      </c>
      <c r="Z812" s="150"/>
      <c r="AA812" s="150"/>
      <c r="AB812" s="150"/>
      <c r="AJ812" s="157"/>
      <c r="AK812" s="157"/>
      <c r="AL812" s="157"/>
    </row>
    <row r="813" spans="7:38">
      <c r="G813" s="4">
        <v>791</v>
      </c>
      <c r="H813" s="739">
        <v>0.26972823282685099</v>
      </c>
      <c r="I813" s="739">
        <v>6397.8282338560912</v>
      </c>
      <c r="J813" s="739">
        <v>6397.9630979725043</v>
      </c>
      <c r="K813" s="739">
        <v>26.828233856091501</v>
      </c>
      <c r="L813" s="739">
        <v>26.963097972504926</v>
      </c>
      <c r="M813" s="739">
        <v>18.905498184124404</v>
      </c>
      <c r="N813" s="739">
        <v>223.4992133384427</v>
      </c>
      <c r="O813" s="74">
        <v>3.6660723725197018E-5</v>
      </c>
      <c r="P813" s="74">
        <v>18.905460373128037</v>
      </c>
      <c r="Q813" s="74">
        <v>3.7810996368248804E-5</v>
      </c>
      <c r="R813" s="74">
        <v>1.0000065643626521</v>
      </c>
      <c r="S813" s="74">
        <v>1.0405098366715908</v>
      </c>
      <c r="T813" s="74">
        <v>1.0404379368888881</v>
      </c>
      <c r="U813" s="74">
        <v>0.53325838344244403</v>
      </c>
      <c r="V813" s="74"/>
      <c r="W813" s="74">
        <v>1.3363367498701323E-5</v>
      </c>
      <c r="X813" s="74">
        <v>1.2087037798766108E-8</v>
      </c>
      <c r="Y813" s="74">
        <v>1.3375454536500089E-5</v>
      </c>
      <c r="Z813" s="150"/>
      <c r="AA813" s="150"/>
      <c r="AB813" s="150"/>
      <c r="AJ813" s="157"/>
      <c r="AK813" s="157"/>
      <c r="AL813" s="157"/>
    </row>
    <row r="814" spans="7:38">
      <c r="G814" s="4">
        <v>792</v>
      </c>
      <c r="H814" s="739">
        <v>0.2724390466340782</v>
      </c>
      <c r="I814" s="739">
        <v>6398.0979620889184</v>
      </c>
      <c r="J814" s="739">
        <v>6398.2341816122353</v>
      </c>
      <c r="K814" s="739">
        <v>27.097962088918347</v>
      </c>
      <c r="L814" s="739">
        <v>27.234181612235385</v>
      </c>
      <c r="M814" s="739">
        <v>18.144940271514468</v>
      </c>
      <c r="N814" s="739">
        <v>223.76800043632869</v>
      </c>
      <c r="O814" s="74">
        <v>3.5143617936166929E-5</v>
      </c>
      <c r="P814" s="74">
        <v>18.144903981633924</v>
      </c>
      <c r="Q814" s="74">
        <v>3.6289880543028931E-5</v>
      </c>
      <c r="R814" s="74">
        <v>1.0000062927137716</v>
      </c>
      <c r="S814" s="74">
        <v>1.0404384001357423</v>
      </c>
      <c r="T814" s="74">
        <v>1.0403657927717191</v>
      </c>
      <c r="U814" s="74">
        <v>0.53855178259664171</v>
      </c>
      <c r="V814" s="74"/>
      <c r="W814" s="74">
        <v>1.2268447279455468E-5</v>
      </c>
      <c r="X814" s="74">
        <v>1.1099195412500828E-8</v>
      </c>
      <c r="Y814" s="74">
        <v>1.2279546474867969E-5</v>
      </c>
      <c r="Z814" s="150"/>
      <c r="AA814" s="150"/>
      <c r="AB814" s="150"/>
      <c r="AJ814" s="157"/>
      <c r="AK814" s="157"/>
      <c r="AL814" s="157"/>
    </row>
    <row r="815" spans="7:38">
      <c r="G815" s="134">
        <v>793</v>
      </c>
      <c r="H815" s="739">
        <v>0.27517710457300204</v>
      </c>
      <c r="I815" s="739">
        <v>6398.3704011355521</v>
      </c>
      <c r="J815" s="739">
        <v>6398.5079896878387</v>
      </c>
      <c r="K815" s="739">
        <v>27.370401135552424</v>
      </c>
      <c r="L815" s="739">
        <v>27.507989687838926</v>
      </c>
      <c r="M815" s="739">
        <v>17.408726603832548</v>
      </c>
      <c r="N815" s="739">
        <v>224.03946571817715</v>
      </c>
      <c r="O815" s="74">
        <v>3.3676843880675599E-5</v>
      </c>
      <c r="P815" s="74">
        <v>17.40869178637934</v>
      </c>
      <c r="Q815" s="74">
        <v>3.481745320766509E-5</v>
      </c>
      <c r="R815" s="74">
        <v>1.0000060300771698</v>
      </c>
      <c r="S815" s="74">
        <v>1.0403662405758727</v>
      </c>
      <c r="T815" s="74">
        <v>1.0402929188192374</v>
      </c>
      <c r="U815" s="74">
        <v>0.5438970641148444</v>
      </c>
      <c r="V815" s="74"/>
      <c r="W815" s="74">
        <v>1.1254894463439894E-5</v>
      </c>
      <c r="X815" s="74">
        <v>1.0184484064606137E-8</v>
      </c>
      <c r="Y815" s="74">
        <v>1.12650789475045E-5</v>
      </c>
      <c r="Z815" s="150"/>
      <c r="AA815" s="150"/>
      <c r="AB815" s="150"/>
      <c r="AJ815" s="157"/>
      <c r="AK815" s="157"/>
      <c r="AL815" s="157"/>
    </row>
    <row r="816" spans="7:38">
      <c r="G816" s="4">
        <v>794</v>
      </c>
      <c r="H816" s="739">
        <v>0.27794268045169823</v>
      </c>
      <c r="I816" s="739">
        <v>6398.6455782401254</v>
      </c>
      <c r="J816" s="739">
        <v>6398.7845495803513</v>
      </c>
      <c r="K816" s="739">
        <v>27.645578240125424</v>
      </c>
      <c r="L816" s="739">
        <v>27.784549580351275</v>
      </c>
      <c r="M816" s="739">
        <v>16.696342885438895</v>
      </c>
      <c r="N816" s="739">
        <v>224.31363563513491</v>
      </c>
      <c r="O816" s="74">
        <v>3.2259273878113673E-5</v>
      </c>
      <c r="P816" s="74">
        <v>16.696309492753123</v>
      </c>
      <c r="Q816" s="74">
        <v>3.3392685770877789E-5</v>
      </c>
      <c r="R816" s="74">
        <v>1.0000057762509267</v>
      </c>
      <c r="S816" s="74">
        <v>1.0402933515292774</v>
      </c>
      <c r="T816" s="74">
        <v>1.0402193085060858</v>
      </c>
      <c r="U816" s="74">
        <v>0.54929472411185998</v>
      </c>
      <c r="V816" s="74"/>
      <c r="W816" s="74">
        <v>1.0317377158348897E-5</v>
      </c>
      <c r="X816" s="74">
        <v>9.3381338340219124E-9</v>
      </c>
      <c r="Y816" s="74">
        <v>1.0326715292182919E-5</v>
      </c>
      <c r="Z816" s="150"/>
      <c r="AA816" s="150"/>
      <c r="AB816" s="150"/>
      <c r="AJ816" s="157"/>
      <c r="AK816" s="157"/>
      <c r="AL816" s="157"/>
    </row>
    <row r="817" spans="7:38">
      <c r="G817" s="4">
        <v>795</v>
      </c>
      <c r="H817" s="739">
        <v>0.28073605083005954</v>
      </c>
      <c r="I817" s="739">
        <v>6398.9235209205772</v>
      </c>
      <c r="J817" s="739">
        <v>6399.0638889459924</v>
      </c>
      <c r="K817" s="739">
        <v>27.92352092057714</v>
      </c>
      <c r="L817" s="739">
        <v>28.063888945992169</v>
      </c>
      <c r="M817" s="739">
        <v>16.007275935974487</v>
      </c>
      <c r="N817" s="739">
        <v>224.59053689488482</v>
      </c>
      <c r="O817" s="74">
        <v>3.088978496853733E-5</v>
      </c>
      <c r="P817" s="74">
        <v>16.007243921422614</v>
      </c>
      <c r="Q817" s="74">
        <v>3.2014551871948973E-5</v>
      </c>
      <c r="R817" s="74">
        <v>1.0000055310339668</v>
      </c>
      <c r="S817" s="74">
        <v>1.0402197264690562</v>
      </c>
      <c r="T817" s="74">
        <v>1.0401449552421929</v>
      </c>
      <c r="U817" s="74">
        <v>0.55474526320858786</v>
      </c>
      <c r="V817" s="74"/>
      <c r="W817" s="74">
        <v>9.4508568334008202E-6</v>
      </c>
      <c r="X817" s="74">
        <v>8.5556355811786155E-9</v>
      </c>
      <c r="Y817" s="74">
        <v>9.4594124689819995E-6</v>
      </c>
      <c r="Z817" s="150"/>
      <c r="AA817" s="150"/>
      <c r="AB817" s="150"/>
      <c r="AJ817" s="157"/>
      <c r="AK817" s="157"/>
      <c r="AL817" s="157"/>
    </row>
    <row r="818" spans="7:38">
      <c r="G818" s="4">
        <v>796</v>
      </c>
      <c r="H818" s="739">
        <v>0.28355749504745109</v>
      </c>
      <c r="I818" s="739">
        <v>6399.2042569714067</v>
      </c>
      <c r="J818" s="739">
        <v>6399.3460357189306</v>
      </c>
      <c r="K818" s="739">
        <v>28.204256971407204</v>
      </c>
      <c r="L818" s="739">
        <v>28.346035718930931</v>
      </c>
      <c r="M818" s="739">
        <v>15.341014037301141</v>
      </c>
      <c r="N818" s="739">
        <v>224.8701964640386</v>
      </c>
      <c r="O818" s="74">
        <v>2.9567259638293572E-5</v>
      </c>
      <c r="P818" s="74">
        <v>15.340983355273067</v>
      </c>
      <c r="Q818" s="74">
        <v>3.0682028074602283E-5</v>
      </c>
      <c r="R818" s="74">
        <v>1.000005294226191</v>
      </c>
      <c r="S818" s="74">
        <v>1.0401453588033682</v>
      </c>
      <c r="T818" s="74">
        <v>1.0400698523720249</v>
      </c>
      <c r="U818" s="74">
        <v>0.56024918656839873</v>
      </c>
      <c r="V818" s="74"/>
      <c r="W818" s="74">
        <v>8.6505761917129675E-6</v>
      </c>
      <c r="X818" s="74">
        <v>7.8327302883896464E-9</v>
      </c>
      <c r="Y818" s="74">
        <v>8.6584089220013569E-6</v>
      </c>
      <c r="Z818" s="150"/>
      <c r="AA818" s="150"/>
      <c r="AB818" s="150"/>
      <c r="AJ818" s="157"/>
      <c r="AK818" s="157"/>
      <c r="AL818" s="157"/>
    </row>
    <row r="819" spans="7:38">
      <c r="G819" s="134">
        <v>797</v>
      </c>
      <c r="H819" s="739">
        <v>0.28640729525064607</v>
      </c>
      <c r="I819" s="739">
        <v>6399.4878144664544</v>
      </c>
      <c r="J819" s="739">
        <v>6399.6310181140798</v>
      </c>
      <c r="K819" s="739">
        <v>28.487814466454644</v>
      </c>
      <c r="L819" s="739">
        <v>28.631018114079968</v>
      </c>
      <c r="M819" s="739">
        <v>14.697047274147877</v>
      </c>
      <c r="N819" s="739">
        <v>225.15264157055051</v>
      </c>
      <c r="O819" s="74">
        <v>2.8290586529138163E-5</v>
      </c>
      <c r="P819" s="74">
        <v>14.697017880053329</v>
      </c>
      <c r="Q819" s="74">
        <v>2.9394094548295754E-5</v>
      </c>
      <c r="R819" s="74">
        <v>1.0000050656286013</v>
      </c>
      <c r="S819" s="74">
        <v>1.040070241874695</v>
      </c>
      <c r="T819" s="74">
        <v>1.0399939931738433</v>
      </c>
      <c r="U819" s="74">
        <v>0.56580700393487859</v>
      </c>
      <c r="V819" s="74"/>
      <c r="W819" s="74">
        <v>7.9120472810496705E-6</v>
      </c>
      <c r="X819" s="74">
        <v>7.1653986000801932E-9</v>
      </c>
      <c r="Y819" s="74">
        <v>7.9192126796497499E-6</v>
      </c>
      <c r="Z819" s="150"/>
      <c r="AA819" s="150"/>
      <c r="AB819" s="150"/>
      <c r="AJ819" s="157"/>
      <c r="AK819" s="157"/>
      <c r="AL819" s="157"/>
    </row>
    <row r="820" spans="7:38">
      <c r="G820" s="4">
        <v>798</v>
      </c>
      <c r="H820" s="739">
        <v>0.28928573642203964</v>
      </c>
      <c r="I820" s="739">
        <v>6399.7742217617051</v>
      </c>
      <c r="J820" s="739">
        <v>6399.9188646299162</v>
      </c>
      <c r="K820" s="739">
        <v>28.774221761705292</v>
      </c>
      <c r="L820" s="739">
        <v>28.91886462991631</v>
      </c>
      <c r="M820" s="739">
        <v>14.074867868063217</v>
      </c>
      <c r="N820" s="739">
        <v>225.43789970615134</v>
      </c>
      <c r="O820" s="74">
        <v>2.7058661130048447E-5</v>
      </c>
      <c r="P820" s="74">
        <v>14.074839718327482</v>
      </c>
      <c r="Q820" s="74">
        <v>2.8149735736126432E-5</v>
      </c>
      <c r="R820" s="74">
        <v>1.0000048450434262</v>
      </c>
      <c r="S820" s="74">
        <v>1.0399943689591</v>
      </c>
      <c r="T820" s="74">
        <v>1.039917370858966</v>
      </c>
      <c r="U820" s="74">
        <v>0.57141922966638958</v>
      </c>
      <c r="V820" s="74"/>
      <c r="W820" s="74">
        <v>7.2310398551177691E-6</v>
      </c>
      <c r="X820" s="74">
        <v>6.5498505743998894E-9</v>
      </c>
      <c r="Y820" s="74">
        <v>7.2375897056921693E-6</v>
      </c>
      <c r="Z820" s="150"/>
      <c r="AA820" s="150"/>
      <c r="AB820" s="150"/>
      <c r="AJ820" s="157"/>
      <c r="AK820" s="157"/>
      <c r="AL820" s="157"/>
    </row>
    <row r="821" spans="7:38">
      <c r="G821" s="4">
        <v>799</v>
      </c>
      <c r="H821" s="739">
        <v>0.29219310640814794</v>
      </c>
      <c r="I821" s="739">
        <v>6400.0635074981274</v>
      </c>
      <c r="J821" s="739">
        <v>6400.2096040513316</v>
      </c>
      <c r="K821" s="739">
        <v>29.063507498127354</v>
      </c>
      <c r="L821" s="739">
        <v>29.209604051331429</v>
      </c>
      <c r="M821" s="739">
        <v>13.473970504287159</v>
      </c>
      <c r="N821" s="739">
        <v>225.72599862880298</v>
      </c>
      <c r="O821" s="74">
        <v>2.58703864509691E-5</v>
      </c>
      <c r="P821" s="74">
        <v>13.47394355634615</v>
      </c>
      <c r="Q821" s="74">
        <v>2.6947941008574317E-5</v>
      </c>
      <c r="R821" s="74">
        <v>1.0000046322742411</v>
      </c>
      <c r="S821" s="74">
        <v>1.039917733265495</v>
      </c>
      <c r="T821" s="74">
        <v>1.0398399785710259</v>
      </c>
      <c r="U821" s="74">
        <v>0.57708638277563296</v>
      </c>
      <c r="V821" s="74"/>
      <c r="W821" s="74">
        <v>6.6035699963624545E-6</v>
      </c>
      <c r="X821" s="74">
        <v>5.9825156566502145E-9</v>
      </c>
      <c r="Y821" s="74">
        <v>6.6095525120191047E-6</v>
      </c>
      <c r="Z821" s="150"/>
      <c r="AA821" s="150"/>
      <c r="AB821" s="150"/>
      <c r="AJ821" s="157"/>
      <c r="AK821" s="157"/>
      <c r="AL821" s="157"/>
    </row>
    <row r="822" spans="7:38">
      <c r="G822" s="4">
        <v>800</v>
      </c>
      <c r="H822" s="739">
        <v>0.29512969594839183</v>
      </c>
      <c r="I822" s="739">
        <v>6400.3557006045348</v>
      </c>
      <c r="J822" s="739">
        <v>6400.5032654525094</v>
      </c>
      <c r="K822" s="739">
        <v>29.3557006045355</v>
      </c>
      <c r="L822" s="739">
        <v>29.503265452509694</v>
      </c>
      <c r="M822" s="739">
        <v>12.893852651168883</v>
      </c>
      <c r="N822" s="739">
        <v>226.016966365174</v>
      </c>
      <c r="O822" s="74">
        <v>2.4724673677761809E-5</v>
      </c>
      <c r="P822" s="74">
        <v>12.89382686346358</v>
      </c>
      <c r="Q822" s="74">
        <v>2.5787705302337766E-5</v>
      </c>
      <c r="R822" s="74">
        <v>1.0000044271260851</v>
      </c>
      <c r="S822" s="74">
        <v>1.0398403279349093</v>
      </c>
      <c r="T822" s="74">
        <v>1.0397618093852392</v>
      </c>
      <c r="U822" s="74">
        <v>0.5828089869651194</v>
      </c>
      <c r="V822" s="74"/>
      <c r="W822" s="74">
        <v>6.0258890100103481E-6</v>
      </c>
      <c r="X822" s="74">
        <v>5.4600328838562918E-9</v>
      </c>
      <c r="Y822" s="74">
        <v>6.0313490428942042E-6</v>
      </c>
      <c r="Z822" s="150"/>
      <c r="AA822" s="150"/>
      <c r="AB822" s="150"/>
      <c r="AJ822" s="157"/>
      <c r="AK822" s="157"/>
      <c r="AL822" s="157"/>
    </row>
    <row r="823" spans="7:38">
      <c r="G823" s="134">
        <v>801</v>
      </c>
      <c r="H823" s="739">
        <v>0.29809579870417285</v>
      </c>
      <c r="I823" s="739">
        <v>6400.6508303004839</v>
      </c>
      <c r="J823" s="739">
        <v>6400.7998781998358</v>
      </c>
      <c r="K823" s="739">
        <v>29.650830300483889</v>
      </c>
      <c r="L823" s="739">
        <v>29.799878199835977</v>
      </c>
      <c r="M823" s="739">
        <v>12.33401487177357</v>
      </c>
      <c r="N823" s="739">
        <v>226.31083121313594</v>
      </c>
      <c r="O823" s="74">
        <v>2.3620442807672336E-5</v>
      </c>
      <c r="P823" s="74">
        <v>12.333990203743827</v>
      </c>
      <c r="Q823" s="74">
        <v>2.4668029743547138E-5</v>
      </c>
      <c r="R823" s="74">
        <v>1.0000042294055747</v>
      </c>
      <c r="S823" s="74">
        <v>1.0397621460397575</v>
      </c>
      <c r="T823" s="74">
        <v>1.0396828563076705</v>
      </c>
      <c r="U823" s="74">
        <v>0.58858757066582257</v>
      </c>
      <c r="V823" s="74"/>
      <c r="W823" s="74">
        <v>5.4944725979260248E-6</v>
      </c>
      <c r="X823" s="74">
        <v>4.9792413287355558E-9</v>
      </c>
      <c r="Y823" s="74">
        <v>5.4994518392547603E-6</v>
      </c>
      <c r="Z823" s="150"/>
      <c r="AA823" s="150"/>
      <c r="AB823" s="150"/>
      <c r="AJ823" s="157"/>
      <c r="AK823" s="157"/>
      <c r="AL823" s="157"/>
    </row>
    <row r="824" spans="7:38">
      <c r="G824" s="4">
        <v>802</v>
      </c>
      <c r="H824" s="739">
        <v>0.30109171128823825</v>
      </c>
      <c r="I824" s="739">
        <v>6400.9489260991877</v>
      </c>
      <c r="J824" s="739">
        <v>6401.0994719548316</v>
      </c>
      <c r="K824" s="739">
        <v>29.948926099188057</v>
      </c>
      <c r="L824" s="739">
        <v>30.099471954832175</v>
      </c>
      <c r="M824" s="739">
        <v>11.793961127335542</v>
      </c>
      <c r="N824" s="739">
        <v>226.60762174428086</v>
      </c>
      <c r="O824" s="74">
        <v>2.2556623264663992E-5</v>
      </c>
      <c r="P824" s="74">
        <v>11.793937539413287</v>
      </c>
      <c r="Q824" s="74">
        <v>2.3587922254671086E-5</v>
      </c>
      <c r="R824" s="74">
        <v>1.0000040389210154</v>
      </c>
      <c r="S824" s="74">
        <v>1.0396831805831142</v>
      </c>
      <c r="T824" s="74">
        <v>1.0396031122745033</v>
      </c>
      <c r="U824" s="74">
        <v>0.59442266706946612</v>
      </c>
      <c r="V824" s="74"/>
      <c r="W824" s="74">
        <v>5.0060103196887478E-6</v>
      </c>
      <c r="X824" s="74">
        <v>4.5371707902583686E-9</v>
      </c>
      <c r="Y824" s="74">
        <v>5.0105474904790063E-6</v>
      </c>
      <c r="Z824" s="150"/>
      <c r="AA824" s="150"/>
      <c r="AB824" s="150"/>
      <c r="AJ824" s="157"/>
      <c r="AK824" s="157"/>
      <c r="AL824" s="157"/>
    </row>
    <row r="825" spans="7:38">
      <c r="G825" s="4">
        <v>803</v>
      </c>
      <c r="H825" s="739">
        <v>0.30411773329434305</v>
      </c>
      <c r="I825" s="739">
        <v>6401.2500178104756</v>
      </c>
      <c r="J825" s="739">
        <v>6401.4020766771227</v>
      </c>
      <c r="K825" s="739">
        <v>30.25001781047629</v>
      </c>
      <c r="L825" s="739">
        <v>30.402076677123461</v>
      </c>
      <c r="M825" s="739">
        <v>11.27319907223356</v>
      </c>
      <c r="N825" s="739">
        <v>226.90736680646</v>
      </c>
      <c r="O825" s="74">
        <v>2.1532154494011459E-5</v>
      </c>
      <c r="P825" s="74">
        <v>11.273176525835416</v>
      </c>
      <c r="Q825" s="74">
        <v>2.254639814446712E-5</v>
      </c>
      <c r="R825" s="74">
        <v>1.0000038554825059</v>
      </c>
      <c r="S825" s="74">
        <v>1.0396034244979946</v>
      </c>
      <c r="T825" s="74">
        <v>1.039522570151318</v>
      </c>
      <c r="U825" s="74">
        <v>0.60031481417581745</v>
      </c>
      <c r="V825" s="74"/>
      <c r="W825" s="74">
        <v>4.5573953471693015E-6</v>
      </c>
      <c r="X825" s="74">
        <v>4.1310327369682132E-9</v>
      </c>
      <c r="Y825" s="74">
        <v>4.5615263799062697E-6</v>
      </c>
      <c r="Z825" s="150"/>
      <c r="AA825" s="150"/>
      <c r="AB825" s="150"/>
      <c r="AJ825" s="157"/>
      <c r="AK825" s="157"/>
      <c r="AL825" s="157"/>
    </row>
    <row r="826" spans="7:38">
      <c r="G826" s="4">
        <v>804</v>
      </c>
      <c r="H826" s="739">
        <v>0.30717416732720959</v>
      </c>
      <c r="I826" s="739">
        <v>6401.5541355437699</v>
      </c>
      <c r="J826" s="739">
        <v>6401.7077226274332</v>
      </c>
      <c r="K826" s="739">
        <v>30.554135543770631</v>
      </c>
      <c r="L826" s="739">
        <v>30.707722627434237</v>
      </c>
      <c r="M826" s="739">
        <v>10.771240340179846</v>
      </c>
      <c r="N826" s="739">
        <v>227.21009552634371</v>
      </c>
      <c r="O826" s="74">
        <v>2.0545986535588105E-5</v>
      </c>
      <c r="P826" s="74">
        <v>10.771218797699165</v>
      </c>
      <c r="Q826" s="74">
        <v>2.154248068035969E-5</v>
      </c>
      <c r="R826" s="74">
        <v>1.0000036789020432</v>
      </c>
      <c r="S826" s="74">
        <v>1.03952287064663</v>
      </c>
      <c r="T826" s="74">
        <v>1.0394412227323639</v>
      </c>
      <c r="U826" s="74">
        <v>0.60626455482088204</v>
      </c>
      <c r="V826" s="74"/>
      <c r="W826" s="74">
        <v>4.1457145177874535E-6</v>
      </c>
      <c r="X826" s="74">
        <v>3.7582115082275835E-9</v>
      </c>
      <c r="Y826" s="74">
        <v>4.1494727292956809E-6</v>
      </c>
      <c r="Z826" s="150"/>
      <c r="AA826" s="150"/>
      <c r="AB826" s="150"/>
      <c r="AJ826" s="157"/>
      <c r="AK826" s="157"/>
      <c r="AL826" s="157"/>
    </row>
    <row r="827" spans="7:38">
      <c r="G827" s="134">
        <v>805</v>
      </c>
      <c r="H827" s="739">
        <v>0.3102613190327882</v>
      </c>
      <c r="I827" s="739">
        <v>6401.8613097110974</v>
      </c>
      <c r="J827" s="739">
        <v>6402.016440370614</v>
      </c>
      <c r="K827" s="739">
        <v>30.861309711097839</v>
      </c>
      <c r="L827" s="739">
        <v>31.016440370614234</v>
      </c>
      <c r="M827" s="739">
        <v>10.28760082133256</v>
      </c>
      <c r="N827" s="739">
        <v>227.51583731200287</v>
      </c>
      <c r="O827" s="74">
        <v>1.959708057532358E-5</v>
      </c>
      <c r="P827" s="74">
        <v>10.287580246130918</v>
      </c>
      <c r="Q827" s="74">
        <v>2.0575201642665119E-5</v>
      </c>
      <c r="R827" s="74">
        <v>1.0000035089936188</v>
      </c>
      <c r="S827" s="74">
        <v>1.0394415118197591</v>
      </c>
      <c r="T827" s="74">
        <v>1.0393590627398495</v>
      </c>
      <c r="U827" s="74">
        <v>0.61227243672101395</v>
      </c>
      <c r="V827" s="74"/>
      <c r="W827" s="74">
        <v>3.7682386905683334E-6</v>
      </c>
      <c r="X827" s="74">
        <v>3.4162557775875593E-9</v>
      </c>
      <c r="Y827" s="74">
        <v>3.7716549463459211E-6</v>
      </c>
      <c r="Z827" s="150"/>
      <c r="AA827" s="150"/>
      <c r="AB827" s="150"/>
      <c r="AJ827" s="157"/>
      <c r="AK827" s="157"/>
      <c r="AL827" s="157"/>
    </row>
    <row r="828" spans="7:38">
      <c r="G828" s="4">
        <v>806</v>
      </c>
      <c r="H828" s="739">
        <v>0.31337949712882257</v>
      </c>
      <c r="I828" s="739">
        <v>6402.1715710301305</v>
      </c>
      <c r="J828" s="739">
        <v>6402.328260778695</v>
      </c>
      <c r="K828" s="739">
        <v>31.171571030130679</v>
      </c>
      <c r="L828" s="739">
        <v>31.328260778695089</v>
      </c>
      <c r="M828" s="739">
        <v>9.8218009300602969</v>
      </c>
      <c r="N828" s="739">
        <v>227.82462185551202</v>
      </c>
      <c r="O828" s="74">
        <v>1.8684409474353499E-5</v>
      </c>
      <c r="P828" s="74">
        <v>9.8217812864584371</v>
      </c>
      <c r="Q828" s="74">
        <v>1.9643601860120591E-5</v>
      </c>
      <c r="R828" s="74">
        <v>1.0000033455733159</v>
      </c>
      <c r="S828" s="74">
        <v>1.0393593407359112</v>
      </c>
      <c r="T828" s="74">
        <v>1.0392760828232195</v>
      </c>
      <c r="U828" s="74">
        <v>0.61833901250884082</v>
      </c>
      <c r="V828" s="74"/>
      <c r="W828" s="74">
        <v>3.4224134080903784E-6</v>
      </c>
      <c r="X828" s="74">
        <v>3.1028702815446085E-9</v>
      </c>
      <c r="Y828" s="74">
        <v>3.4255162783719229E-6</v>
      </c>
      <c r="Z828" s="150"/>
      <c r="AA828" s="150"/>
      <c r="AB828" s="150"/>
      <c r="AJ828" s="157"/>
      <c r="AK828" s="157"/>
      <c r="AL828" s="157"/>
    </row>
    <row r="829" spans="7:38">
      <c r="G829" s="4">
        <v>807</v>
      </c>
      <c r="H829" s="739">
        <v>0.31652901343571971</v>
      </c>
      <c r="I829" s="739">
        <v>6402.4849505272596</v>
      </c>
      <c r="J829" s="739">
        <v>6402.6432150339779</v>
      </c>
      <c r="K829" s="739">
        <v>31.484950527259496</v>
      </c>
      <c r="L829" s="739">
        <v>31.643215033977356</v>
      </c>
      <c r="M829" s="739">
        <v>9.3733658631057253</v>
      </c>
      <c r="N829" s="739">
        <v>228.13647913557401</v>
      </c>
      <c r="O829" s="74">
        <v>1.7806958275427138E-5</v>
      </c>
      <c r="P829" s="74">
        <v>9.3733471163739992</v>
      </c>
      <c r="Q829" s="74">
        <v>1.8746731726211449E-5</v>
      </c>
      <c r="R829" s="74">
        <v>1.0000031884593983</v>
      </c>
      <c r="S829" s="74">
        <v>1.0392763500407027</v>
      </c>
      <c r="T829" s="74">
        <v>1.0391922755584508</v>
      </c>
      <c r="U829" s="74">
        <v>0.62446483977100797</v>
      </c>
      <c r="V829" s="74"/>
      <c r="W829" s="74">
        <v>3.105849866430838E-6</v>
      </c>
      <c r="X829" s="74">
        <v>2.8159078160491619E-9</v>
      </c>
      <c r="Y829" s="74">
        <v>3.1086657742468874E-6</v>
      </c>
      <c r="Z829" s="150"/>
      <c r="AA829" s="150"/>
      <c r="AB829" s="150"/>
      <c r="AJ829" s="157"/>
      <c r="AK829" s="157"/>
      <c r="AL829" s="157"/>
    </row>
    <row r="830" spans="7:38">
      <c r="G830" s="4">
        <v>808</v>
      </c>
      <c r="H830" s="739">
        <v>0.31971018290773551</v>
      </c>
      <c r="I830" s="739">
        <v>6402.8014795406953</v>
      </c>
      <c r="J830" s="739">
        <v>6402.9613346321494</v>
      </c>
      <c r="K830" s="739">
        <v>31.801479540695212</v>
      </c>
      <c r="L830" s="739">
        <v>31.961334632149079</v>
      </c>
      <c r="M830" s="739">
        <v>8.9418258479145898</v>
      </c>
      <c r="N830" s="739">
        <v>228.45143942016676</v>
      </c>
      <c r="O830" s="74">
        <v>1.6963724686184136E-5</v>
      </c>
      <c r="P830" s="74">
        <v>8.9418079642628943</v>
      </c>
      <c r="Q830" s="74">
        <v>1.7883651695829176E-5</v>
      </c>
      <c r="R830" s="74">
        <v>1.0000030374723976</v>
      </c>
      <c r="S830" s="74">
        <v>1.0391925323061328</v>
      </c>
      <c r="T830" s="74">
        <v>1.0391076334473439</v>
      </c>
      <c r="U830" s="74">
        <v>0.63065048109001509</v>
      </c>
      <c r="V830" s="74"/>
      <c r="W830" s="74">
        <v>2.8163161942697683E-6</v>
      </c>
      <c r="X830" s="74">
        <v>2.5533615022690933E-9</v>
      </c>
      <c r="Y830" s="74">
        <v>2.8188695557720375E-6</v>
      </c>
      <c r="Z830" s="150"/>
      <c r="AA830" s="150"/>
      <c r="AB830" s="150"/>
      <c r="AJ830" s="157"/>
      <c r="AK830" s="157"/>
      <c r="AL830" s="157"/>
    </row>
    <row r="831" spans="7:38">
      <c r="G831" s="134">
        <v>809</v>
      </c>
      <c r="H831" s="739">
        <v>0.32292332366446813</v>
      </c>
      <c r="I831" s="739">
        <v>6403.1211897236026</v>
      </c>
      <c r="J831" s="739">
        <v>6403.2826513854352</v>
      </c>
      <c r="K831" s="739">
        <v>32.121189723602946</v>
      </c>
      <c r="L831" s="739">
        <v>32.28265138543518</v>
      </c>
      <c r="M831" s="739">
        <v>8.5268791105111799</v>
      </c>
      <c r="N831" s="739">
        <v>228.98469315379305</v>
      </c>
      <c r="O831" s="74">
        <v>1.613884908898038E-5</v>
      </c>
      <c r="P831" s="74">
        <v>8.5268620567529592</v>
      </c>
      <c r="Q831" s="74">
        <v>1.7053758221022359E-5</v>
      </c>
      <c r="R831" s="74">
        <v>1.000002889772424</v>
      </c>
      <c r="S831" s="74">
        <v>1.0391078845569521</v>
      </c>
      <c r="T831" s="74">
        <v>1.0390221534430011</v>
      </c>
      <c r="U831" s="74">
        <v>0.63689650897958927</v>
      </c>
      <c r="V831" s="74"/>
      <c r="W831" s="74">
        <v>2.5449940532758673E-6</v>
      </c>
      <c r="X831" s="74">
        <v>2.3077515791116833E-9</v>
      </c>
      <c r="Y831" s="74">
        <v>2.5473018048549789E-6</v>
      </c>
      <c r="Z831" s="150"/>
      <c r="AA831" s="150"/>
      <c r="AB831" s="150"/>
      <c r="AJ831" s="157"/>
      <c r="AK831" s="157"/>
      <c r="AL831" s="157"/>
    </row>
    <row r="832" spans="7:38">
      <c r="G832" s="4">
        <v>810</v>
      </c>
      <c r="H832" s="739">
        <v>0.32616875702267084</v>
      </c>
      <c r="I832" s="739">
        <v>6403.4441130472669</v>
      </c>
      <c r="J832" s="739">
        <v>6403.6071974257784</v>
      </c>
      <c r="K832" s="739">
        <v>32.444113047267408</v>
      </c>
      <c r="L832" s="739">
        <v>32.607197425778743</v>
      </c>
      <c r="M832" s="739">
        <v>8.1285896307304899</v>
      </c>
      <c r="N832" s="739">
        <v>229.88421630434192</v>
      </c>
      <c r="O832" s="74">
        <v>1.5324804819547132E-5</v>
      </c>
      <c r="P832" s="74">
        <v>8.1285733735512284</v>
      </c>
      <c r="Q832" s="74">
        <v>1.6257179261460982E-5</v>
      </c>
      <c r="R832" s="74">
        <v>1.0000027440117205</v>
      </c>
      <c r="S832" s="74">
        <v>1.0390224012071609</v>
      </c>
      <c r="T832" s="74">
        <v>1.0389358298876772</v>
      </c>
      <c r="U832" s="74">
        <v>0.64320349844592783</v>
      </c>
      <c r="V832" s="74"/>
      <c r="W832" s="74">
        <v>2.2880527319691195E-6</v>
      </c>
      <c r="X832" s="74">
        <v>2.0757648923214426E-9</v>
      </c>
      <c r="Y832" s="74">
        <v>2.2901284968614409E-6</v>
      </c>
      <c r="Z832" s="150"/>
      <c r="AA832" s="150"/>
      <c r="AB832" s="150"/>
      <c r="AJ832" s="157"/>
      <c r="AK832" s="157"/>
      <c r="AL832" s="157"/>
    </row>
    <row r="833" spans="7:38">
      <c r="G833" s="4">
        <v>811</v>
      </c>
      <c r="H833" s="739">
        <v>0.32944680752838407</v>
      </c>
      <c r="I833" s="739">
        <v>6403.7702818042899</v>
      </c>
      <c r="J833" s="739">
        <v>6403.9350052080545</v>
      </c>
      <c r="K833" s="739">
        <v>32.770281804290079</v>
      </c>
      <c r="L833" s="739">
        <v>32.935005208054271</v>
      </c>
      <c r="M833" s="739">
        <v>7.7466866238753926</v>
      </c>
      <c r="N833" s="739">
        <v>230.79268705344268</v>
      </c>
      <c r="O833" s="74">
        <v>1.4547315279578799E-5</v>
      </c>
      <c r="P833" s="74">
        <v>7.7466711305021452</v>
      </c>
      <c r="Q833" s="74">
        <v>1.5493373247750784E-5</v>
      </c>
      <c r="R833" s="74">
        <v>1.0000026047964392</v>
      </c>
      <c r="S833" s="74">
        <v>1.0389360664792204</v>
      </c>
      <c r="T833" s="74">
        <v>1.0388486469335274</v>
      </c>
      <c r="U833" s="74">
        <v>0.64957201852712387</v>
      </c>
      <c r="V833" s="74"/>
      <c r="W833" s="74">
        <v>2.0558433589953516E-6</v>
      </c>
      <c r="X833" s="74">
        <v>1.8659098043953981E-9</v>
      </c>
      <c r="Y833" s="74">
        <v>2.0577092687997469E-6</v>
      </c>
      <c r="Z833" s="150"/>
      <c r="AA833" s="150"/>
      <c r="AB833" s="150"/>
      <c r="AJ833" s="157"/>
      <c r="AK833" s="157"/>
      <c r="AL833" s="157"/>
    </row>
    <row r="834" spans="7:38">
      <c r="G834" s="4">
        <v>812</v>
      </c>
      <c r="H834" s="739">
        <v>0.33275780298939001</v>
      </c>
      <c r="I834" s="739">
        <v>6404.0997286118181</v>
      </c>
      <c r="J834" s="739">
        <v>6404.2661075133128</v>
      </c>
      <c r="K834" s="739">
        <v>33.099728611818463</v>
      </c>
      <c r="L834" s="739">
        <v>33.266107513313159</v>
      </c>
      <c r="M834" s="739">
        <v>7.3806097745708126</v>
      </c>
      <c r="N834" s="739">
        <v>231.71019346665585</v>
      </c>
      <c r="O834" s="74">
        <v>1.3804987292280282E-5</v>
      </c>
      <c r="P834" s="74">
        <v>7.3805950133512637</v>
      </c>
      <c r="Q834" s="74">
        <v>1.4761219549141625E-5</v>
      </c>
      <c r="R834" s="74">
        <v>1.0000024718771188</v>
      </c>
      <c r="S834" s="74">
        <v>1.0388488727802807</v>
      </c>
      <c r="T834" s="74">
        <v>1.0387605969152205</v>
      </c>
      <c r="U834" s="74">
        <v>0.65600265227385535</v>
      </c>
      <c r="V834" s="74"/>
      <c r="W834" s="74">
        <v>1.846124052110466E-6</v>
      </c>
      <c r="X834" s="74">
        <v>1.6762005027352338E-9</v>
      </c>
      <c r="Y834" s="74">
        <v>1.8478002526132012E-6</v>
      </c>
      <c r="Z834" s="150"/>
      <c r="AA834" s="150"/>
      <c r="AB834" s="150"/>
      <c r="AJ834" s="157"/>
      <c r="AK834" s="157"/>
      <c r="AL834" s="157"/>
    </row>
    <row r="835" spans="7:38">
      <c r="G835" s="134">
        <v>813</v>
      </c>
      <c r="H835" s="739">
        <v>0.33610207450799395</v>
      </c>
      <c r="I835" s="739">
        <v>6404.4324864148075</v>
      </c>
      <c r="J835" s="739">
        <v>6404.6005374520619</v>
      </c>
      <c r="K835" s="739">
        <v>33.432486414807848</v>
      </c>
      <c r="L835" s="739">
        <v>33.600537452061843</v>
      </c>
      <c r="M835" s="739">
        <v>7.0298125502180602</v>
      </c>
      <c r="N835" s="739">
        <v>232.63682445749581</v>
      </c>
      <c r="O835" s="74">
        <v>1.3096468138135036E-5</v>
      </c>
      <c r="P835" s="74">
        <v>7.0297984905929596</v>
      </c>
      <c r="Q835" s="74">
        <v>1.4059625100436122E-5</v>
      </c>
      <c r="R835" s="74">
        <v>1.0000023450115427</v>
      </c>
      <c r="S835" s="74">
        <v>1.0387608124325076</v>
      </c>
      <c r="T835" s="74">
        <v>1.0386716720818667</v>
      </c>
      <c r="U835" s="74">
        <v>0.66249598792501274</v>
      </c>
      <c r="V835" s="74"/>
      <c r="W835" s="74">
        <v>1.6568419357573939E-6</v>
      </c>
      <c r="X835" s="74">
        <v>1.5048166755138508E-9</v>
      </c>
      <c r="Y835" s="74">
        <v>1.6583467524329078E-6</v>
      </c>
      <c r="Z835" s="150"/>
      <c r="AA835" s="150"/>
      <c r="AB835" s="150"/>
      <c r="AJ835" s="157"/>
      <c r="AK835" s="157"/>
      <c r="AL835" s="157"/>
    </row>
    <row r="836" spans="7:38">
      <c r="G836" s="4">
        <v>814</v>
      </c>
      <c r="H836" s="739">
        <v>0.33947995651413532</v>
      </c>
      <c r="I836" s="739">
        <v>6404.7685884893153</v>
      </c>
      <c r="J836" s="739">
        <v>6404.9383284675723</v>
      </c>
      <c r="K836" s="739">
        <v>33.768588489315896</v>
      </c>
      <c r="L836" s="739">
        <v>33.938328467572966</v>
      </c>
      <c r="M836" s="739">
        <v>6.6937620967930247</v>
      </c>
      <c r="N836" s="739">
        <v>233.57266979521629</v>
      </c>
      <c r="O836" s="74">
        <v>1.2420444974549469E-5</v>
      </c>
      <c r="P836" s="74">
        <v>6.6937487092688315</v>
      </c>
      <c r="Q836" s="74">
        <v>1.3387524193586049E-5</v>
      </c>
      <c r="R836" s="74">
        <v>1.0000022239646351</v>
      </c>
      <c r="S836" s="74">
        <v>1.0386718776726909</v>
      </c>
      <c r="T836" s="74">
        <v>1.0385818645966256</v>
      </c>
      <c r="U836" s="74">
        <v>0.66905261894180512</v>
      </c>
      <c r="V836" s="74"/>
      <c r="W836" s="74">
        <v>1.4861185854177363E-6</v>
      </c>
      <c r="X836" s="74">
        <v>1.3500909396810585E-9</v>
      </c>
      <c r="Y836" s="74">
        <v>1.4874686763574174E-6</v>
      </c>
      <c r="Z836" s="150"/>
      <c r="AA836" s="150"/>
      <c r="AB836" s="150"/>
      <c r="AJ836" s="157"/>
      <c r="AK836" s="157"/>
      <c r="AL836" s="157"/>
    </row>
    <row r="837" spans="7:38">
      <c r="G837" s="4">
        <v>815</v>
      </c>
      <c r="H837" s="739">
        <v>0.34289178679882842</v>
      </c>
      <c r="I837" s="739">
        <v>6405.1080684458293</v>
      </c>
      <c r="J837" s="739">
        <v>6405.2795143392286</v>
      </c>
      <c r="K837" s="739">
        <v>34.108068445830021</v>
      </c>
      <c r="L837" s="739">
        <v>34.279514339229436</v>
      </c>
      <c r="M837" s="739">
        <v>6.3719391248966266</v>
      </c>
      <c r="N837" s="739">
        <v>234.51782011265891</v>
      </c>
      <c r="O837" s="74">
        <v>1.1775644236346585E-5</v>
      </c>
      <c r="P837" s="74">
        <v>6.3719263810183771</v>
      </c>
      <c r="Q837" s="74">
        <v>1.2743878249793252E-5</v>
      </c>
      <c r="R837" s="74">
        <v>1.0000021085083526</v>
      </c>
      <c r="S837" s="74">
        <v>1.0385820606518601</v>
      </c>
      <c r="T837" s="74">
        <v>1.0384911665363172</v>
      </c>
      <c r="U837" s="74">
        <v>0.6756731440555086</v>
      </c>
      <c r="V837" s="74"/>
      <c r="W837" s="74">
        <v>1.3322364652858071E-6</v>
      </c>
      <c r="X837" s="74">
        <v>1.2104971123634583E-9</v>
      </c>
      <c r="Y837" s="74">
        <v>1.3334469623981706E-6</v>
      </c>
      <c r="Z837" s="150"/>
      <c r="AA837" s="150"/>
      <c r="AB837" s="150"/>
      <c r="AJ837" s="157"/>
      <c r="AK837" s="157"/>
      <c r="AL837" s="157"/>
    </row>
    <row r="838" spans="7:38">
      <c r="G838" s="4">
        <v>816</v>
      </c>
      <c r="H838" s="739">
        <v>0.3463379065479455</v>
      </c>
      <c r="I838" s="739">
        <v>6405.4509602326289</v>
      </c>
      <c r="J838" s="739">
        <v>6405.6241291859033</v>
      </c>
      <c r="K838" s="739">
        <v>34.450960232628852</v>
      </c>
      <c r="L838" s="739">
        <v>34.624129185902824</v>
      </c>
      <c r="M838" s="739">
        <v>6.063837786498631</v>
      </c>
      <c r="N838" s="739">
        <v>235.47236691416779</v>
      </c>
      <c r="O838" s="74">
        <v>1.1160831018556267E-5</v>
      </c>
      <c r="P838" s="74">
        <v>6.0638256588230579</v>
      </c>
      <c r="Q838" s="74">
        <v>1.2127675572997263E-5</v>
      </c>
      <c r="R838" s="74">
        <v>1.0000019984215742</v>
      </c>
      <c r="S838" s="74">
        <v>1.0384913534348958</v>
      </c>
      <c r="T838" s="74">
        <v>1.0383995698910318</v>
      </c>
      <c r="U838" s="74">
        <v>0.68235816730111765</v>
      </c>
      <c r="V838" s="74"/>
      <c r="W838" s="74">
        <v>1.1936263025998323E-6</v>
      </c>
      <c r="X838" s="74">
        <v>1.0846392787394088E-9</v>
      </c>
      <c r="Y838" s="74">
        <v>1.1947109418785718E-6</v>
      </c>
      <c r="Z838" s="150"/>
      <c r="AA838" s="150"/>
      <c r="AB838" s="150"/>
      <c r="AJ838" s="157"/>
      <c r="AK838" s="157"/>
      <c r="AL838" s="157"/>
    </row>
    <row r="839" spans="7:38">
      <c r="G839" s="134">
        <v>817</v>
      </c>
      <c r="H839" s="739">
        <v>0.3498186603763333</v>
      </c>
      <c r="I839" s="739">
        <v>6405.7972981391767</v>
      </c>
      <c r="J839" s="739">
        <v>6405.9722074693645</v>
      </c>
      <c r="K839" s="739">
        <v>34.797298139176796</v>
      </c>
      <c r="L839" s="739">
        <v>34.97220746936496</v>
      </c>
      <c r="M839" s="739">
        <v>5.7689655428200615</v>
      </c>
      <c r="N839" s="739">
        <v>236.43640258356641</v>
      </c>
      <c r="O839" s="74">
        <v>1.0574808442936428E-5</v>
      </c>
      <c r="P839" s="74">
        <v>5.7689540048889763</v>
      </c>
      <c r="Q839" s="74">
        <v>1.1537931085640122E-5</v>
      </c>
      <c r="R839" s="74">
        <v>1.0000018934899886</v>
      </c>
      <c r="S839" s="74">
        <v>1.0383997480001494</v>
      </c>
      <c r="T839" s="74">
        <v>1.0383070665637457</v>
      </c>
      <c r="U839" s="74">
        <v>0.68910829806100082</v>
      </c>
      <c r="V839" s="74"/>
      <c r="W839" s="74">
        <v>1.0688553442744538E-6</v>
      </c>
      <c r="X839" s="74">
        <v>9.7124161128461313E-10</v>
      </c>
      <c r="Y839" s="74">
        <v>1.0698265858857384E-6</v>
      </c>
      <c r="Z839" s="150"/>
      <c r="AA839" s="150"/>
      <c r="AB839" s="150"/>
      <c r="AJ839" s="157"/>
      <c r="AK839" s="157"/>
      <c r="AL839" s="157"/>
    </row>
    <row r="840" spans="7:38">
      <c r="G840" s="4">
        <v>818</v>
      </c>
      <c r="H840" s="739">
        <v>0.35333439636227515</v>
      </c>
      <c r="I840" s="739">
        <v>6406.1471167995524</v>
      </c>
      <c r="J840" s="739">
        <v>6406.3237839977337</v>
      </c>
      <c r="K840" s="739">
        <v>35.147116799553125</v>
      </c>
      <c r="L840" s="739">
        <v>35.32378399773426</v>
      </c>
      <c r="M840" s="739">
        <v>5.486843023798647</v>
      </c>
      <c r="N840" s="739">
        <v>237.41002039220078</v>
      </c>
      <c r="O840" s="74">
        <v>1.0016417009635426E-5</v>
      </c>
      <c r="P840" s="74">
        <v>5.4868320501125991</v>
      </c>
      <c r="Q840" s="74">
        <v>1.0973686047597292E-5</v>
      </c>
      <c r="R840" s="74">
        <v>1.0000017935059773</v>
      </c>
      <c r="S840" s="74">
        <v>1.0383072362390595</v>
      </c>
      <c r="T840" s="74">
        <v>1.0382136483699358</v>
      </c>
      <c r="U840" s="74">
        <v>0.69592415110673755</v>
      </c>
      <c r="V840" s="74"/>
      <c r="W840" s="74">
        <v>9.5661644376725548E-7</v>
      </c>
      <c r="X840" s="74">
        <v>8.6913889709161924E-10</v>
      </c>
      <c r="Y840" s="74">
        <v>9.5748558266434715E-7</v>
      </c>
      <c r="Z840" s="150"/>
      <c r="AA840" s="150"/>
      <c r="AB840" s="150"/>
      <c r="AJ840" s="157"/>
      <c r="AK840" s="157"/>
      <c r="AL840" s="157"/>
    </row>
    <row r="841" spans="7:38">
      <c r="G841" s="4">
        <v>819</v>
      </c>
      <c r="H841" s="739">
        <v>0.35688546608229965</v>
      </c>
      <c r="I841" s="739">
        <v>6406.500451195915</v>
      </c>
      <c r="J841" s="739">
        <v>6406.6788939289563</v>
      </c>
      <c r="K841" s="739">
        <v>35.500451195915396</v>
      </c>
      <c r="L841" s="739">
        <v>35.678893928956548</v>
      </c>
      <c r="M841" s="739">
        <v>5.2170038795836149</v>
      </c>
      <c r="N841" s="739">
        <v>238.39331450704728</v>
      </c>
      <c r="O841" s="74">
        <v>9.484533935387263E-6</v>
      </c>
      <c r="P841" s="74">
        <v>5.2169934455758558</v>
      </c>
      <c r="Q841" s="74">
        <v>1.0434007759167229E-5</v>
      </c>
      <c r="R841" s="74">
        <v>1.0000016982684958</v>
      </c>
      <c r="S841" s="74">
        <v>1.0382138099557725</v>
      </c>
      <c r="T841" s="74">
        <v>1.0381193070371968</v>
      </c>
      <c r="U841" s="74">
        <v>0.70280634663686214</v>
      </c>
      <c r="V841" s="74"/>
      <c r="W841" s="74">
        <v>8.5571792837734306E-7</v>
      </c>
      <c r="X841" s="74">
        <v>7.7726773176443473E-10</v>
      </c>
      <c r="Y841" s="74">
        <v>8.564951961091075E-7</v>
      </c>
      <c r="Z841" s="150"/>
      <c r="AA841" s="150"/>
      <c r="AB841" s="150"/>
      <c r="AJ841" s="157"/>
      <c r="AK841" s="157"/>
      <c r="AL841" s="157"/>
    </row>
    <row r="842" spans="7:38">
      <c r="G842" s="4">
        <v>820</v>
      </c>
      <c r="H842" s="739">
        <v>0.36047222464633782</v>
      </c>
      <c r="I842" s="739">
        <v>6406.8573366619976</v>
      </c>
      <c r="J842" s="739">
        <v>6407.0375727743203</v>
      </c>
      <c r="K842" s="739">
        <v>35.857336661997685</v>
      </c>
      <c r="L842" s="739">
        <v>36.037572774320857</v>
      </c>
      <c r="M842" s="739">
        <v>4.9589946245050429</v>
      </c>
      <c r="N842" s="739">
        <v>239.38637999888593</v>
      </c>
      <c r="O842" s="74">
        <v>8.9780724796059295E-6</v>
      </c>
      <c r="P842" s="74">
        <v>4.9589847065157935</v>
      </c>
      <c r="Q842" s="74">
        <v>9.9179892490100839E-6</v>
      </c>
      <c r="R842" s="74">
        <v>1.0000016075829541</v>
      </c>
      <c r="S842" s="74">
        <v>1.0381194608667643</v>
      </c>
      <c r="T842" s="74">
        <v>1.0380240342048606</v>
      </c>
      <c r="U842" s="74">
        <v>0.70975551031961004</v>
      </c>
      <c r="V842" s="74"/>
      <c r="W842" s="74">
        <v>7.6507419940661181E-7</v>
      </c>
      <c r="X842" s="74">
        <v>6.9465834016915886E-10</v>
      </c>
      <c r="Y842" s="74">
        <v>7.6576885774678092E-7</v>
      </c>
      <c r="Z842" s="150"/>
      <c r="AA842" s="150"/>
      <c r="AB842" s="150"/>
      <c r="AJ842" s="157"/>
      <c r="AK842" s="157"/>
      <c r="AL842" s="157"/>
    </row>
    <row r="843" spans="7:38">
      <c r="G843" s="134">
        <v>821</v>
      </c>
      <c r="H843" s="739">
        <v>0.36409503073323524</v>
      </c>
      <c r="I843" s="739">
        <v>6407.217808886644</v>
      </c>
      <c r="J843" s="739">
        <v>6407.3998564020103</v>
      </c>
      <c r="K843" s="739">
        <v>36.217808886644029</v>
      </c>
      <c r="L843" s="739">
        <v>36.399856402010649</v>
      </c>
      <c r="M843" s="739">
        <v>4.712374473961626</v>
      </c>
      <c r="N843" s="739">
        <v>240.38931285054005</v>
      </c>
      <c r="O843" s="74">
        <v>8.4959812597192169E-6</v>
      </c>
      <c r="P843" s="74">
        <v>4.7123650492126785</v>
      </c>
      <c r="Q843" s="74">
        <v>9.424748947923251E-6</v>
      </c>
      <c r="R843" s="74">
        <v>1.0000015212610927</v>
      </c>
      <c r="S843" s="74">
        <v>1.0380241806004611</v>
      </c>
      <c r="T843" s="74">
        <v>1.037927821423613</v>
      </c>
      <c r="U843" s="74">
        <v>0.71677227333339033</v>
      </c>
      <c r="V843" s="74"/>
      <c r="W843" s="74">
        <v>6.8369701981037093E-7</v>
      </c>
      <c r="X843" s="74">
        <v>6.2042698607905918E-10</v>
      </c>
      <c r="Y843" s="74">
        <v>6.8431744679644997E-7</v>
      </c>
      <c r="Z843" s="150"/>
      <c r="AA843" s="150"/>
      <c r="AB843" s="150"/>
      <c r="AJ843" s="157"/>
      <c r="AK843" s="157"/>
      <c r="AL843" s="157"/>
    </row>
    <row r="844" spans="7:38">
      <c r="G844" s="4">
        <v>822</v>
      </c>
      <c r="H844" s="739">
        <v>0.36775424662662015</v>
      </c>
      <c r="I844" s="739">
        <v>6407.5819039173766</v>
      </c>
      <c r="J844" s="739">
        <v>6407.7657810406899</v>
      </c>
      <c r="K844" s="739">
        <v>36.581903917377325</v>
      </c>
      <c r="L844" s="739">
        <v>36.765781040690634</v>
      </c>
      <c r="M844" s="739">
        <v>4.4767151746689002</v>
      </c>
      <c r="N844" s="739">
        <v>241.40220996518173</v>
      </c>
      <c r="O844" s="74">
        <v>8.0372435570550252E-6</v>
      </c>
      <c r="P844" s="74">
        <v>4.4767062212385511</v>
      </c>
      <c r="Q844" s="74">
        <v>8.9534303493378005E-6</v>
      </c>
      <c r="R844" s="74">
        <v>1.0000014391208596</v>
      </c>
      <c r="S844" s="74">
        <v>1.0379279606968579</v>
      </c>
      <c r="T844" s="74">
        <v>1.0378306601551119</v>
      </c>
      <c r="U844" s="74">
        <v>0.723857272411351</v>
      </c>
      <c r="V844" s="74"/>
      <c r="W844" s="74">
        <v>6.1068744611815117E-7</v>
      </c>
      <c r="X844" s="74">
        <v>5.537689344827725E-10</v>
      </c>
      <c r="Y844" s="74">
        <v>6.1124121505263397E-7</v>
      </c>
      <c r="Z844" s="150"/>
      <c r="AA844" s="150"/>
      <c r="AB844" s="150"/>
      <c r="AJ844" s="157"/>
      <c r="AK844" s="157"/>
      <c r="AL844" s="157"/>
    </row>
    <row r="845" spans="7:38">
      <c r="G845" s="4">
        <v>823</v>
      </c>
      <c r="H845" s="739">
        <v>0.37145023825112994</v>
      </c>
      <c r="I845" s="739">
        <v>6407.9496581640033</v>
      </c>
      <c r="J845" s="739">
        <v>6408.1353832831292</v>
      </c>
      <c r="K845" s="739">
        <v>36.949658164003935</v>
      </c>
      <c r="L845" s="739">
        <v>37.135383283129499</v>
      </c>
      <c r="M845" s="739">
        <v>4.2516008287066178</v>
      </c>
      <c r="N845" s="739">
        <v>242.4251691747036</v>
      </c>
      <c r="O845" s="74">
        <v>7.6008766145628521E-6</v>
      </c>
      <c r="P845" s="74">
        <v>4.2515923255049604</v>
      </c>
      <c r="Q845" s="74">
        <v>8.5032016574132341E-6</v>
      </c>
      <c r="R845" s="74">
        <v>1.0000013609862834</v>
      </c>
      <c r="S845" s="74">
        <v>1.0378307926071446</v>
      </c>
      <c r="T845" s="74">
        <v>1.0377325417716086</v>
      </c>
      <c r="U845" s="74">
        <v>0.73101114987684923</v>
      </c>
      <c r="V845" s="74"/>
      <c r="W845" s="74">
        <v>5.4522836351336143E-7</v>
      </c>
      <c r="X845" s="74">
        <v>4.939519320229238E-10</v>
      </c>
      <c r="Y845" s="74">
        <v>5.457223154453844E-7</v>
      </c>
      <c r="Z845" s="150"/>
      <c r="AA845" s="150"/>
      <c r="AB845" s="150"/>
      <c r="AJ845" s="157"/>
      <c r="AK845" s="157"/>
      <c r="AL845" s="157"/>
    </row>
    <row r="846" spans="7:38">
      <c r="G846" s="4">
        <v>824</v>
      </c>
      <c r="H846" s="739">
        <v>0.37518337520900774</v>
      </c>
      <c r="I846" s="739">
        <v>6408.321108402255</v>
      </c>
      <c r="J846" s="739">
        <v>6408.5087000898593</v>
      </c>
      <c r="K846" s="739">
        <v>37.321108402255064</v>
      </c>
      <c r="L846" s="739">
        <v>37.508700089859566</v>
      </c>
      <c r="M846" s="739">
        <v>4.0366277118000653</v>
      </c>
      <c r="N846" s="739">
        <v>243.45828924815874</v>
      </c>
      <c r="O846" s="74">
        <v>7.1859309276214318E-6</v>
      </c>
      <c r="P846" s="74">
        <v>4.036619638544642</v>
      </c>
      <c r="Q846" s="74">
        <v>8.0732554236001297E-6</v>
      </c>
      <c r="R846" s="74">
        <v>1.0000012866873478</v>
      </c>
      <c r="S846" s="74">
        <v>1.037732667693321</v>
      </c>
      <c r="T846" s="74">
        <v>1.0376334575555601</v>
      </c>
      <c r="U846" s="74">
        <v>0.73823455369210933</v>
      </c>
      <c r="V846" s="74"/>
      <c r="W846" s="74">
        <v>4.8657758501836265E-7</v>
      </c>
      <c r="X846" s="74">
        <v>4.4031017269579582E-10</v>
      </c>
      <c r="Y846" s="74">
        <v>4.8701789519105841E-7</v>
      </c>
      <c r="Z846" s="150"/>
      <c r="AA846" s="150"/>
      <c r="AB846" s="150"/>
      <c r="AJ846" s="157"/>
      <c r="AK846" s="157"/>
      <c r="AL846" s="157"/>
    </row>
    <row r="847" spans="7:38">
      <c r="G847" s="134">
        <v>825</v>
      </c>
      <c r="H847" s="739">
        <v>0.37895403081706031</v>
      </c>
      <c r="I847" s="739">
        <v>6408.6962917774636</v>
      </c>
      <c r="J847" s="739">
        <v>6408.8857687928721</v>
      </c>
      <c r="K847" s="739">
        <v>37.696291777464062</v>
      </c>
      <c r="L847" s="739">
        <v>37.885768792872589</v>
      </c>
      <c r="M847" s="739">
        <v>3.8314040862661884</v>
      </c>
      <c r="N847" s="739">
        <v>244.50166990026659</v>
      </c>
      <c r="O847" s="74">
        <v>6.7914895291517008E-6</v>
      </c>
      <c r="P847" s="74">
        <v>3.831396423458016</v>
      </c>
      <c r="Q847" s="74">
        <v>7.6628081725323773E-6</v>
      </c>
      <c r="R847" s="74">
        <v>1.0000012160598617</v>
      </c>
      <c r="S847" s="74">
        <v>1.03763357722782</v>
      </c>
      <c r="T847" s="74">
        <v>1.0375333986992528</v>
      </c>
      <c r="U847" s="74">
        <v>0.7455281374959668</v>
      </c>
      <c r="V847" s="74"/>
      <c r="W847" s="74">
        <v>4.3406147773667728E-7</v>
      </c>
      <c r="X847" s="74">
        <v>3.9223871756774305E-10</v>
      </c>
      <c r="Y847" s="74">
        <v>4.3445371645424504E-7</v>
      </c>
      <c r="Z847" s="150"/>
      <c r="AA847" s="150"/>
      <c r="AB847" s="150"/>
      <c r="AJ847" s="157"/>
      <c r="AK847" s="157"/>
      <c r="AL847" s="157"/>
    </row>
    <row r="848" spans="7:38">
      <c r="G848" s="4">
        <v>826</v>
      </c>
      <c r="H848" s="739">
        <v>0.38276258214399067</v>
      </c>
      <c r="I848" s="739">
        <v>6409.0752458082807</v>
      </c>
      <c r="J848" s="739">
        <v>6409.2666270993523</v>
      </c>
      <c r="K848" s="739">
        <v>38.075245808281124</v>
      </c>
      <c r="L848" s="739">
        <v>38.266627099353123</v>
      </c>
      <c r="M848" s="739">
        <v>3.6355500090495583</v>
      </c>
      <c r="N848" s="739">
        <v>245.55541179998718</v>
      </c>
      <c r="O848" s="74">
        <v>6.4166672702188047E-6</v>
      </c>
      <c r="P848" s="74">
        <v>3.6355427379495402</v>
      </c>
      <c r="Q848" s="74">
        <v>7.271100018099116E-6</v>
      </c>
      <c r="R848" s="74">
        <v>1.0000011489453315</v>
      </c>
      <c r="S848" s="74">
        <v>1.0375335123931235</v>
      </c>
      <c r="T848" s="74">
        <v>1.0374323563044108</v>
      </c>
      <c r="U848" s="74">
        <v>0.75289256064661458</v>
      </c>
      <c r="V848" s="74"/>
      <c r="W848" s="74">
        <v>3.8706908105295511E-7</v>
      </c>
      <c r="X848" s="74">
        <v>3.4918833884726551E-10</v>
      </c>
      <c r="Y848" s="74">
        <v>3.8741826939180237E-7</v>
      </c>
      <c r="Z848" s="150"/>
      <c r="AA848" s="150"/>
      <c r="AB848" s="150"/>
      <c r="AJ848" s="157"/>
      <c r="AK848" s="157"/>
      <c r="AL848" s="157"/>
    </row>
    <row r="849" spans="6:38">
      <c r="G849" s="4">
        <v>827</v>
      </c>
      <c r="H849" s="739">
        <v>0.38660941004810528</v>
      </c>
      <c r="I849" s="739">
        <v>6409.4580083904248</v>
      </c>
      <c r="J849" s="739">
        <v>6409.651313095449</v>
      </c>
      <c r="K849" s="739">
        <v>38.458008390425107</v>
      </c>
      <c r="L849" s="739">
        <v>38.651313095449161</v>
      </c>
      <c r="M849" s="739">
        <v>3.4486971352674787</v>
      </c>
      <c r="N849" s="739">
        <v>246.61961657916277</v>
      </c>
      <c r="O849" s="74">
        <v>6.0606100972716042E-6</v>
      </c>
      <c r="P849" s="74">
        <v>3.4486902378732083</v>
      </c>
      <c r="Q849" s="74">
        <v>6.897394270534958E-6</v>
      </c>
      <c r="R849" s="74">
        <v>1.0000010851908323</v>
      </c>
      <c r="S849" s="74">
        <v>1.0374324642813781</v>
      </c>
      <c r="T849" s="74">
        <v>1.0373303213818135</v>
      </c>
      <c r="U849" s="74">
        <v>0.76032848826616828</v>
      </c>
      <c r="V849" s="74"/>
      <c r="W849" s="74">
        <v>3.4504668358254201E-7</v>
      </c>
      <c r="X849" s="74">
        <v>3.1066076019134028E-10</v>
      </c>
      <c r="Y849" s="74">
        <v>3.4535734434273337E-7</v>
      </c>
      <c r="Z849" s="150"/>
      <c r="AA849" s="150"/>
      <c r="AB849" s="150"/>
      <c r="AJ849" s="157"/>
      <c r="AK849" s="157"/>
      <c r="AL849" s="157"/>
    </row>
    <row r="850" spans="6:38">
      <c r="G850" s="4">
        <v>828</v>
      </c>
      <c r="H850" s="739">
        <v>0.39049489921540026</v>
      </c>
      <c r="I850" s="739">
        <v>6409.8446178004724</v>
      </c>
      <c r="J850" s="739">
        <v>6410.0398652500799</v>
      </c>
      <c r="K850" s="739">
        <v>38.844617800473209</v>
      </c>
      <c r="L850" s="739">
        <v>39.039865250080908</v>
      </c>
      <c r="M850" s="739">
        <v>3.2704885176768665</v>
      </c>
      <c r="N850" s="739">
        <v>247.69438684122855</v>
      </c>
      <c r="O850" s="74">
        <v>5.7224943271311293E-6</v>
      </c>
      <c r="P850" s="74">
        <v>3.270481976699831</v>
      </c>
      <c r="Q850" s="74">
        <v>6.5409770353537332E-6</v>
      </c>
      <c r="R850" s="74">
        <v>1.0000010246488762</v>
      </c>
      <c r="S850" s="74">
        <v>1.0373304238940131</v>
      </c>
      <c r="T850" s="74">
        <v>1.0372272848509083</v>
      </c>
      <c r="U850" s="74">
        <v>0.76783659127977444</v>
      </c>
      <c r="V850" s="74"/>
      <c r="W850" s="74">
        <v>3.0749282749369468E-7</v>
      </c>
      <c r="X850" s="74">
        <v>2.7620426661827621E-10</v>
      </c>
      <c r="Y850" s="74">
        <v>3.0776903176031296E-7</v>
      </c>
      <c r="Z850" s="150"/>
      <c r="AA850" s="150"/>
      <c r="AB850" s="150"/>
      <c r="AJ850" s="157"/>
      <c r="AK850" s="157"/>
      <c r="AL850" s="157"/>
    </row>
    <row r="851" spans="6:38">
      <c r="G851" s="134">
        <v>829</v>
      </c>
      <c r="H851" s="739">
        <v>0.39441943819803033</v>
      </c>
      <c r="I851" s="739">
        <v>6410.2351126996882</v>
      </c>
      <c r="J851" s="739">
        <v>6410.4323224187874</v>
      </c>
      <c r="K851" s="739">
        <v>39.235112699688607</v>
      </c>
      <c r="L851" s="739">
        <v>39.432322418787621</v>
      </c>
      <c r="M851" s="739">
        <v>3.1005784024685803</v>
      </c>
      <c r="N851" s="739">
        <v>248.77982616999128</v>
      </c>
      <c r="O851" s="74">
        <v>5.4015259208022358E-6</v>
      </c>
      <c r="P851" s="74">
        <v>3.1005722013117754</v>
      </c>
      <c r="Q851" s="74">
        <v>6.2011568049371594E-6</v>
      </c>
      <c r="R851" s="74">
        <v>1.0000009671772843</v>
      </c>
      <c r="S851" s="74">
        <v>1.0372273821413469</v>
      </c>
      <c r="T851" s="74">
        <v>1.0371232375394164</v>
      </c>
      <c r="U851" s="74">
        <v>0.77541754646381378</v>
      </c>
      <c r="V851" s="74"/>
      <c r="W851" s="74">
        <v>2.7395371059543679E-7</v>
      </c>
      <c r="X851" s="74">
        <v>2.4540965884560599E-10</v>
      </c>
      <c r="Y851" s="74">
        <v>2.7419912025428241E-7</v>
      </c>
      <c r="Z851" s="150"/>
      <c r="AA851" s="150"/>
      <c r="AB851" s="150"/>
      <c r="AJ851" s="157"/>
      <c r="AK851" s="157"/>
      <c r="AL851" s="157"/>
    </row>
    <row r="852" spans="6:38">
      <c r="G852" s="4">
        <v>830</v>
      </c>
      <c r="H852" s="739">
        <v>0.39838341945316419</v>
      </c>
      <c r="I852" s="739">
        <v>6410.6295321378866</v>
      </c>
      <c r="J852" s="739">
        <v>6410.8287238476132</v>
      </c>
      <c r="K852" s="739">
        <v>39.629532137886635</v>
      </c>
      <c r="L852" s="739">
        <v>39.828723847613219</v>
      </c>
      <c r="M852" s="739">
        <v>2.938632021786836</v>
      </c>
      <c r="N852" s="739">
        <v>249.87603913847704</v>
      </c>
      <c r="O852" s="74">
        <v>5.0969397571433633E-6</v>
      </c>
      <c r="P852" s="74">
        <v>2.9386261445227926</v>
      </c>
      <c r="Q852" s="74">
        <v>5.8772640435736723E-6</v>
      </c>
      <c r="R852" s="74">
        <v>1.000000912639055</v>
      </c>
      <c r="S852" s="74">
        <v>1.0371233298422013</v>
      </c>
      <c r="T852" s="74">
        <v>1.037018170182942</v>
      </c>
      <c r="U852" s="74">
        <v>0.78307203648046197</v>
      </c>
      <c r="V852" s="74"/>
      <c r="W852" s="74">
        <v>2.4401895829116754E-7</v>
      </c>
      <c r="X852" s="74">
        <v>2.1790652826876237E-10</v>
      </c>
      <c r="Y852" s="74">
        <v>2.4423686481943632E-7</v>
      </c>
      <c r="Z852" s="150"/>
      <c r="AA852" s="150"/>
      <c r="AB852" s="150"/>
      <c r="AJ852" s="157"/>
      <c r="AK852" s="157"/>
      <c r="AL852" s="157"/>
    </row>
    <row r="853" spans="6:38">
      <c r="G853" s="4">
        <v>831</v>
      </c>
      <c r="H853" s="739">
        <v>0.40238723938223131</v>
      </c>
      <c r="I853" s="739">
        <v>6411.0279155573389</v>
      </c>
      <c r="J853" s="739">
        <v>6411.2291091770303</v>
      </c>
      <c r="K853" s="739">
        <v>40.027915557339867</v>
      </c>
      <c r="L853" s="739">
        <v>40.229109177030985</v>
      </c>
      <c r="M853" s="739">
        <v>2.7843253833629276</v>
      </c>
      <c r="N853" s="739">
        <v>250.9831313178486</v>
      </c>
      <c r="O853" s="74">
        <v>4.807998907389824E-6</v>
      </c>
      <c r="P853" s="74">
        <v>2.7843198147121608</v>
      </c>
      <c r="Q853" s="74">
        <v>5.5686507667258548E-6</v>
      </c>
      <c r="R853" s="74">
        <v>1.0000008609022355</v>
      </c>
      <c r="S853" s="74">
        <v>1.0370182577235068</v>
      </c>
      <c r="T853" s="74">
        <v>1.0369120734245791</v>
      </c>
      <c r="U853" s="74">
        <v>0.79080074992953087</v>
      </c>
      <c r="V853" s="74"/>
      <c r="W853" s="74">
        <v>2.1731773914155807E-7</v>
      </c>
      <c r="X853" s="74">
        <v>1.9335983014379934E-10</v>
      </c>
      <c r="Y853" s="74">
        <v>2.1751109897170188E-7</v>
      </c>
      <c r="Z853" s="150"/>
      <c r="AA853" s="150"/>
      <c r="AB853" s="150"/>
      <c r="AJ853" s="157"/>
      <c r="AK853" s="157"/>
      <c r="AL853" s="157"/>
    </row>
    <row r="854" spans="6:38">
      <c r="G854" s="4">
        <v>832</v>
      </c>
      <c r="H854" s="739">
        <v>0.40643129837055975</v>
      </c>
      <c r="I854" s="739">
        <v>6411.4303027967217</v>
      </c>
      <c r="J854" s="739">
        <v>6411.6335184459067</v>
      </c>
      <c r="K854" s="739">
        <v>40.430302796722088</v>
      </c>
      <c r="L854" s="739">
        <v>40.63351844590737</v>
      </c>
      <c r="M854" s="739">
        <v>2.6373450576441657</v>
      </c>
      <c r="N854" s="739">
        <v>252.10120928639128</v>
      </c>
      <c r="O854" s="74">
        <v>4.5339939114868946E-6</v>
      </c>
      <c r="P854" s="74">
        <v>2.6373397829540504</v>
      </c>
      <c r="Q854" s="74">
        <v>5.2746901152883312E-6</v>
      </c>
      <c r="R854" s="74">
        <v>1.0000008118397909</v>
      </c>
      <c r="S854" s="74">
        <v>1.0369121564199029</v>
      </c>
      <c r="T854" s="74">
        <v>1.0368049378145052</v>
      </c>
      <c r="U854" s="74">
        <v>0.79860438138803147</v>
      </c>
      <c r="V854" s="74"/>
      <c r="W854" s="74">
        <v>1.9351519935892643E-7</v>
      </c>
      <c r="X854" s="74">
        <v>1.7146673383447978E-10</v>
      </c>
      <c r="Y854" s="74">
        <v>1.9368666609276092E-7</v>
      </c>
      <c r="Z854" s="150"/>
      <c r="AA854" s="150"/>
      <c r="AB854" s="150"/>
      <c r="AJ854" s="157"/>
      <c r="AK854" s="157"/>
      <c r="AL854" s="157"/>
    </row>
    <row r="855" spans="6:38">
      <c r="G855" s="134">
        <v>833</v>
      </c>
      <c r="H855" s="739">
        <v>0.41051600082741918</v>
      </c>
      <c r="I855" s="739">
        <v>6411.8367340950917</v>
      </c>
      <c r="J855" s="739">
        <v>6412.0419920955055</v>
      </c>
      <c r="K855" s="739">
        <v>40.836734095092652</v>
      </c>
      <c r="L855" s="739">
        <v>41.041992095506359</v>
      </c>
      <c r="M855" s="739">
        <v>2.4973879627887494</v>
      </c>
      <c r="N855" s="739">
        <v>253.23038063857061</v>
      </c>
      <c r="O855" s="74">
        <v>4.2742420571466926E-6</v>
      </c>
      <c r="P855" s="74">
        <v>2.4973829680128237</v>
      </c>
      <c r="Q855" s="74">
        <v>4.9947759255774993E-6</v>
      </c>
      <c r="R855" s="74">
        <v>1.000000765329476</v>
      </c>
      <c r="S855" s="74">
        <v>1.0368050164733449</v>
      </c>
      <c r="T855" s="74">
        <v>1.0366967538095888</v>
      </c>
      <c r="U855" s="74">
        <v>0.8064836314506465</v>
      </c>
      <c r="V855" s="74"/>
      <c r="W855" s="74">
        <v>1.7230919306777491E-7</v>
      </c>
      <c r="X855" s="74">
        <v>1.5195373022998826E-10</v>
      </c>
      <c r="Y855" s="74">
        <v>1.7246114679800491E-7</v>
      </c>
      <c r="Z855" s="150"/>
      <c r="AA855" s="150"/>
      <c r="AB855" s="150"/>
      <c r="AJ855" s="157"/>
      <c r="AK855" s="157"/>
      <c r="AL855" s="157"/>
    </row>
    <row r="856" spans="6:38">
      <c r="G856" s="4">
        <v>834</v>
      </c>
      <c r="H856" s="739">
        <v>0.41464175522645913</v>
      </c>
      <c r="I856" s="739">
        <v>6412.2472500959193</v>
      </c>
      <c r="J856" s="739">
        <v>6412.4545709735321</v>
      </c>
      <c r="K856" s="739">
        <v>41.247250095920066</v>
      </c>
      <c r="L856" s="739">
        <v>41.454570973533293</v>
      </c>
      <c r="M856" s="739">
        <v>2.3641611478886086</v>
      </c>
      <c r="N856" s="739">
        <v>254.37075399415824</v>
      </c>
      <c r="O856" s="74">
        <v>4.028086662503875E-6</v>
      </c>
      <c r="P856" s="74">
        <v>2.3641564195663127</v>
      </c>
      <c r="Q856" s="74">
        <v>4.7283222957772182E-6</v>
      </c>
      <c r="R856" s="74">
        <v>1.0000007212537068</v>
      </c>
      <c r="S856" s="74">
        <v>1.0366968283326927</v>
      </c>
      <c r="T856" s="74">
        <v>1.036587511772975</v>
      </c>
      <c r="U856" s="74">
        <v>0.81443920678020731</v>
      </c>
      <c r="V856" s="74"/>
      <c r="W856" s="74">
        <v>1.53427286611849E-7</v>
      </c>
      <c r="X856" s="74">
        <v>1.345739776347563E-10</v>
      </c>
      <c r="Y856" s="74">
        <v>1.5356186058948377E-7</v>
      </c>
      <c r="Z856" s="150"/>
      <c r="AA856" s="150"/>
      <c r="AB856" s="150"/>
      <c r="AJ856" s="157"/>
      <c r="AK856" s="157"/>
      <c r="AL856" s="157"/>
    </row>
    <row r="857" spans="6:38">
      <c r="G857" s="4">
        <v>835</v>
      </c>
      <c r="H857" s="739">
        <v>0.41880897414655766</v>
      </c>
      <c r="I857" s="739">
        <v>6412.6618918511458</v>
      </c>
      <c r="J857" s="739">
        <v>6412.8712963382195</v>
      </c>
      <c r="K857" s="739">
        <v>41.661891851146521</v>
      </c>
      <c r="L857" s="739">
        <v>41.8712963382198</v>
      </c>
      <c r="M857" s="739">
        <v>2.237381574771228</v>
      </c>
      <c r="N857" s="739">
        <v>255.52243900742943</v>
      </c>
      <c r="O857" s="74">
        <v>3.7948963632022011E-6</v>
      </c>
      <c r="P857" s="74">
        <v>2.2373771000080787</v>
      </c>
      <c r="Q857" s="74">
        <v>4.474763149542456E-6</v>
      </c>
      <c r="R857" s="74">
        <v>1.0000006794994323</v>
      </c>
      <c r="S857" s="74">
        <v>1.0365875823533119</v>
      </c>
      <c r="T857" s="74">
        <v>1.0364772019736832</v>
      </c>
      <c r="U857" s="74">
        <v>0.82247182014361897</v>
      </c>
      <c r="V857" s="74"/>
      <c r="W857" s="74">
        <v>1.3662401656489278E-7</v>
      </c>
      <c r="X857" s="74">
        <v>1.1910486857584266E-10</v>
      </c>
      <c r="Y857" s="74">
        <v>1.3674312143346862E-7</v>
      </c>
      <c r="Z857" s="150"/>
      <c r="AA857" s="150"/>
      <c r="AB857" s="150"/>
      <c r="AJ857" s="157"/>
      <c r="AK857" s="157"/>
      <c r="AL857" s="157"/>
    </row>
    <row r="858" spans="6:38">
      <c r="G858" s="4">
        <v>836</v>
      </c>
      <c r="H858" s="739">
        <v>0.42301807431307947</v>
      </c>
      <c r="I858" s="739">
        <v>6413.0807008252923</v>
      </c>
      <c r="J858" s="739">
        <v>6413.2922098624485</v>
      </c>
      <c r="K858" s="739">
        <v>42.080700825293064</v>
      </c>
      <c r="L858" s="739">
        <v>42.292209862449603</v>
      </c>
      <c r="M858" s="739">
        <v>2.1167758987214125</v>
      </c>
      <c r="N858" s="739">
        <v>256.68554637643109</v>
      </c>
      <c r="O858" s="74">
        <v>3.5740644047034544E-6</v>
      </c>
      <c r="P858" s="74">
        <v>2.1167716651696149</v>
      </c>
      <c r="Q858" s="74">
        <v>4.2335517974428254E-6</v>
      </c>
      <c r="R858" s="74">
        <v>1.0000006399580081</v>
      </c>
      <c r="S858" s="74">
        <v>1.0364772687966557</v>
      </c>
      <c r="T858" s="74">
        <v>1.0363658145861878</v>
      </c>
      <c r="U858" s="74">
        <v>0.83058219046415616</v>
      </c>
      <c r="V858" s="74"/>
      <c r="W858" s="74">
        <v>1.2167838240924367E-7</v>
      </c>
      <c r="X858" s="74">
        <v>1.0534580106688961E-10</v>
      </c>
      <c r="Y858" s="74">
        <v>1.2178372821031057E-7</v>
      </c>
      <c r="Z858" s="150"/>
      <c r="AA858" s="150"/>
      <c r="AB858" s="150"/>
      <c r="AJ858" s="157"/>
      <c r="AK858" s="157"/>
      <c r="AL858" s="157"/>
    </row>
    <row r="859" spans="6:38">
      <c r="G859" s="134">
        <v>837</v>
      </c>
      <c r="H859" s="739">
        <v>0.42726947663954884</v>
      </c>
      <c r="I859" s="739">
        <v>6413.5037188996057</v>
      </c>
      <c r="J859" s="739">
        <v>6413.717353637925</v>
      </c>
      <c r="K859" s="739">
        <v>42.503718899606135</v>
      </c>
      <c r="L859" s="739">
        <v>42.71735363792591</v>
      </c>
      <c r="M859" s="739">
        <v>2.0020802484530869</v>
      </c>
      <c r="N859" s="739">
        <v>257.86018785232091</v>
      </c>
      <c r="O859" s="74">
        <v>3.3650079405685886E-6</v>
      </c>
      <c r="P859" s="74">
        <v>2.0020762442925899</v>
      </c>
      <c r="Q859" s="74">
        <v>4.0041604969061732E-6</v>
      </c>
      <c r="R859" s="74">
        <v>1.0000006025250712</v>
      </c>
      <c r="S859" s="74">
        <v>1.0363658778298537</v>
      </c>
      <c r="T859" s="74">
        <v>1.0362533396900067</v>
      </c>
      <c r="U859" s="74">
        <v>0.83877104285829773</v>
      </c>
      <c r="V859" s="74"/>
      <c r="W859" s="74">
        <v>1.0839155608152896E-7</v>
      </c>
      <c r="X859" s="74">
        <v>9.3116138911030791E-11</v>
      </c>
      <c r="Y859" s="74">
        <v>1.0848467222043999E-7</v>
      </c>
      <c r="Z859" s="150"/>
      <c r="AA859" s="150"/>
      <c r="AB859" s="150"/>
      <c r="AJ859" s="157"/>
      <c r="AK859" s="157"/>
      <c r="AL859" s="157"/>
    </row>
    <row r="860" spans="6:38">
      <c r="G860" s="4">
        <v>838</v>
      </c>
      <c r="H860" s="739">
        <v>0.43156360626974133</v>
      </c>
      <c r="I860" s="739">
        <v>6413.9309883762453</v>
      </c>
      <c r="J860" s="739">
        <v>6414.1467701793799</v>
      </c>
      <c r="K860" s="739">
        <v>42.930988376245686</v>
      </c>
      <c r="L860" s="739">
        <v>43.14677017938056</v>
      </c>
      <c r="M860" s="739">
        <v>1.8930400056500558</v>
      </c>
      <c r="N860" s="739">
        <v>259.04647624877794</v>
      </c>
      <c r="O860" s="74">
        <v>3.1671673374194549E-6</v>
      </c>
      <c r="P860" s="74">
        <v>1.8930362195700445</v>
      </c>
      <c r="Q860" s="74">
        <v>3.7860800113001115E-6</v>
      </c>
      <c r="R860" s="74">
        <v>1.0000005671004144</v>
      </c>
      <c r="S860" s="74">
        <v>1.0362533995252914</v>
      </c>
      <c r="T860" s="74">
        <v>1.0361397672692736</v>
      </c>
      <c r="U860" s="74">
        <v>0.84703910868483945</v>
      </c>
      <c r="V860" s="74"/>
      <c r="W860" s="74">
        <v>9.6584791746504546E-8</v>
      </c>
      <c r="X860" s="74">
        <v>8.2253346619089687E-11</v>
      </c>
      <c r="Y860" s="74">
        <v>9.6667045093123642E-8</v>
      </c>
      <c r="Z860" s="150"/>
      <c r="AA860" s="150"/>
      <c r="AB860" s="150"/>
      <c r="AJ860" s="157"/>
      <c r="AK860" s="157"/>
      <c r="AL860" s="157"/>
    </row>
    <row r="861" spans="6:38">
      <c r="G861" s="4">
        <v>839</v>
      </c>
      <c r="H861" s="739">
        <v>0.43590089262019893</v>
      </c>
      <c r="I861" s="739">
        <v>6414.3625519825146</v>
      </c>
      <c r="J861" s="739">
        <v>6414.5805024288247</v>
      </c>
      <c r="K861" s="739">
        <v>43.362551982515498</v>
      </c>
      <c r="L861" s="739">
        <v>43.580502428825596</v>
      </c>
      <c r="M861" s="739">
        <v>1.7894095843833697</v>
      </c>
      <c r="N861" s="739">
        <v>260.24452545148489</v>
      </c>
      <c r="O861" s="74">
        <v>2.9800054872482907E-6</v>
      </c>
      <c r="P861" s="74">
        <v>1.7894060055642009</v>
      </c>
      <c r="Q861" s="74">
        <v>3.5788191687667393E-6</v>
      </c>
      <c r="R861" s="74">
        <v>1.0000005335878646</v>
      </c>
      <c r="S861" s="74">
        <v>1.0361398238601855</v>
      </c>
      <c r="T861" s="74">
        <v>1.0360250872123171</v>
      </c>
      <c r="U861" s="74">
        <v>0.85538712558718544</v>
      </c>
      <c r="V861" s="74"/>
      <c r="W861" s="74">
        <v>8.6097520247309295E-8</v>
      </c>
      <c r="X861" s="74">
        <v>7.2611285464783293E-11</v>
      </c>
      <c r="Y861" s="74">
        <v>8.6170131532774084E-8</v>
      </c>
      <c r="Z861" s="150"/>
      <c r="AA861" s="150"/>
      <c r="AB861" s="150"/>
      <c r="AJ861" s="157"/>
      <c r="AK861" s="157"/>
      <c r="AL861" s="157"/>
    </row>
    <row r="862" spans="6:38">
      <c r="F862" s="69"/>
      <c r="G862" s="4">
        <v>840</v>
      </c>
      <c r="H862" s="739">
        <v>0.44028176942316988</v>
      </c>
      <c r="I862" s="739">
        <v>6414.7984528751349</v>
      </c>
      <c r="J862" s="739">
        <v>6415.0185937598462</v>
      </c>
      <c r="K862" s="739">
        <v>43.798452875135695</v>
      </c>
      <c r="L862" s="739">
        <v>44.018593759847278</v>
      </c>
      <c r="M862" s="739">
        <v>1.6909522107013872</v>
      </c>
      <c r="N862" s="739">
        <v>261.45445042768171</v>
      </c>
      <c r="O862" s="74">
        <v>2.8030071277011589E-6</v>
      </c>
      <c r="P862" s="74">
        <v>1.6909488287969658</v>
      </c>
      <c r="Q862" s="74">
        <v>3.3819044214027739E-6</v>
      </c>
      <c r="R862" s="74">
        <v>1.0000005018951599</v>
      </c>
      <c r="S862" s="74">
        <v>1.0360251407161558</v>
      </c>
      <c r="T862" s="74">
        <v>1.0359092893112258</v>
      </c>
      <c r="U862" s="74">
        <v>0.86381583753745872</v>
      </c>
      <c r="V862" s="74"/>
      <c r="W862" s="74">
        <v>7.678561369264929E-8</v>
      </c>
      <c r="X862" s="74">
        <v>6.4058658096412589E-11</v>
      </c>
      <c r="Y862" s="74">
        <v>7.6849672350745707E-8</v>
      </c>
      <c r="Z862" s="150"/>
      <c r="AA862" s="150"/>
      <c r="AB862" s="150"/>
      <c r="AJ862" s="157"/>
      <c r="AK862" s="157"/>
      <c r="AL862" s="157"/>
    </row>
    <row r="863" spans="6:38">
      <c r="G863" s="134">
        <v>841</v>
      </c>
      <c r="H863" s="739">
        <v>0.44470667476998582</v>
      </c>
      <c r="I863" s="739">
        <v>6415.2387346445585</v>
      </c>
      <c r="J863" s="739">
        <v>6415.4610879819438</v>
      </c>
      <c r="K863" s="739">
        <v>44.238734644558868</v>
      </c>
      <c r="L863" s="739">
        <v>44.461087981943862</v>
      </c>
      <c r="M863" s="739">
        <v>1.5974397026767089</v>
      </c>
      <c r="N863" s="739">
        <v>262.67636723579312</v>
      </c>
      <c r="O863" s="74">
        <v>2.6356781709205336E-6</v>
      </c>
      <c r="P863" s="74">
        <v>1.5974365077973036</v>
      </c>
      <c r="Q863" s="74">
        <v>3.1948794053534176E-6</v>
      </c>
      <c r="R863" s="74">
        <v>1.0000004719338302</v>
      </c>
      <c r="S863" s="74">
        <v>1.035909339878792</v>
      </c>
      <c r="T863" s="74">
        <v>1.0357923632614165</v>
      </c>
      <c r="U863" s="74">
        <v>0.87232599488561391</v>
      </c>
      <c r="V863" s="74"/>
      <c r="W863" s="74">
        <v>6.8519806579606599E-8</v>
      </c>
      <c r="X863" s="74">
        <v>5.6477589975762367E-11</v>
      </c>
      <c r="Y863" s="74">
        <v>6.8576284169582365E-8</v>
      </c>
      <c r="Z863" s="150"/>
      <c r="AA863" s="150"/>
      <c r="AB863" s="150"/>
      <c r="AJ863" s="157"/>
      <c r="AK863" s="157"/>
      <c r="AL863" s="157"/>
    </row>
    <row r="864" spans="6:38">
      <c r="G864" s="4">
        <v>842</v>
      </c>
      <c r="H864" s="739">
        <v>0.44917605115486881</v>
      </c>
      <c r="I864" s="739">
        <v>6415.6834413193283</v>
      </c>
      <c r="J864" s="739">
        <v>6415.908029344906</v>
      </c>
      <c r="K864" s="739">
        <v>44.683441319328836</v>
      </c>
      <c r="L864" s="739">
        <v>44.908029344906268</v>
      </c>
      <c r="M864" s="739">
        <v>1.5086522511827751</v>
      </c>
      <c r="N864" s="739">
        <v>263.9103930351265</v>
      </c>
      <c r="O864" s="74">
        <v>2.4775450414928798E-6</v>
      </c>
      <c r="P864" s="74">
        <v>1.5086492338782727</v>
      </c>
      <c r="Q864" s="74">
        <v>3.0173045023655501E-6</v>
      </c>
      <c r="R864" s="74">
        <v>1.0000004436190779</v>
      </c>
      <c r="S864" s="74">
        <v>1.0357924110372161</v>
      </c>
      <c r="T864" s="74">
        <v>1.0356742986611929</v>
      </c>
      <c r="U864" s="74">
        <v>0.8809183543967265</v>
      </c>
      <c r="V864" s="74"/>
      <c r="W864" s="74">
        <v>6.1184260717823276E-8</v>
      </c>
      <c r="X864" s="74">
        <v>4.9762336720909768E-11</v>
      </c>
      <c r="Y864" s="74">
        <v>6.1234023054544192E-8</v>
      </c>
      <c r="Z864" s="150"/>
      <c r="AA864" s="150"/>
      <c r="AB864" s="150"/>
      <c r="AJ864" s="157"/>
      <c r="AK864" s="157"/>
      <c r="AL864" s="157"/>
    </row>
    <row r="865" spans="7:38">
      <c r="G865" s="4">
        <v>843</v>
      </c>
      <c r="H865" s="739">
        <v>0.45369034551918197</v>
      </c>
      <c r="I865" s="739">
        <v>6416.1326173704829</v>
      </c>
      <c r="J865" s="739">
        <v>6416.3594625432424</v>
      </c>
      <c r="K865" s="739">
        <v>45.132617370483707</v>
      </c>
      <c r="L865" s="739">
        <v>45.359462543243296</v>
      </c>
      <c r="M865" s="739">
        <v>1.4243782016602848</v>
      </c>
      <c r="N865" s="739">
        <v>265.15664609564448</v>
      </c>
      <c r="O865" s="74">
        <v>2.3281540240062186E-6</v>
      </c>
      <c r="P865" s="74">
        <v>1.4243753529038816</v>
      </c>
      <c r="Q865" s="74">
        <v>2.8487564033205699E-6</v>
      </c>
      <c r="R865" s="74">
        <v>1.0000004168696617</v>
      </c>
      <c r="S865" s="74">
        <v>1.0356743437836371</v>
      </c>
      <c r="T865" s="74">
        <v>1.035555085011298</v>
      </c>
      <c r="U865" s="74">
        <v>0.8895936793051078</v>
      </c>
      <c r="V865" s="74"/>
      <c r="W865" s="74">
        <v>5.4675262021877957E-8</v>
      </c>
      <c r="X865" s="74">
        <v>4.3818107191485432E-11</v>
      </c>
      <c r="Y865" s="74">
        <v>5.4719080129069445E-8</v>
      </c>
      <c r="Z865" s="150"/>
      <c r="AA865" s="150"/>
      <c r="AB865" s="150"/>
      <c r="AJ865" s="157"/>
      <c r="AK865" s="157"/>
      <c r="AL865" s="157"/>
    </row>
    <row r="866" spans="7:38">
      <c r="G866" s="4">
        <v>844</v>
      </c>
      <c r="H866" s="739">
        <v>0.45825000929612364</v>
      </c>
      <c r="I866" s="739">
        <v>6416.586307716002</v>
      </c>
      <c r="J866" s="739">
        <v>6416.8154327206503</v>
      </c>
      <c r="K866" s="739">
        <v>45.586307716002885</v>
      </c>
      <c r="L866" s="739">
        <v>45.815432720650946</v>
      </c>
      <c r="M866" s="739">
        <v>1.3444138371221521</v>
      </c>
      <c r="N866" s="739">
        <v>266.41524580780907</v>
      </c>
      <c r="O866" s="74">
        <v>2.1870706206846579E-6</v>
      </c>
      <c r="P866" s="74">
        <v>1.3444111482944778</v>
      </c>
      <c r="Q866" s="74">
        <v>2.688827674244304E-6</v>
      </c>
      <c r="R866" s="74">
        <v>1.0000003916077818</v>
      </c>
      <c r="S866" s="74">
        <v>1.0355551276129034</v>
      </c>
      <c r="T866" s="74">
        <v>1.0354347117144669</v>
      </c>
      <c r="U866" s="74">
        <v>0.89835273935068471</v>
      </c>
      <c r="V866" s="74"/>
      <c r="W866" s="74">
        <v>4.8900037982050591E-8</v>
      </c>
      <c r="X866" s="74">
        <v>3.8559992874199719E-11</v>
      </c>
      <c r="Y866" s="74">
        <v>4.8938597974924791E-8</v>
      </c>
      <c r="Z866" s="150"/>
      <c r="AA866" s="150"/>
      <c r="AB866" s="150"/>
      <c r="AJ866" s="157"/>
      <c r="AK866" s="157"/>
      <c r="AL866" s="157"/>
    </row>
    <row r="867" spans="7:38">
      <c r="G867" s="134">
        <v>845</v>
      </c>
      <c r="H867" s="739">
        <v>0.46285549845587115</v>
      </c>
      <c r="I867" s="739">
        <v>6417.0445577252985</v>
      </c>
      <c r="J867" s="739">
        <v>6417.2759854745264</v>
      </c>
      <c r="K867" s="739">
        <v>46.044557725299001</v>
      </c>
      <c r="L867" s="739">
        <v>46.275985474526934</v>
      </c>
      <c r="M867" s="739">
        <v>1.2685631626332254</v>
      </c>
      <c r="N867" s="739">
        <v>267.68631269249988</v>
      </c>
      <c r="O867" s="74">
        <v>2.053878919527753E-6</v>
      </c>
      <c r="P867" s="74">
        <v>1.2685606255069002</v>
      </c>
      <c r="Q867" s="74">
        <v>2.5371263252664511E-6</v>
      </c>
      <c r="R867" s="74">
        <v>1.0000003677589655</v>
      </c>
      <c r="S867" s="74">
        <v>1.0354347519220513</v>
      </c>
      <c r="T867" s="74">
        <v>1.035313168074971</v>
      </c>
      <c r="U867" s="74">
        <v>0.9071963108312957</v>
      </c>
      <c r="V867" s="74"/>
      <c r="W867" s="74">
        <v>4.3775685319942446E-8</v>
      </c>
      <c r="X867" s="74">
        <v>3.3911994804360247E-11</v>
      </c>
      <c r="Y867" s="74">
        <v>4.3809597314746809E-8</v>
      </c>
      <c r="Z867" s="150"/>
      <c r="AA867" s="150"/>
      <c r="AB867" s="150"/>
      <c r="AJ867" s="157"/>
      <c r="AK867" s="157"/>
      <c r="AL867" s="157"/>
    </row>
    <row r="868" spans="7:38">
      <c r="G868" s="4">
        <v>846</v>
      </c>
      <c r="H868" s="739">
        <v>0.46750727355117844</v>
      </c>
      <c r="I868" s="739">
        <v>6417.5074132237542</v>
      </c>
      <c r="J868" s="739">
        <v>6417.74116686053</v>
      </c>
      <c r="K868" s="739">
        <v>46.507413223754874</v>
      </c>
      <c r="L868" s="739">
        <v>46.741166860530463</v>
      </c>
      <c r="M868" s="739">
        <v>1.1966376914890331</v>
      </c>
      <c r="N868" s="739">
        <v>268.96996841100611</v>
      </c>
      <c r="O868" s="74">
        <v>1.9281809733451459E-6</v>
      </c>
      <c r="P868" s="74">
        <v>1.1966352982136501</v>
      </c>
      <c r="Q868" s="74">
        <v>2.3932753829780659E-6</v>
      </c>
      <c r="R868" s="74">
        <v>1.0000003452519577</v>
      </c>
      <c r="S868" s="74">
        <v>1.0353132060098442</v>
      </c>
      <c r="T868" s="74">
        <v>1.0351904432981578</v>
      </c>
      <c r="U868" s="74">
        <v>0.91612517664589177</v>
      </c>
      <c r="V868" s="74"/>
      <c r="W868" s="74">
        <v>3.92281979976584E-8</v>
      </c>
      <c r="X868" s="74">
        <v>2.9806139897250526E-11</v>
      </c>
      <c r="Y868" s="74">
        <v>3.925800413755565E-8</v>
      </c>
      <c r="Z868" s="150"/>
      <c r="AA868" s="150"/>
      <c r="AB868" s="150"/>
      <c r="AJ868" s="157"/>
      <c r="AK868" s="157"/>
      <c r="AL868" s="157"/>
    </row>
    <row r="869" spans="7:38">
      <c r="G869" s="4">
        <v>847</v>
      </c>
      <c r="H869" s="739">
        <v>0.47220579976343235</v>
      </c>
      <c r="I869" s="739">
        <v>6417.9749204973059</v>
      </c>
      <c r="J869" s="739">
        <v>6418.211023397188</v>
      </c>
      <c r="K869" s="739">
        <v>46.974920497306123</v>
      </c>
      <c r="L869" s="739">
        <v>47.211023397187837</v>
      </c>
      <c r="M869" s="739">
        <v>1.1284562333058563</v>
      </c>
      <c r="N869" s="739">
        <v>270.26633577509125</v>
      </c>
      <c r="O869" s="74">
        <v>1.8095961900403022E-6</v>
      </c>
      <c r="P869" s="74">
        <v>1.1284539763933896</v>
      </c>
      <c r="Q869" s="74">
        <v>2.2569124666117129E-6</v>
      </c>
      <c r="R869" s="74">
        <v>1.0000003240186104</v>
      </c>
      <c r="S869" s="74">
        <v>1.035190479076308</v>
      </c>
      <c r="T869" s="74">
        <v>1.0350665264899819</v>
      </c>
      <c r="U869" s="74">
        <v>0.92514012633864695</v>
      </c>
      <c r="V869" s="74"/>
      <c r="W869" s="74">
        <v>3.519158639139786E-8</v>
      </c>
      <c r="X869" s="74">
        <v>2.6181679163056024E-11</v>
      </c>
      <c r="Y869" s="74">
        <v>3.5217768070560919E-8</v>
      </c>
      <c r="Z869" s="150"/>
      <c r="AA869" s="150"/>
      <c r="AB869" s="150"/>
      <c r="AJ869" s="157"/>
      <c r="AK869" s="157"/>
      <c r="AL869" s="157"/>
    </row>
    <row r="870" spans="7:38">
      <c r="G870" s="4">
        <v>848</v>
      </c>
      <c r="H870" s="739">
        <v>0.47695154694916791</v>
      </c>
      <c r="I870" s="739">
        <v>6418.4471262970692</v>
      </c>
      <c r="J870" s="739">
        <v>6418.6856020705436</v>
      </c>
      <c r="K870" s="739">
        <v>47.447126297069552</v>
      </c>
      <c r="L870" s="739">
        <v>47.685602070544135</v>
      </c>
      <c r="M870" s="739">
        <v>1.0637816722152991</v>
      </c>
      <c r="N870" s="739">
        <v>270.64999999999998</v>
      </c>
      <c r="O870" s="74">
        <v>1.7034656447002055E-6</v>
      </c>
      <c r="P870" s="74">
        <v>1.0637795446519547</v>
      </c>
      <c r="Q870" s="74">
        <v>2.1275633444305983E-6</v>
      </c>
      <c r="R870" s="74">
        <v>1.0000003050153101</v>
      </c>
      <c r="S870" s="74">
        <v>1.0350665585014698</v>
      </c>
      <c r="T870" s="74">
        <v>1.0349414049362355</v>
      </c>
      <c r="U870" s="74">
        <v>0.93424195343914107</v>
      </c>
      <c r="V870" s="74"/>
      <c r="W870" s="74">
        <v>3.1876268839812759E-8</v>
      </c>
      <c r="X870" s="74">
        <v>2.3192624661956312E-11</v>
      </c>
      <c r="Y870" s="74">
        <v>3.1899461464474717E-8</v>
      </c>
      <c r="Z870" s="150"/>
      <c r="AA870" s="150"/>
      <c r="AB870" s="150"/>
      <c r="AJ870" s="157"/>
      <c r="AK870" s="157"/>
      <c r="AL870" s="157"/>
    </row>
    <row r="871" spans="7:38">
      <c r="G871" s="134">
        <v>849</v>
      </c>
      <c r="H871" s="739">
        <v>0.48174498968705942</v>
      </c>
      <c r="I871" s="739">
        <v>6418.924077844018</v>
      </c>
      <c r="J871" s="739">
        <v>6419.1649503388617</v>
      </c>
      <c r="K871" s="739">
        <v>47.924077844018719</v>
      </c>
      <c r="L871" s="739">
        <v>48.164950338862248</v>
      </c>
      <c r="M871" s="739">
        <v>1.0022283354700297</v>
      </c>
      <c r="N871" s="739">
        <v>270.64999999999998</v>
      </c>
      <c r="O871" s="74">
        <v>1.6048984318962159E-6</v>
      </c>
      <c r="P871" s="74">
        <v>1.0022263310133588</v>
      </c>
      <c r="Q871" s="74">
        <v>2.0044566709400594E-6</v>
      </c>
      <c r="R871" s="74">
        <v>1.0000002873662845</v>
      </c>
      <c r="S871" s="74">
        <v>1.0349414346579444</v>
      </c>
      <c r="T871" s="74">
        <v>1.0348150689137703</v>
      </c>
      <c r="U871" s="74">
        <v>0.94343146302344394</v>
      </c>
      <c r="V871" s="74"/>
      <c r="W871" s="74">
        <v>2.8994603565640537E-8</v>
      </c>
      <c r="X871" s="74">
        <v>2.0600513741417994E-11</v>
      </c>
      <c r="Y871" s="74">
        <v>2.9015204079381957E-8</v>
      </c>
      <c r="Z871" s="150"/>
      <c r="AA871" s="150"/>
      <c r="AB871" s="150"/>
      <c r="AJ871" s="157"/>
      <c r="AK871" s="157"/>
      <c r="AL871" s="157"/>
    </row>
    <row r="872" spans="7:38">
      <c r="G872" s="4">
        <v>850</v>
      </c>
      <c r="H872" s="739">
        <v>0.48658660732537501</v>
      </c>
      <c r="I872" s="739">
        <v>6419.4058228337053</v>
      </c>
      <c r="J872" s="739">
        <v>6419.6491161373679</v>
      </c>
      <c r="K872" s="739">
        <v>48.405822833705763</v>
      </c>
      <c r="L872" s="739">
        <v>48.649116137368452</v>
      </c>
      <c r="M872" s="739">
        <v>0.94367973024234486</v>
      </c>
      <c r="N872" s="739">
        <v>270.64999999999998</v>
      </c>
      <c r="O872" s="74">
        <v>1.5111427862073981E-6</v>
      </c>
      <c r="P872" s="74">
        <v>0.94367784288288437</v>
      </c>
      <c r="Q872" s="74">
        <v>1.8873594604846899E-6</v>
      </c>
      <c r="R872" s="74">
        <v>1.0000002705787974</v>
      </c>
      <c r="S872" s="74">
        <v>1.0348150971764789</v>
      </c>
      <c r="T872" s="74">
        <v>1.0346875079570836</v>
      </c>
      <c r="U872" s="74">
        <v>0.95270946600567186</v>
      </c>
      <c r="V872" s="74"/>
      <c r="W872" s="74">
        <v>2.6390606535918445E-8</v>
      </c>
      <c r="X872" s="74">
        <v>1.8278142016487452E-11</v>
      </c>
      <c r="Y872" s="74">
        <v>2.6408884677934934E-8</v>
      </c>
      <c r="Z872" s="150"/>
      <c r="AA872" s="150"/>
      <c r="AB872" s="150"/>
      <c r="AJ872" s="157"/>
      <c r="AK872" s="157"/>
      <c r="AL872" s="157"/>
    </row>
    <row r="873" spans="7:38">
      <c r="G873" s="4">
        <v>851</v>
      </c>
      <c r="H873" s="739">
        <v>0.49147688402991346</v>
      </c>
      <c r="I873" s="739">
        <v>6419.8924094410304</v>
      </c>
      <c r="J873" s="739">
        <v>6420.1381478830453</v>
      </c>
      <c r="K873" s="739">
        <v>48.892409441031141</v>
      </c>
      <c r="L873" s="739">
        <v>49.138147883046095</v>
      </c>
      <c r="M873" s="739">
        <v>0.88802226702726561</v>
      </c>
      <c r="N873" s="739">
        <v>270.64999999999998</v>
      </c>
      <c r="O873" s="74">
        <v>1.4220168133368445E-6</v>
      </c>
      <c r="P873" s="74">
        <v>0.8880204909827315</v>
      </c>
      <c r="Q873" s="74">
        <v>1.7760445340545313E-6</v>
      </c>
      <c r="R873" s="74">
        <v>1.00000025462028</v>
      </c>
      <c r="S873" s="74">
        <v>1.0346875348163695</v>
      </c>
      <c r="T873" s="74">
        <v>1.0345587107287795</v>
      </c>
      <c r="U873" s="74">
        <v>0.96207677892607535</v>
      </c>
      <c r="V873" s="74"/>
      <c r="W873" s="74">
        <v>2.403724541532606E-8</v>
      </c>
      <c r="X873" s="74">
        <v>1.6199882850589901E-11</v>
      </c>
      <c r="Y873" s="74">
        <v>2.4053445298176651E-8</v>
      </c>
      <c r="Z873" s="150"/>
      <c r="AA873" s="150"/>
      <c r="AB873" s="150"/>
      <c r="AJ873" s="157"/>
      <c r="AK873" s="157"/>
      <c r="AL873" s="157"/>
    </row>
    <row r="874" spans="7:38">
      <c r="G874" s="4">
        <v>852</v>
      </c>
      <c r="H874" s="739">
        <v>0.49641630883242027</v>
      </c>
      <c r="I874" s="739">
        <v>6420.3838863250603</v>
      </c>
      <c r="J874" s="739">
        <v>6420.6320944794761</v>
      </c>
      <c r="K874" s="739">
        <v>49.383886325061049</v>
      </c>
      <c r="L874" s="739">
        <v>49.63209447947726</v>
      </c>
      <c r="M874" s="739">
        <v>0.83514492098160975</v>
      </c>
      <c r="N874" s="739">
        <v>270.64999999999998</v>
      </c>
      <c r="O874" s="74">
        <v>1.3373427258578595E-6</v>
      </c>
      <c r="P874" s="74">
        <v>0.83514325069176776</v>
      </c>
      <c r="Q874" s="74">
        <v>1.6702898419632194E-6</v>
      </c>
      <c r="R874" s="74">
        <v>1.0000002394588983</v>
      </c>
      <c r="S874" s="74">
        <v>1.034558736238949</v>
      </c>
      <c r="T874" s="74">
        <v>1.0344286657928377</v>
      </c>
      <c r="U874" s="74">
        <v>0.97153422520568711</v>
      </c>
      <c r="V874" s="74"/>
      <c r="W874" s="74">
        <v>2.1909877176671663E-8</v>
      </c>
      <c r="X874" s="74">
        <v>1.434227673259089E-11</v>
      </c>
      <c r="Y874" s="74">
        <v>2.1924219453404255E-8</v>
      </c>
      <c r="Z874" s="150"/>
      <c r="AA874" s="150"/>
      <c r="AB874" s="150"/>
      <c r="AJ874" s="157"/>
      <c r="AK874" s="157"/>
      <c r="AL874" s="157"/>
    </row>
    <row r="875" spans="7:38">
      <c r="G875" s="134">
        <v>853</v>
      </c>
      <c r="H875" s="739">
        <v>0.50140537567949195</v>
      </c>
      <c r="I875" s="739">
        <v>6420.8803026338928</v>
      </c>
      <c r="J875" s="739">
        <v>6421.1310053217321</v>
      </c>
      <c r="K875" s="739">
        <v>49.880302633893464</v>
      </c>
      <c r="L875" s="739">
        <v>50.131005321733213</v>
      </c>
      <c r="M875" s="739">
        <v>0.78493925410779608</v>
      </c>
      <c r="N875" s="739">
        <v>270.64999999999998</v>
      </c>
      <c r="O875" s="74">
        <v>1.2569468787375533E-6</v>
      </c>
      <c r="P875" s="74">
        <v>0.78493768422928789</v>
      </c>
      <c r="Q875" s="74">
        <v>1.5698785082155921E-6</v>
      </c>
      <c r="R875" s="74">
        <v>1.0000002250635598</v>
      </c>
      <c r="S875" s="74">
        <v>1.0344286900069115</v>
      </c>
      <c r="T875" s="74">
        <v>1.0342973616139366</v>
      </c>
      <c r="U875" s="74">
        <v>0.98108263519134198</v>
      </c>
      <c r="V875" s="74"/>
      <c r="W875" s="74">
        <v>1.9986084456342059E-8</v>
      </c>
      <c r="X875" s="74">
        <v>1.2683874582612025E-11</v>
      </c>
      <c r="Y875" s="74">
        <v>1.999876833092467E-8</v>
      </c>
      <c r="Z875" s="150"/>
      <c r="AA875" s="150"/>
      <c r="AB875" s="150"/>
      <c r="AJ875" s="157"/>
      <c r="AK875" s="157"/>
      <c r="AL875" s="157"/>
    </row>
    <row r="876" spans="7:38">
      <c r="G876" s="4">
        <v>854</v>
      </c>
      <c r="H876" s="739">
        <v>0.50644458348197074</v>
      </c>
      <c r="I876" s="739">
        <v>6421.3817080095723</v>
      </c>
      <c r="J876" s="739">
        <v>6421.634930301313</v>
      </c>
      <c r="K876" s="739">
        <v>50.381708009572947</v>
      </c>
      <c r="L876" s="739">
        <v>50.634930301313929</v>
      </c>
      <c r="M876" s="739">
        <v>0.73729943342975535</v>
      </c>
      <c r="N876" s="739">
        <v>270.64999999999998</v>
      </c>
      <c r="O876" s="74">
        <v>1.1806597984424754E-6</v>
      </c>
      <c r="P876" s="74">
        <v>0.73729795883088844</v>
      </c>
      <c r="Q876" s="74">
        <v>1.4745988668595107E-6</v>
      </c>
      <c r="R876" s="74">
        <v>1.0000002114039199</v>
      </c>
      <c r="S876" s="74">
        <v>1.0342973845836423</v>
      </c>
      <c r="T876" s="74">
        <v>1.0341647865567816</v>
      </c>
      <c r="U876" s="74">
        <v>0.99072284620160644</v>
      </c>
      <c r="V876" s="74"/>
      <c r="W876" s="74">
        <v>1.8245518741667103E-8</v>
      </c>
      <c r="X876" s="74">
        <v>1.1205089958331323E-11</v>
      </c>
      <c r="Y876" s="74">
        <v>1.8256723831625435E-8</v>
      </c>
      <c r="Z876" s="150"/>
      <c r="AA876" s="150"/>
      <c r="AB876" s="150"/>
      <c r="AJ876" s="157"/>
      <c r="AK876" s="157"/>
      <c r="AL876" s="157"/>
    </row>
    <row r="877" spans="7:38">
      <c r="G877" s="4">
        <v>855</v>
      </c>
      <c r="H877" s="739">
        <v>0.5115344361648364</v>
      </c>
      <c r="I877" s="739">
        <v>6421.8881525930547</v>
      </c>
      <c r="J877" s="739">
        <v>6422.1439198111375</v>
      </c>
      <c r="K877" s="739">
        <v>50.888152593054919</v>
      </c>
      <c r="L877" s="739">
        <v>51.143919811137337</v>
      </c>
      <c r="M877" s="739">
        <v>0.69212224521210652</v>
      </c>
      <c r="N877" s="739">
        <v>270.64999999999998</v>
      </c>
      <c r="O877" s="74">
        <v>1.1083162057082096E-6</v>
      </c>
      <c r="P877" s="74">
        <v>0.69212086096761605</v>
      </c>
      <c r="Q877" s="74">
        <v>1.384244490424213E-6</v>
      </c>
      <c r="R877" s="74">
        <v>1.0000001984503839</v>
      </c>
      <c r="S877" s="74">
        <v>1.034164808332549</v>
      </c>
      <c r="T877" s="74">
        <v>1.0340309288854355</v>
      </c>
      <c r="U877" s="74">
        <v>1.0004557025781651</v>
      </c>
      <c r="V877" s="74"/>
      <c r="W877" s="74">
        <v>1.6669749951635087E-8</v>
      </c>
      <c r="X877" s="74">
        <v>9.8880598642522837E-12</v>
      </c>
      <c r="Y877" s="74">
        <v>1.6679638011499337E-8</v>
      </c>
      <c r="Z877" s="150"/>
      <c r="AA877" s="150"/>
      <c r="AB877" s="150"/>
      <c r="AJ877" s="157"/>
      <c r="AK877" s="157"/>
      <c r="AL877" s="157"/>
    </row>
    <row r="878" spans="7:38">
      <c r="G878" s="4">
        <v>856</v>
      </c>
      <c r="H878" s="739">
        <v>0.51667544271759946</v>
      </c>
      <c r="I878" s="739">
        <v>6422.3996870292194</v>
      </c>
      <c r="J878" s="739">
        <v>6422.6580247505781</v>
      </c>
      <c r="K878" s="739">
        <v>51.399687029219834</v>
      </c>
      <c r="L878" s="739">
        <v>51.658024750578633</v>
      </c>
      <c r="M878" s="739">
        <v>0.64928435354180003</v>
      </c>
      <c r="N878" s="739">
        <v>269.97348729399675</v>
      </c>
      <c r="O878" s="74">
        <v>1.0423239764969078E-6</v>
      </c>
      <c r="P878" s="74">
        <v>0.64928305497309291</v>
      </c>
      <c r="Q878" s="74">
        <v>1.2985687070836001E-6</v>
      </c>
      <c r="R878" s="74">
        <v>1.0000001866341128</v>
      </c>
      <c r="S878" s="74">
        <v>1.0340309487433341</v>
      </c>
      <c r="T878" s="74">
        <v>1.0338957759898282</v>
      </c>
      <c r="U878" s="74">
        <v>1.0102820544120732</v>
      </c>
      <c r="V878" s="74"/>
      <c r="W878" s="74">
        <v>1.5329960827557098E-8</v>
      </c>
      <c r="X878" s="74">
        <v>8.7740901089131424E-12</v>
      </c>
      <c r="Y878" s="74">
        <v>1.5338734917666013E-8</v>
      </c>
      <c r="Z878" s="150"/>
      <c r="AA878" s="150"/>
      <c r="AB878" s="150"/>
      <c r="AJ878" s="157"/>
      <c r="AK878" s="157"/>
      <c r="AL878" s="157"/>
    </row>
    <row r="879" spans="7:38">
      <c r="G879" s="134">
        <v>857</v>
      </c>
      <c r="H879" s="739">
        <v>0.52186811724519777</v>
      </c>
      <c r="I879" s="739">
        <v>6422.9163624719367</v>
      </c>
      <c r="J879" s="739">
        <v>6423.177296530559</v>
      </c>
      <c r="K879" s="739">
        <v>51.916362471937433</v>
      </c>
      <c r="L879" s="739">
        <v>52.177296530560028</v>
      </c>
      <c r="M879" s="739">
        <v>0.60853176540718157</v>
      </c>
      <c r="N879" s="739">
        <v>268.54298837712986</v>
      </c>
      <c r="O879" s="74">
        <v>9.8210595153238919E-7</v>
      </c>
      <c r="P879" s="74">
        <v>0.60853054834365072</v>
      </c>
      <c r="Q879" s="74">
        <v>1.2170635308143631E-6</v>
      </c>
      <c r="R879" s="74">
        <v>1.000000175851762</v>
      </c>
      <c r="S879" s="74">
        <v>1.0338957941045948</v>
      </c>
      <c r="T879" s="74">
        <v>1.0337593160578453</v>
      </c>
      <c r="U879" s="74">
        <v>1.0202027604032082</v>
      </c>
      <c r="V879" s="74"/>
      <c r="W879" s="74">
        <v>1.419261887701784E-8</v>
      </c>
      <c r="X879" s="74">
        <v>7.8308123219598479E-12</v>
      </c>
      <c r="Y879" s="74">
        <v>1.42004496893398E-8</v>
      </c>
      <c r="Z879" s="150"/>
      <c r="AA879" s="150"/>
      <c r="AB879" s="150"/>
      <c r="AJ879" s="157"/>
      <c r="AK879" s="157"/>
      <c r="AL879" s="157"/>
    </row>
    <row r="880" spans="7:38">
      <c r="G880" s="4">
        <v>858</v>
      </c>
      <c r="H880" s="739">
        <v>0.52711297901941212</v>
      </c>
      <c r="I880" s="739">
        <v>6423.4382305891822</v>
      </c>
      <c r="J880" s="739">
        <v>6423.7017870786922</v>
      </c>
      <c r="K880" s="739">
        <v>52.438230589182623</v>
      </c>
      <c r="L880" s="739">
        <v>52.701787078692327</v>
      </c>
      <c r="M880" s="739">
        <v>0.56977142682393422</v>
      </c>
      <c r="N880" s="739">
        <v>267.09834800074151</v>
      </c>
      <c r="O880" s="74">
        <v>9.2452438674314642E-7</v>
      </c>
      <c r="P880" s="74">
        <v>0.56977028728108059</v>
      </c>
      <c r="Q880" s="74">
        <v>1.1395428536478684E-6</v>
      </c>
      <c r="R880" s="74">
        <v>1.0000001655414814</v>
      </c>
      <c r="S880" s="74">
        <v>1.0337593333741388</v>
      </c>
      <c r="T880" s="74">
        <v>1.0336215379456752</v>
      </c>
      <c r="U880" s="74">
        <v>1.0302186877506756</v>
      </c>
      <c r="V880" s="74"/>
      <c r="W880" s="74">
        <v>1.3142870305987524E-8</v>
      </c>
      <c r="X880" s="74">
        <v>6.9779205968899994E-12</v>
      </c>
      <c r="Y880" s="74">
        <v>1.3149848226584415E-8</v>
      </c>
      <c r="Z880" s="150"/>
      <c r="AA880" s="150"/>
      <c r="AB880" s="150"/>
      <c r="AJ880" s="157"/>
      <c r="AK880" s="157"/>
      <c r="AL880" s="157"/>
    </row>
    <row r="881" spans="7:38">
      <c r="G881" s="4">
        <v>859</v>
      </c>
      <c r="H881" s="739">
        <v>0.53241055253079073</v>
      </c>
      <c r="I881" s="739">
        <v>6423.9653435682012</v>
      </c>
      <c r="J881" s="739">
        <v>6424.2315488444665</v>
      </c>
      <c r="K881" s="739">
        <v>52.965343568202037</v>
      </c>
      <c r="L881" s="739">
        <v>53.231548844467433</v>
      </c>
      <c r="M881" s="739">
        <v>0.53293990855268325</v>
      </c>
      <c r="N881" s="739">
        <v>265.63942873512025</v>
      </c>
      <c r="O881" s="74">
        <v>8.6951006281920788E-7</v>
      </c>
      <c r="P881" s="74">
        <v>0.53293884267286618</v>
      </c>
      <c r="Q881" s="74">
        <v>1.0658798171053664E-6</v>
      </c>
      <c r="R881" s="74">
        <v>1.0000001556908771</v>
      </c>
      <c r="S881" s="74">
        <v>1.0336215544847505</v>
      </c>
      <c r="T881" s="74">
        <v>1.0334824294840925</v>
      </c>
      <c r="U881" s="74">
        <v>1.040330709310183</v>
      </c>
      <c r="V881" s="74"/>
      <c r="W881" s="74">
        <v>1.2173546891184147E-8</v>
      </c>
      <c r="X881" s="74">
        <v>6.2080452816448668E-12</v>
      </c>
      <c r="Y881" s="74">
        <v>1.2179754936465793E-8</v>
      </c>
      <c r="Z881" s="150"/>
      <c r="AA881" s="150"/>
      <c r="AB881" s="150"/>
      <c r="AJ881" s="157"/>
      <c r="AK881" s="157"/>
      <c r="AL881" s="157"/>
    </row>
    <row r="882" spans="7:38">
      <c r="G882" s="4">
        <v>860</v>
      </c>
      <c r="H882" s="739">
        <v>0.53776136754109927</v>
      </c>
      <c r="I882" s="739">
        <v>6424.4977541207327</v>
      </c>
      <c r="J882" s="739">
        <v>6424.7666348045032</v>
      </c>
      <c r="K882" s="739">
        <v>53.497754120732822</v>
      </c>
      <c r="L882" s="739">
        <v>53.766634804503369</v>
      </c>
      <c r="M882" s="739">
        <v>0.49797414218100833</v>
      </c>
      <c r="N882" s="739">
        <v>264.16609186241993</v>
      </c>
      <c r="O882" s="74">
        <v>8.1699355015499493E-7</v>
      </c>
      <c r="P882" s="74">
        <v>0.49797314623272398</v>
      </c>
      <c r="Q882" s="74">
        <v>9.9594828436201647E-7</v>
      </c>
      <c r="R882" s="74">
        <v>1.000000146287517</v>
      </c>
      <c r="S882" s="74">
        <v>1.033482445267254</v>
      </c>
      <c r="T882" s="74">
        <v>1.0333419784012445</v>
      </c>
      <c r="U882" s="74">
        <v>1.0505397051920227</v>
      </c>
      <c r="V882" s="74"/>
      <c r="W882" s="74">
        <v>1.1278028022381362E-8</v>
      </c>
      <c r="X882" s="74">
        <v>5.5142886070613617E-12</v>
      </c>
      <c r="Y882" s="74">
        <v>1.1283542310988424E-8</v>
      </c>
      <c r="Z882" s="150"/>
      <c r="AA882" s="150"/>
      <c r="AB882" s="150"/>
      <c r="AJ882" s="157"/>
      <c r="AK882" s="157"/>
      <c r="AL882" s="157"/>
    </row>
    <row r="883" spans="7:38">
      <c r="G883" s="134">
        <v>861</v>
      </c>
      <c r="H883" s="739">
        <v>0.54316595913629795</v>
      </c>
      <c r="I883" s="739">
        <v>6425.0355154882736</v>
      </c>
      <c r="J883" s="739">
        <v>6425.3070984678416</v>
      </c>
      <c r="K883" s="739">
        <v>54.035515488273916</v>
      </c>
      <c r="L883" s="739">
        <v>54.307098467842067</v>
      </c>
      <c r="M883" s="739">
        <v>0.46481148768028807</v>
      </c>
      <c r="N883" s="739">
        <v>262.6781973655406</v>
      </c>
      <c r="O883" s="74">
        <v>7.6690528860414639E-7</v>
      </c>
      <c r="P883" s="74">
        <v>0.46481055805731269</v>
      </c>
      <c r="Q883" s="74">
        <v>9.2962297536057618E-7</v>
      </c>
      <c r="R883" s="74">
        <v>1.0000001373189467</v>
      </c>
      <c r="S883" s="74">
        <v>1.0333419934498222</v>
      </c>
      <c r="T883" s="74">
        <v>1.0332001723219566</v>
      </c>
      <c r="U883" s="74">
        <v>1.0608465628074555</v>
      </c>
      <c r="V883" s="74"/>
      <c r="W883" s="74">
        <v>1.0450215215413114E-8</v>
      </c>
      <c r="X883" s="74">
        <v>4.8902053433096503E-12</v>
      </c>
      <c r="Y883" s="74">
        <v>1.0455105420756424E-8</v>
      </c>
      <c r="Z883" s="150"/>
      <c r="AA883" s="150"/>
      <c r="AB883" s="150"/>
      <c r="AJ883" s="157"/>
      <c r="AK883" s="157"/>
      <c r="AL883" s="157"/>
    </row>
    <row r="884" spans="7:38">
      <c r="G884" s="4">
        <v>862</v>
      </c>
      <c r="H884" s="739">
        <v>0.54862486778004993</v>
      </c>
      <c r="I884" s="739">
        <v>6425.5786814474095</v>
      </c>
      <c r="J884" s="739">
        <v>6425.8529938812999</v>
      </c>
      <c r="K884" s="739">
        <v>54.578681447410197</v>
      </c>
      <c r="L884" s="739">
        <v>54.852993881300222</v>
      </c>
      <c r="M884" s="739">
        <v>0.43338979982729764</v>
      </c>
      <c r="N884" s="739">
        <v>261.1756039169324</v>
      </c>
      <c r="O884" s="74">
        <v>7.1917566736015266E-7</v>
      </c>
      <c r="P884" s="74">
        <v>0.43338893304769799</v>
      </c>
      <c r="Q884" s="74">
        <v>8.6677959965459523E-7</v>
      </c>
      <c r="R884" s="74">
        <v>1.0000001287727018</v>
      </c>
      <c r="S884" s="74">
        <v>1.0332001866572817</v>
      </c>
      <c r="T884" s="74">
        <v>1.0330569987670375</v>
      </c>
      <c r="U884" s="74">
        <v>1.0712521769200976</v>
      </c>
      <c r="V884" s="74"/>
      <c r="W884" s="74">
        <v>9.684505267653375E-9</v>
      </c>
      <c r="X884" s="74">
        <v>4.3297834696169022E-12</v>
      </c>
      <c r="Y884" s="74">
        <v>9.6888350511229915E-9</v>
      </c>
      <c r="Z884" s="150"/>
      <c r="AA884" s="150"/>
      <c r="AB884" s="150"/>
      <c r="AJ884" s="157"/>
      <c r="AK884" s="157"/>
      <c r="AL884" s="157"/>
    </row>
    <row r="885" spans="7:38">
      <c r="G885" s="4">
        <v>863</v>
      </c>
      <c r="H885" s="739">
        <v>0.55413863936776886</v>
      </c>
      <c r="I885" s="739">
        <v>6426.1273063151893</v>
      </c>
      <c r="J885" s="739">
        <v>6426.4043756348728</v>
      </c>
      <c r="K885" s="739">
        <v>55.127306315190239</v>
      </c>
      <c r="L885" s="739">
        <v>55.404375634874121</v>
      </c>
      <c r="M885" s="739">
        <v>0.40364749333885358</v>
      </c>
      <c r="N885" s="739">
        <v>259.65816886732347</v>
      </c>
      <c r="O885" s="74">
        <v>6.7373510479636775E-7</v>
      </c>
      <c r="P885" s="74">
        <v>0.40364668604386689</v>
      </c>
      <c r="Q885" s="74">
        <v>8.0729498667770715E-7</v>
      </c>
      <c r="R885" s="74">
        <v>1.0000001206363236</v>
      </c>
      <c r="S885" s="74">
        <v>1.0330570124104181</v>
      </c>
      <c r="T885" s="74">
        <v>1.0329124451525844</v>
      </c>
      <c r="U885" s="74">
        <v>1.0817574496882116</v>
      </c>
      <c r="V885" s="74"/>
      <c r="W885" s="74">
        <v>8.975762356505208E-9</v>
      </c>
      <c r="X885" s="74">
        <v>3.8274249139349797E-12</v>
      </c>
      <c r="Y885" s="74">
        <v>8.9795897814191428E-9</v>
      </c>
      <c r="Z885" s="150"/>
      <c r="AA885" s="150"/>
      <c r="AB885" s="150"/>
      <c r="AJ885" s="157"/>
      <c r="AK885" s="157"/>
      <c r="AL885" s="157"/>
    </row>
    <row r="886" spans="7:38">
      <c r="G886" s="4">
        <v>864</v>
      </c>
      <c r="H886" s="739">
        <v>0.55970782528120944</v>
      </c>
      <c r="I886" s="739">
        <v>6426.6814449545573</v>
      </c>
      <c r="J886" s="739">
        <v>6426.9612988671979</v>
      </c>
      <c r="K886" s="739">
        <v>55.68144495455811</v>
      </c>
      <c r="L886" s="739">
        <v>55.961298867198714</v>
      </c>
      <c r="M886" s="739">
        <v>0.37552360656897277</v>
      </c>
      <c r="N886" s="739">
        <v>258.12574823437075</v>
      </c>
      <c r="O886" s="74">
        <v>6.3051412809549983E-7</v>
      </c>
      <c r="P886" s="74">
        <v>0.37552285552175962</v>
      </c>
      <c r="Q886" s="74">
        <v>7.510472131379455E-7</v>
      </c>
      <c r="R886" s="74">
        <v>1.0000001128973726</v>
      </c>
      <c r="S886" s="74">
        <v>1.0329124581252807</v>
      </c>
      <c r="T886" s="74">
        <v>1.0327664987892871</v>
      </c>
      <c r="U886" s="74">
        <v>1.0923632907160936</v>
      </c>
      <c r="V886" s="74"/>
      <c r="W886" s="74">
        <v>8.3192894150743256E-9</v>
      </c>
      <c r="X886" s="74">
        <v>3.3779264166597575E-12</v>
      </c>
      <c r="Y886" s="74">
        <v>8.3226673414909851E-9</v>
      </c>
      <c r="Z886" s="150"/>
      <c r="AA886" s="150"/>
      <c r="AB886" s="150"/>
      <c r="AJ886" s="157"/>
      <c r="AK886" s="157"/>
      <c r="AL886" s="157"/>
    </row>
    <row r="887" spans="7:38">
      <c r="G887" s="134">
        <v>865</v>
      </c>
      <c r="H887" s="739">
        <v>0.56533298244360175</v>
      </c>
      <c r="I887" s="739">
        <v>6427.2411527798386</v>
      </c>
      <c r="J887" s="739">
        <v>6427.5238192710603</v>
      </c>
      <c r="K887" s="739">
        <v>56.241152779839304</v>
      </c>
      <c r="L887" s="739">
        <v>56.523819271061107</v>
      </c>
      <c r="M887" s="739">
        <v>0.34895786361984565</v>
      </c>
      <c r="N887" s="739">
        <v>256.57819669123529</v>
      </c>
      <c r="O887" s="74">
        <v>5.8944345249585033E-7</v>
      </c>
      <c r="P887" s="74">
        <v>0.34895716570411839</v>
      </c>
      <c r="Q887" s="74">
        <v>6.9791572723969127E-7</v>
      </c>
      <c r="R887" s="74">
        <v>1.0000001055434433</v>
      </c>
      <c r="S887" s="74">
        <v>1.0327665111124886</v>
      </c>
      <c r="T887" s="74">
        <v>1.0326191468817341</v>
      </c>
      <c r="U887" s="74">
        <v>1.1030706170995472</v>
      </c>
      <c r="V887" s="74"/>
      <c r="W887" s="74">
        <v>7.710799136291728E-9</v>
      </c>
      <c r="X887" s="74">
        <v>2.9764605700447458E-12</v>
      </c>
      <c r="Y887" s="74">
        <v>7.7137755968617728E-9</v>
      </c>
      <c r="Z887" s="150"/>
      <c r="AA887" s="150"/>
      <c r="AB887" s="150"/>
      <c r="AJ887" s="157"/>
      <c r="AK887" s="157"/>
      <c r="AL887" s="157"/>
    </row>
    <row r="888" spans="7:38">
      <c r="G888" s="4">
        <v>866</v>
      </c>
      <c r="H888" s="739">
        <v>0.57101467337535095</v>
      </c>
      <c r="I888" s="739">
        <v>6427.8064857622821</v>
      </c>
      <c r="J888" s="739">
        <v>6428.0919930989694</v>
      </c>
      <c r="K888" s="739">
        <v>56.806485762282897</v>
      </c>
      <c r="L888" s="739">
        <v>57.091993098970569</v>
      </c>
      <c r="M888" s="739">
        <v>0.32389073472012564</v>
      </c>
      <c r="N888" s="739">
        <v>255.01536755507834</v>
      </c>
      <c r="O888" s="74">
        <v>5.5045405997889265E-7</v>
      </c>
      <c r="P888" s="74">
        <v>0.32389008693865617</v>
      </c>
      <c r="Q888" s="74">
        <v>6.4778146944025128E-7</v>
      </c>
      <c r="R888" s="74">
        <v>1.0000000985621775</v>
      </c>
      <c r="S888" s="74">
        <v>1.0326191585765363</v>
      </c>
      <c r="T888" s="74">
        <v>1.0324703765277174</v>
      </c>
      <c r="U888" s="74">
        <v>1.1138803534745421</v>
      </c>
      <c r="V888" s="74"/>
      <c r="W888" s="74">
        <v>7.1463849573958626E-9</v>
      </c>
      <c r="X888" s="74">
        <v>2.6185570826279616E-12</v>
      </c>
      <c r="Y888" s="74">
        <v>7.1490035144784908E-9</v>
      </c>
      <c r="Z888" s="150"/>
      <c r="AA888" s="150"/>
      <c r="AB888" s="150"/>
      <c r="AJ888" s="157"/>
      <c r="AK888" s="157"/>
      <c r="AL888" s="157"/>
    </row>
    <row r="889" spans="7:38">
      <c r="G889" s="4">
        <v>867</v>
      </c>
      <c r="H889" s="739">
        <v>0.57675346625028467</v>
      </c>
      <c r="I889" s="739">
        <v>6428.3775004356576</v>
      </c>
      <c r="J889" s="739">
        <v>6428.6658771687826</v>
      </c>
      <c r="K889" s="739">
        <v>57.377500435658241</v>
      </c>
      <c r="L889" s="739">
        <v>57.665877168783382</v>
      </c>
      <c r="M889" s="739">
        <v>0.30026349472712482</v>
      </c>
      <c r="N889" s="739">
        <v>253.43711277548294</v>
      </c>
      <c r="O889" s="74">
        <v>5.1347727722111582E-7</v>
      </c>
      <c r="P889" s="74">
        <v>0.30026289420013536</v>
      </c>
      <c r="Q889" s="74">
        <v>6.0052698945424956E-7</v>
      </c>
      <c r="R889" s="74">
        <v>1.0000000919412795</v>
      </c>
      <c r="S889" s="74">
        <v>1.0324703876150947</v>
      </c>
      <c r="T889" s="74">
        <v>1.0323201747175352</v>
      </c>
      <c r="U889" s="74">
        <v>1.1247934320658715</v>
      </c>
      <c r="V889" s="74"/>
      <c r="W889" s="74">
        <v>6.6224923622908694E-9</v>
      </c>
      <c r="X889" s="74">
        <v>2.300084315828944E-12</v>
      </c>
      <c r="Y889" s="74">
        <v>6.6247924466066981E-9</v>
      </c>
      <c r="Z889" s="150"/>
      <c r="AA889" s="150"/>
      <c r="AB889" s="150"/>
      <c r="AJ889" s="157"/>
      <c r="AK889" s="157"/>
      <c r="AL889" s="157"/>
    </row>
    <row r="890" spans="7:38">
      <c r="G890" s="4">
        <v>868</v>
      </c>
      <c r="H890" s="739">
        <v>0.58254993495247309</v>
      </c>
      <c r="I890" s="739">
        <v>6428.9542539019076</v>
      </c>
      <c r="J890" s="739">
        <v>6429.2455288693836</v>
      </c>
      <c r="K890" s="739">
        <v>57.95425390190853</v>
      </c>
      <c r="L890" s="739">
        <v>58.245528869384763</v>
      </c>
      <c r="M890" s="739">
        <v>0.27801827961282372</v>
      </c>
      <c r="N890" s="739">
        <v>251.84328292279764</v>
      </c>
      <c r="O890" s="74">
        <v>4.7844485263136778E-7</v>
      </c>
      <c r="P890" s="74">
        <v>0.27801772357626447</v>
      </c>
      <c r="Q890" s="74">
        <v>5.5603655922564736E-7</v>
      </c>
      <c r="R890" s="74">
        <v>1.000000085668528</v>
      </c>
      <c r="S890" s="74">
        <v>1.0323201852183213</v>
      </c>
      <c r="T890" s="74">
        <v>1.0321685283332998</v>
      </c>
      <c r="U890" s="74">
        <v>1.1358107927317178</v>
      </c>
      <c r="V890" s="74"/>
      <c r="W890" s="74">
        <v>6.1358908122144106E-9</v>
      </c>
      <c r="X890" s="74">
        <v>2.0172311378090636E-12</v>
      </c>
      <c r="Y890" s="74">
        <v>6.1379080433522196E-9</v>
      </c>
      <c r="Z890" s="150"/>
      <c r="AA890" s="150"/>
      <c r="AB890" s="150"/>
      <c r="AJ890" s="157"/>
      <c r="AK890" s="157"/>
      <c r="AL890" s="157"/>
    </row>
    <row r="891" spans="7:38">
      <c r="G891" s="134">
        <v>869</v>
      </c>
      <c r="H891" s="739">
        <v>0.5884046591336165</v>
      </c>
      <c r="I891" s="739">
        <v>6429.5368038368606</v>
      </c>
      <c r="J891" s="739">
        <v>6429.831006166427</v>
      </c>
      <c r="K891" s="739">
        <v>58.536803836860997</v>
      </c>
      <c r="L891" s="739">
        <v>58.831006166427805</v>
      </c>
      <c r="M891" s="739">
        <v>0.25709814079777565</v>
      </c>
      <c r="N891" s="739">
        <v>250.23372717640356</v>
      </c>
      <c r="O891" s="74">
        <v>4.4528903229421744E-7</v>
      </c>
      <c r="P891" s="74">
        <v>0.25709762660149404</v>
      </c>
      <c r="Q891" s="74">
        <v>5.1419628159555124E-7</v>
      </c>
      <c r="R891" s="74">
        <v>1.0000000797317918</v>
      </c>
      <c r="S891" s="74">
        <v>1.0321685382681629</v>
      </c>
      <c r="T891" s="74">
        <v>1.0320154241482424</v>
      </c>
      <c r="U891" s="74">
        <v>1.1469333830164032</v>
      </c>
      <c r="V891" s="74"/>
      <c r="W891" s="74">
        <v>5.6836465783700943E-9</v>
      </c>
      <c r="X891" s="74">
        <v>1.7664891376148115E-12</v>
      </c>
      <c r="Y891" s="74">
        <v>5.6854130675077089E-9</v>
      </c>
      <c r="Z891" s="150"/>
      <c r="AA891" s="150"/>
      <c r="AB891" s="150"/>
      <c r="AJ891" s="157"/>
      <c r="AK891" s="157"/>
      <c r="AL891" s="157"/>
    </row>
    <row r="892" spans="7:38">
      <c r="G892" s="4">
        <v>870</v>
      </c>
      <c r="H892" s="739">
        <v>0.59431822427101222</v>
      </c>
      <c r="I892" s="739">
        <v>6430.1252084959942</v>
      </c>
      <c r="J892" s="739">
        <v>6430.4223676081301</v>
      </c>
      <c r="K892" s="739">
        <v>59.125208495994606</v>
      </c>
      <c r="L892" s="739">
        <v>59.422367608130109</v>
      </c>
      <c r="M892" s="739">
        <v>0.23744709720162324</v>
      </c>
      <c r="N892" s="739">
        <v>248.6082933129041</v>
      </c>
      <c r="O892" s="74">
        <v>4.1394263463954178E-7</v>
      </c>
      <c r="P892" s="74">
        <v>0.23744662230742883</v>
      </c>
      <c r="Q892" s="74">
        <v>4.7489419440324645E-7</v>
      </c>
      <c r="R892" s="74">
        <v>1.0000000741190416</v>
      </c>
      <c r="S892" s="74">
        <v>1.0320154335376652</v>
      </c>
      <c r="T892" s="74">
        <v>1.0318608488260228</v>
      </c>
      <c r="U892" s="74">
        <v>1.1581621581935906</v>
      </c>
      <c r="V892" s="74"/>
      <c r="W892" s="74">
        <v>5.2630967069234388E-9</v>
      </c>
      <c r="X892" s="74">
        <v>1.5446352403623226E-12</v>
      </c>
      <c r="Y892" s="74">
        <v>5.2646413421638014E-9</v>
      </c>
      <c r="Z892" s="150"/>
      <c r="AA892" s="150"/>
      <c r="AB892" s="150"/>
      <c r="AJ892" s="157"/>
      <c r="AK892" s="157"/>
      <c r="AL892" s="157"/>
    </row>
    <row r="893" spans="7:38">
      <c r="G893" s="4">
        <v>871</v>
      </c>
      <c r="H893" s="739">
        <v>0.60029122172610183</v>
      </c>
      <c r="I893" s="739">
        <v>6430.7195267202651</v>
      </c>
      <c r="J893" s="739">
        <v>6431.0196723311283</v>
      </c>
      <c r="K893" s="739">
        <v>59.719526720265613</v>
      </c>
      <c r="L893" s="739">
        <v>60.01967233112866</v>
      </c>
      <c r="M893" s="739">
        <v>0.21901018488423474</v>
      </c>
      <c r="N893" s="739">
        <v>246.96682769423828</v>
      </c>
      <c r="O893" s="74">
        <v>3.8433912365892118E-7</v>
      </c>
      <c r="P893" s="74">
        <v>0.21900974686386496</v>
      </c>
      <c r="Q893" s="74">
        <v>4.3802036976846949E-7</v>
      </c>
      <c r="R893" s="74">
        <v>1.0000000688183639</v>
      </c>
      <c r="S893" s="74">
        <v>1.0318608576902759</v>
      </c>
      <c r="T893" s="74">
        <v>1.0317047889200315</v>
      </c>
      <c r="U893" s="74">
        <v>1.1694980813153961</v>
      </c>
      <c r="V893" s="74"/>
      <c r="W893" s="74">
        <v>4.8718243001808208E-9</v>
      </c>
      <c r="X893" s="74">
        <v>1.348714761576864E-12</v>
      </c>
      <c r="Y893" s="74">
        <v>4.873173014942398E-9</v>
      </c>
      <c r="Z893" s="150"/>
      <c r="AA893" s="150"/>
      <c r="AB893" s="150"/>
      <c r="AJ893" s="157"/>
      <c r="AK893" s="157"/>
      <c r="AL893" s="157"/>
    </row>
    <row r="894" spans="7:38">
      <c r="G894" s="4">
        <v>872</v>
      </c>
      <c r="H894" s="739">
        <v>0.60632424880360947</v>
      </c>
      <c r="I894" s="739">
        <v>6431.3198179419915</v>
      </c>
      <c r="J894" s="739">
        <v>6431.6229800663932</v>
      </c>
      <c r="K894" s="739">
        <v>60.319817941991815</v>
      </c>
      <c r="L894" s="739">
        <v>60.622980066393616</v>
      </c>
      <c r="M894" s="739">
        <v>0.20173350415731747</v>
      </c>
      <c r="N894" s="739">
        <v>245.30917525571638</v>
      </c>
      <c r="O894" s="74">
        <v>3.5641268049040898E-7</v>
      </c>
      <c r="P894" s="74">
        <v>0.20173310069030917</v>
      </c>
      <c r="Q894" s="74">
        <v>4.0346700831463494E-7</v>
      </c>
      <c r="R894" s="74">
        <v>1.0000000638179736</v>
      </c>
      <c r="S894" s="74">
        <v>1.0317047972791562</v>
      </c>
      <c r="T894" s="74">
        <v>1.0315472308727041</v>
      </c>
      <c r="U894" s="74">
        <v>1.1809421232651403</v>
      </c>
      <c r="V894" s="74"/>
      <c r="W894" s="74">
        <v>4.5076352506922014E-9</v>
      </c>
      <c r="X894" s="74">
        <v>1.1760249355888013E-12</v>
      </c>
      <c r="Y894" s="74">
        <v>4.5088112756277902E-9</v>
      </c>
      <c r="Z894" s="150"/>
      <c r="AA894" s="150"/>
      <c r="AB894" s="150"/>
      <c r="AJ894" s="157"/>
      <c r="AK894" s="157"/>
      <c r="AL894" s="157"/>
    </row>
    <row r="895" spans="7:38">
      <c r="G895" s="134">
        <v>873</v>
      </c>
      <c r="H895" s="739">
        <v>0.61241790881126834</v>
      </c>
      <c r="I895" s="739">
        <v>6431.926142190795</v>
      </c>
      <c r="J895" s="739">
        <v>6432.2323511452005</v>
      </c>
      <c r="K895" s="739">
        <v>60.92614219079541</v>
      </c>
      <c r="L895" s="739">
        <v>61.232351145201044</v>
      </c>
      <c r="M895" s="739">
        <v>0.18556426405284418</v>
      </c>
      <c r="N895" s="739">
        <v>243.6351794939807</v>
      </c>
      <c r="O895" s="74">
        <v>3.3009827319494157E-7</v>
      </c>
      <c r="P895" s="74">
        <v>0.18556389292431608</v>
      </c>
      <c r="Q895" s="74">
        <v>3.7112852810568835E-7</v>
      </c>
      <c r="R895" s="74">
        <v>1.0000000591062264</v>
      </c>
      <c r="S895" s="74">
        <v>1.0315472387464895</v>
      </c>
      <c r="T895" s="74">
        <v>1.0313881610148279</v>
      </c>
      <c r="U895" s="74">
        <v>1.1924952627982748</v>
      </c>
      <c r="V895" s="74"/>
      <c r="W895" s="74">
        <v>4.1685365197798922E-9</v>
      </c>
      <c r="X895" s="74">
        <v>1.0240989489864083E-12</v>
      </c>
      <c r="Y895" s="74">
        <v>4.1695606187288787E-9</v>
      </c>
      <c r="Z895" s="150"/>
      <c r="AA895" s="150"/>
      <c r="AB895" s="150"/>
      <c r="AJ895" s="157"/>
      <c r="AK895" s="157"/>
      <c r="AL895" s="157"/>
    </row>
    <row r="896" spans="7:38">
      <c r="G896" s="4">
        <v>874</v>
      </c>
      <c r="H896" s="739">
        <v>0.61857281112015816</v>
      </c>
      <c r="I896" s="739">
        <v>6432.538560099606</v>
      </c>
      <c r="J896" s="739">
        <v>6432.8478465051658</v>
      </c>
      <c r="K896" s="739">
        <v>61.538560099606677</v>
      </c>
      <c r="L896" s="739">
        <v>61.847846505166757</v>
      </c>
      <c r="M896" s="739">
        <v>0.17045082404160064</v>
      </c>
      <c r="N896" s="739">
        <v>241.94468245488571</v>
      </c>
      <c r="O896" s="74">
        <v>3.0533172454990629E-7</v>
      </c>
      <c r="P896" s="74">
        <v>0.17045048313995256</v>
      </c>
      <c r="Q896" s="74">
        <v>3.4090164808320128E-7</v>
      </c>
      <c r="R896" s="74">
        <v>1.000000054671631</v>
      </c>
      <c r="S896" s="74">
        <v>1.031388168422791</v>
      </c>
      <c r="T896" s="74">
        <v>1.0312275655648551</v>
      </c>
      <c r="U896" s="74">
        <v>1.2041584865955883</v>
      </c>
      <c r="V896" s="74"/>
      <c r="W896" s="74">
        <v>3.852716010367605E-9</v>
      </c>
      <c r="X896" s="74">
        <v>8.9069050551765688E-13</v>
      </c>
      <c r="Y896" s="74">
        <v>3.8536067008731227E-9</v>
      </c>
      <c r="Z896" s="150"/>
      <c r="AA896" s="150"/>
      <c r="AB896" s="150"/>
      <c r="AJ896" s="157"/>
      <c r="AK896" s="157"/>
      <c r="AL896" s="157"/>
    </row>
    <row r="897" spans="7:38">
      <c r="G897" s="4">
        <v>875</v>
      </c>
      <c r="H897" s="739">
        <v>0.62478957122563916</v>
      </c>
      <c r="I897" s="739">
        <v>6433.1571329107264</v>
      </c>
      <c r="J897" s="739">
        <v>6433.4695276963394</v>
      </c>
      <c r="K897" s="739">
        <v>62.15713291072683</v>
      </c>
      <c r="L897" s="739">
        <v>62.469527696339647</v>
      </c>
      <c r="M897" s="739">
        <v>0.15634273290289782</v>
      </c>
      <c r="N897" s="739">
        <v>240.23752472130533</v>
      </c>
      <c r="O897" s="74">
        <v>2.820497776886507E-7</v>
      </c>
      <c r="P897" s="74">
        <v>0.15634242021743203</v>
      </c>
      <c r="Q897" s="74">
        <v>3.1268546580579561E-7</v>
      </c>
      <c r="R897" s="74">
        <v>1.0000000505028614</v>
      </c>
      <c r="S897" s="74">
        <v>1.031227572526221</v>
      </c>
      <c r="T897" s="74">
        <v>1.0310654306282137</v>
      </c>
      <c r="U897" s="74">
        <v>1.2159327893100453</v>
      </c>
      <c r="V897" s="74"/>
      <c r="W897" s="74">
        <v>3.5585240471720551E-9</v>
      </c>
      <c r="X897" s="74">
        <v>7.7375894363922032E-13</v>
      </c>
      <c r="Y897" s="74">
        <v>3.5592978061156941E-9</v>
      </c>
      <c r="Z897" s="150"/>
      <c r="AA897" s="150"/>
      <c r="AB897" s="150"/>
      <c r="AJ897" s="157"/>
      <c r="AK897" s="157"/>
      <c r="AL897" s="157"/>
    </row>
    <row r="898" spans="7:38">
      <c r="G898" s="4">
        <v>876</v>
      </c>
      <c r="H898" s="739">
        <v>0.63106881080890243</v>
      </c>
      <c r="I898" s="739">
        <v>6433.7819224819514</v>
      </c>
      <c r="J898" s="739">
        <v>6434.0974568873562</v>
      </c>
      <c r="K898" s="739">
        <v>62.781922481952449</v>
      </c>
      <c r="L898" s="739">
        <v>63.097456887356898</v>
      </c>
      <c r="M898" s="739">
        <v>0.14319076465452091</v>
      </c>
      <c r="N898" s="739">
        <v>238.51354540086123</v>
      </c>
      <c r="O898" s="74">
        <v>2.6019015941828043E-7</v>
      </c>
      <c r="P898" s="74">
        <v>0.14319047827299161</v>
      </c>
      <c r="Q898" s="74">
        <v>2.8638152930904176E-7</v>
      </c>
      <c r="R898" s="74">
        <v>1.0000000465887671</v>
      </c>
      <c r="S898" s="74">
        <v>1.0310654371618984</v>
      </c>
      <c r="T898" s="74">
        <v>1.0309017421966264</v>
      </c>
      <c r="U898" s="74">
        <v>1.2278191736140798</v>
      </c>
      <c r="V898" s="74"/>
      <c r="W898" s="74">
        <v>3.2844564459876481E-9</v>
      </c>
      <c r="X898" s="74">
        <v>6.7145492238713582E-13</v>
      </c>
      <c r="Y898" s="74">
        <v>3.2851279009100351E-9</v>
      </c>
      <c r="Z898" s="150"/>
      <c r="AA898" s="150"/>
      <c r="AB898" s="150"/>
      <c r="AJ898" s="157"/>
      <c r="AK898" s="157"/>
      <c r="AL898" s="157"/>
    </row>
    <row r="899" spans="7:38">
      <c r="G899" s="134">
        <v>877</v>
      </c>
      <c r="H899" s="739">
        <v>0.63741115779913904</v>
      </c>
      <c r="I899" s="739">
        <v>6434.412991292761</v>
      </c>
      <c r="J899" s="739">
        <v>6434.7316968716605</v>
      </c>
      <c r="K899" s="739">
        <v>63.412991292761362</v>
      </c>
      <c r="L899" s="739">
        <v>63.73169687166093</v>
      </c>
      <c r="M899" s="739">
        <v>0.13094695146078333</v>
      </c>
      <c r="N899" s="739">
        <v>236.77258211357471</v>
      </c>
      <c r="O899" s="74">
        <v>2.3969164105276589E-7</v>
      </c>
      <c r="P899" s="74">
        <v>0.13094668956688041</v>
      </c>
      <c r="Q899" s="74">
        <v>2.6189390292156665E-7</v>
      </c>
      <c r="R899" s="74">
        <v>1.0000000429183846</v>
      </c>
      <c r="S899" s="74">
        <v>1.0309017483212146</v>
      </c>
      <c r="T899" s="74">
        <v>1.0307364861474213</v>
      </c>
      <c r="U899" s="74">
        <v>1.2398186502482531</v>
      </c>
      <c r="V899" s="74"/>
      <c r="W899" s="74">
        <v>3.029139128180559E-9</v>
      </c>
      <c r="X899" s="74">
        <v>5.8210668577142449E-13</v>
      </c>
      <c r="Y899" s="74">
        <v>3.0297212348663305E-9</v>
      </c>
      <c r="Z899" s="150"/>
      <c r="AA899" s="150"/>
      <c r="AB899" s="150"/>
      <c r="AJ899" s="157"/>
      <c r="AK899" s="157"/>
      <c r="AL899" s="157"/>
    </row>
    <row r="900" spans="7:38">
      <c r="G900" s="4">
        <v>878</v>
      </c>
      <c r="H900" s="739">
        <v>0.6438172464363332</v>
      </c>
      <c r="I900" s="739">
        <v>6435.0504024505599</v>
      </c>
      <c r="J900" s="739">
        <v>6435.3723110737783</v>
      </c>
      <c r="K900" s="739">
        <v>64.050402450560483</v>
      </c>
      <c r="L900" s="739">
        <v>64.372311073778647</v>
      </c>
      <c r="M900" s="739">
        <v>0.11956461344574443</v>
      </c>
      <c r="N900" s="739">
        <v>235.0144709794431</v>
      </c>
      <c r="O900" s="74">
        <v>2.2049409660360149E-7</v>
      </c>
      <c r="P900" s="74">
        <v>0.11956437431651754</v>
      </c>
      <c r="Q900" s="74">
        <v>2.3912922689148883E-7</v>
      </c>
      <c r="R900" s="74">
        <v>1.0000000394809485</v>
      </c>
      <c r="S900" s="74">
        <v>1.030736491881155</v>
      </c>
      <c r="T900" s="74">
        <v>1.0305696482428572</v>
      </c>
      <c r="U900" s="74">
        <v>1.2519322380708218</v>
      </c>
      <c r="V900" s="74"/>
      <c r="W900" s="74">
        <v>2.7913142164798722E-9</v>
      </c>
      <c r="X900" s="74">
        <v>5.0420691090822234E-13</v>
      </c>
      <c r="Y900" s="74">
        <v>2.7918184233907804E-9</v>
      </c>
      <c r="Z900" s="150"/>
      <c r="AA900" s="150"/>
      <c r="AB900" s="150"/>
      <c r="AJ900" s="157"/>
      <c r="AK900" s="157"/>
      <c r="AL900" s="157"/>
    </row>
    <row r="901" spans="7:38">
      <c r="G901" s="4">
        <v>879</v>
      </c>
      <c r="H901" s="739">
        <v>0.65028771733468727</v>
      </c>
      <c r="I901" s="739">
        <v>6435.6942196969958</v>
      </c>
      <c r="J901" s="739">
        <v>6436.0193635556634</v>
      </c>
      <c r="K901" s="739">
        <v>64.694219696996825</v>
      </c>
      <c r="L901" s="739">
        <v>65.019363555664171</v>
      </c>
      <c r="M901" s="739">
        <v>0.10899838534834859</v>
      </c>
      <c r="N901" s="739">
        <v>233.23904660593814</v>
      </c>
      <c r="O901" s="74">
        <v>2.025385581762688E-7</v>
      </c>
      <c r="P901" s="74">
        <v>0.1089981673515779</v>
      </c>
      <c r="Q901" s="74">
        <v>2.1799677069669715E-7</v>
      </c>
      <c r="R901" s="74">
        <v>1.0000000362659001</v>
      </c>
      <c r="S901" s="74">
        <v>1.030569653603614</v>
      </c>
      <c r="T901" s="74">
        <v>1.030401214129439</v>
      </c>
      <c r="U901" s="74">
        <v>1.2641609641059404</v>
      </c>
      <c r="V901" s="74"/>
      <c r="W901" s="74">
        <v>2.5698275333351831E-9</v>
      </c>
      <c r="X901" s="74">
        <v>4.3640014101085837E-13</v>
      </c>
      <c r="Y901" s="74">
        <v>2.570263933476194E-9</v>
      </c>
      <c r="Z901" s="150"/>
      <c r="AA901" s="150"/>
      <c r="AB901" s="150"/>
      <c r="AJ901" s="157"/>
      <c r="AK901" s="157"/>
      <c r="AL901" s="157"/>
    </row>
    <row r="902" spans="7:38">
      <c r="G902" s="4">
        <v>880</v>
      </c>
      <c r="H902" s="739">
        <v>0.65682321754668294</v>
      </c>
      <c r="I902" s="739">
        <v>6436.344507414331</v>
      </c>
      <c r="J902" s="739">
        <v>6436.6729190231044</v>
      </c>
      <c r="K902" s="739">
        <v>65.344507414331503</v>
      </c>
      <c r="L902" s="739">
        <v>65.672919023104839</v>
      </c>
      <c r="M902" s="739">
        <v>9.9204239966433183E-2</v>
      </c>
      <c r="N902" s="739">
        <v>231.44614207542952</v>
      </c>
      <c r="O902" s="74">
        <v>1.8576726842757137E-7</v>
      </c>
      <c r="P902" s="74">
        <v>9.9204041557953246E-2</v>
      </c>
      <c r="Q902" s="74">
        <v>1.9840847993286635E-7</v>
      </c>
      <c r="R902" s="74">
        <v>1.0000000332628978</v>
      </c>
      <c r="S902" s="74">
        <v>1.0304012191347187</v>
      </c>
      <c r="T902" s="74">
        <v>1.0302311693372432</v>
      </c>
      <c r="U902" s="74">
        <v>1.2765058635900459</v>
      </c>
      <c r="V902" s="74"/>
      <c r="W902" s="74">
        <v>2.3636174129589752E-9</v>
      </c>
      <c r="X902" s="74">
        <v>3.7747080146304397E-13</v>
      </c>
      <c r="Y902" s="74">
        <v>2.3639948837604384E-9</v>
      </c>
      <c r="Z902" s="150"/>
      <c r="AA902" s="150"/>
      <c r="AB902" s="150"/>
      <c r="AJ902" s="157"/>
      <c r="AK902" s="157"/>
      <c r="AL902" s="157"/>
    </row>
    <row r="903" spans="7:38">
      <c r="G903" s="134">
        <v>881</v>
      </c>
      <c r="H903" s="739">
        <v>0.66342440062778896</v>
      </c>
      <c r="I903" s="739">
        <v>6437.0013306318779</v>
      </c>
      <c r="J903" s="739">
        <v>6437.3330428321915</v>
      </c>
      <c r="K903" s="739">
        <v>66.00133063187829</v>
      </c>
      <c r="L903" s="739">
        <v>66.333042832192177</v>
      </c>
      <c r="M903" s="739">
        <v>9.0139508347122088E-2</v>
      </c>
      <c r="N903" s="739">
        <v>229.63558893253082</v>
      </c>
      <c r="O903" s="74">
        <v>1.7012372994641007E-7</v>
      </c>
      <c r="P903" s="74">
        <v>9.0139328068105387E-2</v>
      </c>
      <c r="Q903" s="74">
        <v>1.8027901669424417E-7</v>
      </c>
      <c r="R903" s="74">
        <v>1.0000000304618255</v>
      </c>
      <c r="S903" s="74">
        <v>1.0302311740041561</v>
      </c>
      <c r="T903" s="74">
        <v>1.0300594992792476</v>
      </c>
      <c r="U903" s="74">
        <v>1.2889679800223348</v>
      </c>
      <c r="V903" s="74"/>
      <c r="W903" s="74">
        <v>2.1717047320554938E-9</v>
      </c>
      <c r="X903" s="74">
        <v>3.2633179560056273E-13</v>
      </c>
      <c r="Y903" s="74">
        <v>2.1720310638510942E-9</v>
      </c>
      <c r="Z903" s="150"/>
      <c r="AA903" s="150"/>
      <c r="AB903" s="150"/>
      <c r="AJ903" s="157"/>
      <c r="AK903" s="157"/>
      <c r="AL903" s="157"/>
    </row>
    <row r="904" spans="7:38">
      <c r="G904" s="4">
        <v>882</v>
      </c>
      <c r="H904" s="739">
        <v>0.67009192670181217</v>
      </c>
      <c r="I904" s="739">
        <v>6437.6647550325051</v>
      </c>
      <c r="J904" s="739">
        <v>6437.9998009958563</v>
      </c>
      <c r="K904" s="739">
        <v>66.664755032506065</v>
      </c>
      <c r="L904" s="739">
        <v>66.999800995856972</v>
      </c>
      <c r="M904" s="739">
        <v>8.1762896692124734E-2</v>
      </c>
      <c r="N904" s="739">
        <v>227.80721717137172</v>
      </c>
      <c r="O904" s="74">
        <v>1.5555275142889575E-7</v>
      </c>
      <c r="P904" s="74">
        <v>8.1762733166331356E-2</v>
      </c>
      <c r="Q904" s="74">
        <v>1.6352579338424948E-7</v>
      </c>
      <c r="R904" s="74">
        <v>1.000000027852801</v>
      </c>
      <c r="S904" s="74">
        <v>1.0300595036244959</v>
      </c>
      <c r="T904" s="74">
        <v>1.0298861892506543</v>
      </c>
      <c r="U904" s="74">
        <v>1.3015483652116018</v>
      </c>
      <c r="V904" s="74"/>
      <c r="W904" s="74">
        <v>1.9931840614969035E-9</v>
      </c>
      <c r="X904" s="74">
        <v>2.8201367641480255E-13</v>
      </c>
      <c r="Y904" s="74">
        <v>1.9934660751733185E-9</v>
      </c>
      <c r="Z904" s="150"/>
      <c r="AA904" s="150"/>
      <c r="AB904" s="150"/>
      <c r="AJ904" s="157"/>
      <c r="AK904" s="157"/>
      <c r="AL904" s="157"/>
    </row>
    <row r="905" spans="7:38">
      <c r="G905" s="4">
        <v>883</v>
      </c>
      <c r="H905" s="739">
        <v>0.67682646252691747</v>
      </c>
      <c r="I905" s="739">
        <v>6438.3348469592074</v>
      </c>
      <c r="J905" s="739">
        <v>6438.6732601904705</v>
      </c>
      <c r="K905" s="739">
        <v>67.33484695920788</v>
      </c>
      <c r="L905" s="739">
        <v>67.673260190471339</v>
      </c>
      <c r="M905" s="739">
        <v>7.4034499957738434E-2</v>
      </c>
      <c r="N905" s="739">
        <v>225.96085522279097</v>
      </c>
      <c r="O905" s="74">
        <v>1.4200049052765095E-7</v>
      </c>
      <c r="P905" s="74">
        <v>7.4034351888738512E-2</v>
      </c>
      <c r="Q905" s="74">
        <v>1.4806899991547686E-7</v>
      </c>
      <c r="R905" s="74">
        <v>1.0000000254261832</v>
      </c>
      <c r="S905" s="74">
        <v>1.0298861932905232</v>
      </c>
      <c r="T905" s="74">
        <v>1.0297112244282256</v>
      </c>
      <c r="U905" s="74">
        <v>1.3142480793271716</v>
      </c>
      <c r="V905" s="74"/>
      <c r="W905" s="74">
        <v>1.8272158411956103E-9</v>
      </c>
      <c r="X905" s="74">
        <v>2.4365439083294675E-13</v>
      </c>
      <c r="Y905" s="74">
        <v>1.8274594955864433E-9</v>
      </c>
      <c r="Z905" s="150"/>
      <c r="AA905" s="150"/>
      <c r="AB905" s="150"/>
      <c r="AJ905" s="157"/>
      <c r="AK905" s="157"/>
      <c r="AL905" s="157"/>
    </row>
    <row r="906" spans="7:38">
      <c r="G906" s="4">
        <v>884</v>
      </c>
      <c r="H906" s="739">
        <v>0.68362868156229917</v>
      </c>
      <c r="I906" s="739">
        <v>6439.0116734217345</v>
      </c>
      <c r="J906" s="739">
        <v>6439.3534877625152</v>
      </c>
      <c r="K906" s="739">
        <v>68.011673421734784</v>
      </c>
      <c r="L906" s="739">
        <v>68.35348776251594</v>
      </c>
      <c r="M906" s="739">
        <v>6.6915812141024433E-2</v>
      </c>
      <c r="N906" s="739">
        <v>224.09632994145721</v>
      </c>
      <c r="O906" s="74">
        <v>1.2941449326500022E-7</v>
      </c>
      <c r="P906" s="74">
        <v>6.6915678309400151E-2</v>
      </c>
      <c r="Q906" s="74">
        <v>1.3383162428204883E-7</v>
      </c>
      <c r="R906" s="74">
        <v>1.0000000231725803</v>
      </c>
      <c r="S906" s="74">
        <v>1.0297112281785701</v>
      </c>
      <c r="T906" s="74">
        <v>1.0295345898696169</v>
      </c>
      <c r="U906" s="74">
        <v>1.3270681909434643</v>
      </c>
      <c r="V906" s="74"/>
      <c r="W906" s="74">
        <v>1.6730194825429968E-9</v>
      </c>
      <c r="X906" s="74">
        <v>2.1048959405581498E-13</v>
      </c>
      <c r="Y906" s="74">
        <v>1.6732299721370526E-9</v>
      </c>
      <c r="Z906" s="150"/>
      <c r="AA906" s="150"/>
      <c r="AB906" s="150"/>
      <c r="AJ906" s="157"/>
      <c r="AK906" s="157"/>
      <c r="AL906" s="157"/>
    </row>
    <row r="907" spans="7:38">
      <c r="G907" s="134">
        <v>885</v>
      </c>
      <c r="H907" s="739">
        <v>0.69049926403552964</v>
      </c>
      <c r="I907" s="739">
        <v>6439.6953021032959</v>
      </c>
      <c r="J907" s="739">
        <v>6440.0405517353138</v>
      </c>
      <c r="K907" s="739">
        <v>68.695302103297081</v>
      </c>
      <c r="L907" s="739">
        <v>69.04055173531485</v>
      </c>
      <c r="M907" s="739">
        <v>6.0369733255438665E-2</v>
      </c>
      <c r="N907" s="739">
        <v>222.21346659291234</v>
      </c>
      <c r="O907" s="74">
        <v>1.1774372991011898E-7</v>
      </c>
      <c r="P907" s="74">
        <v>6.0369612515972157E-2</v>
      </c>
      <c r="Q907" s="74">
        <v>1.2073946651087734E-7</v>
      </c>
      <c r="R907" s="74">
        <v>1.0000000210828555</v>
      </c>
      <c r="S907" s="74">
        <v>1.029534593345852</v>
      </c>
      <c r="T907" s="74">
        <v>1.0293562705127162</v>
      </c>
      <c r="U907" s="74">
        <v>1.3400097770922912</v>
      </c>
      <c r="V907" s="74"/>
      <c r="W907" s="74">
        <v>1.5298673064998694E-9</v>
      </c>
      <c r="X907" s="74">
        <v>1.8184353213427595E-13</v>
      </c>
      <c r="Y907" s="74">
        <v>1.5300491500320037E-9</v>
      </c>
      <c r="Z907" s="150"/>
      <c r="AA907" s="150"/>
      <c r="AB907" s="150"/>
      <c r="AJ907" s="157"/>
      <c r="AK907" s="157"/>
      <c r="AL907" s="157"/>
    </row>
    <row r="908" spans="7:38">
      <c r="G908" s="4">
        <v>886</v>
      </c>
      <c r="H908" s="739">
        <v>0.69743889701058159</v>
      </c>
      <c r="I908" s="739">
        <v>6440.3858013673316</v>
      </c>
      <c r="J908" s="739">
        <v>6440.7345208158367</v>
      </c>
      <c r="K908" s="739">
        <v>69.385801367332604</v>
      </c>
      <c r="L908" s="739">
        <v>69.734520815837897</v>
      </c>
      <c r="M908" s="739">
        <v>5.4360573011283629E-2</v>
      </c>
      <c r="N908" s="739">
        <v>220.31208884054044</v>
      </c>
      <c r="O908" s="74">
        <v>1.0693862723140311E-7</v>
      </c>
      <c r="P908" s="74">
        <v>5.4360464290137606E-2</v>
      </c>
      <c r="Q908" s="74">
        <v>1.0872114602256725E-7</v>
      </c>
      <c r="R908" s="74">
        <v>1.0000000191481317</v>
      </c>
      <c r="S908" s="74">
        <v>1.029356273729809</v>
      </c>
      <c r="T908" s="74">
        <v>1.0291762511749865</v>
      </c>
      <c r="U908" s="74">
        <v>1.3530739233101485</v>
      </c>
      <c r="V908" s="74"/>
      <c r="W908" s="74">
        <v>1.3970792302735625E-9</v>
      </c>
      <c r="X908" s="74">
        <v>1.5712049110028306E-13</v>
      </c>
      <c r="Y908" s="74">
        <v>1.3972363507646628E-9</v>
      </c>
      <c r="Z908" s="150"/>
      <c r="AA908" s="150"/>
      <c r="AB908" s="150"/>
      <c r="AJ908" s="157"/>
      <c r="AK908" s="157"/>
      <c r="AL908" s="157"/>
    </row>
    <row r="909" spans="7:38">
      <c r="G909" s="4">
        <v>887</v>
      </c>
      <c r="H909" s="739">
        <v>0.70444827445653568</v>
      </c>
      <c r="I909" s="739">
        <v>6441.0832402643427</v>
      </c>
      <c r="J909" s="739">
        <v>6441.4354644015712</v>
      </c>
      <c r="K909" s="739">
        <v>70.083240264343175</v>
      </c>
      <c r="L909" s="739">
        <v>70.435464401571437</v>
      </c>
      <c r="M909" s="739">
        <v>4.8854051228526034E-2</v>
      </c>
      <c r="N909" s="739">
        <v>218.39201873246191</v>
      </c>
      <c r="O909" s="74">
        <v>9.6951097047100869E-8</v>
      </c>
      <c r="P909" s="74">
        <v>4.8853953520423578E-2</v>
      </c>
      <c r="Q909" s="74">
        <v>9.7708102457052073E-8</v>
      </c>
      <c r="R909" s="74">
        <v>1.0000000173597992</v>
      </c>
      <c r="S909" s="74">
        <v>1.0291762541474454</v>
      </c>
      <c r="T909" s="74">
        <v>1.0289945165528087</v>
      </c>
      <c r="U909" s="74">
        <v>1.366261723684147</v>
      </c>
      <c r="V909" s="74"/>
      <c r="W909" s="74">
        <v>1.2740181211091045E-9</v>
      </c>
      <c r="X909" s="74">
        <v>1.3579681025425627E-13</v>
      </c>
      <c r="Y909" s="74">
        <v>1.2741539179193588E-9</v>
      </c>
      <c r="Z909" s="150"/>
      <c r="AA909" s="150"/>
      <c r="AB909" s="150"/>
      <c r="AJ909" s="157"/>
      <c r="AK909" s="157"/>
      <c r="AL909" s="157"/>
    </row>
    <row r="910" spans="7:38">
      <c r="G910" s="4">
        <v>888</v>
      </c>
      <c r="H910" s="739">
        <v>0.71152809731697764</v>
      </c>
      <c r="I910" s="739">
        <v>6441.7876885387986</v>
      </c>
      <c r="J910" s="739">
        <v>6442.1434525874574</v>
      </c>
      <c r="K910" s="739">
        <v>70.787688538799713</v>
      </c>
      <c r="L910" s="739">
        <v>71.143452587458199</v>
      </c>
      <c r="M910" s="739">
        <v>4.3817295021784358E-2</v>
      </c>
      <c r="N910" s="739">
        <v>216.4530766883525</v>
      </c>
      <c r="O910" s="74">
        <v>8.77345610096529E-8</v>
      </c>
      <c r="P910" s="74">
        <v>4.3817207387194315E-2</v>
      </c>
      <c r="Q910" s="74">
        <v>8.7634590043568713E-8</v>
      </c>
      <c r="R910" s="74">
        <v>1.0000000157095177</v>
      </c>
      <c r="S910" s="74">
        <v>1.0289945192946799</v>
      </c>
      <c r="T910" s="74">
        <v>1.028811051220835</v>
      </c>
      <c r="U910" s="74">
        <v>1.3795742809038529</v>
      </c>
      <c r="V910" s="74"/>
      <c r="W910" s="74">
        <v>1.1600857417404363E-9</v>
      </c>
      <c r="X910" s="74">
        <v>1.1741345555941286E-13</v>
      </c>
      <c r="Y910" s="74">
        <v>1.1602031551959958E-9</v>
      </c>
      <c r="Z910" s="150"/>
      <c r="AA910" s="150"/>
      <c r="AB910" s="150"/>
      <c r="AJ910" s="157"/>
      <c r="AK910" s="157"/>
      <c r="AL910" s="157"/>
    </row>
    <row r="911" spans="7:38">
      <c r="G911" s="134">
        <v>889</v>
      </c>
      <c r="H911" s="739">
        <v>0.71867907358009453</v>
      </c>
      <c r="I911" s="739">
        <v>6442.4992166361162</v>
      </c>
      <c r="J911" s="739">
        <v>6442.858556172906</v>
      </c>
      <c r="K911" s="739">
        <v>71.499216636116799</v>
      </c>
      <c r="L911" s="739">
        <v>71.858556172906844</v>
      </c>
      <c r="M911" s="739">
        <v>3.9219512613582683E-2</v>
      </c>
      <c r="N911" s="739">
        <v>214.53934391870609</v>
      </c>
      <c r="O911" s="74">
        <v>7.9228995746195471E-8</v>
      </c>
      <c r="P911" s="74">
        <v>3.9219434174557456E-2</v>
      </c>
      <c r="Q911" s="74">
        <v>7.8439025227165359E-8</v>
      </c>
      <c r="R911" s="74">
        <v>1.0000000141865393</v>
      </c>
      <c r="S911" s="74">
        <v>1.0288110537501469</v>
      </c>
      <c r="T911" s="74">
        <v>1.0286258396357904</v>
      </c>
      <c r="U911" s="74">
        <v>1.3930127063204054</v>
      </c>
      <c r="V911" s="74"/>
      <c r="W911" s="74">
        <v>1.0543103943718029E-9</v>
      </c>
      <c r="X911" s="74">
        <v>1.0152715690500422E-13</v>
      </c>
      <c r="Y911" s="74">
        <v>1.0544119215287079E-9</v>
      </c>
      <c r="Z911" s="150"/>
      <c r="AA911" s="150"/>
      <c r="AB911" s="150"/>
      <c r="AJ911" s="157"/>
      <c r="AK911" s="157"/>
      <c r="AL911" s="157"/>
    </row>
    <row r="912" spans="7:38">
      <c r="G912" s="4">
        <v>890</v>
      </c>
      <c r="H912" s="739">
        <v>0.72590191834946949</v>
      </c>
      <c r="I912" s="739">
        <v>6443.2178957096958</v>
      </c>
      <c r="J912" s="739">
        <v>6443.5808466688704</v>
      </c>
      <c r="K912" s="739">
        <v>72.21789570969689</v>
      </c>
      <c r="L912" s="739">
        <v>72.580846668871629</v>
      </c>
      <c r="M912" s="739">
        <v>3.5035254429411744E-2</v>
      </c>
      <c r="N912" s="739">
        <v>213.12703589208502</v>
      </c>
      <c r="O912" s="74">
        <v>7.1245204561449793E-8</v>
      </c>
      <c r="P912" s="74">
        <v>3.5035184358902884E-2</v>
      </c>
      <c r="Q912" s="74">
        <v>7.0070508858823495E-8</v>
      </c>
      <c r="R912" s="74">
        <v>1.0000000127569861</v>
      </c>
      <c r="S912" s="74">
        <v>1.0286258420089505</v>
      </c>
      <c r="T912" s="74">
        <v>1.0284388661702151</v>
      </c>
      <c r="U912" s="74">
        <v>1.4065781200711172</v>
      </c>
      <c r="V912" s="74"/>
      <c r="W912" s="74">
        <v>9.5220913340527016E-10</v>
      </c>
      <c r="X912" s="74">
        <v>8.7410522288619073E-14</v>
      </c>
      <c r="Y912" s="74">
        <v>9.5229654392755881E-10</v>
      </c>
      <c r="Z912" s="150"/>
      <c r="AA912" s="150"/>
      <c r="AB912" s="150"/>
      <c r="AJ912" s="157"/>
      <c r="AK912" s="157"/>
      <c r="AL912" s="157"/>
    </row>
    <row r="913" spans="7:38">
      <c r="G913" s="4">
        <v>891</v>
      </c>
      <c r="H913" s="739">
        <v>0.73319735391559959</v>
      </c>
      <c r="I913" s="739">
        <v>6443.9437976280451</v>
      </c>
      <c r="J913" s="739">
        <v>6444.3103963050025</v>
      </c>
      <c r="K913" s="739">
        <v>72.943797628046354</v>
      </c>
      <c r="L913" s="739">
        <v>73.310396305004161</v>
      </c>
      <c r="M913" s="739">
        <v>3.1238956013869234E-2</v>
      </c>
      <c r="N913" s="739">
        <v>211.70085602218683</v>
      </c>
      <c r="O913" s="74">
        <v>6.3953277236592769E-8</v>
      </c>
      <c r="P913" s="74">
        <v>3.1238893535957206E-2</v>
      </c>
      <c r="Q913" s="74">
        <v>6.247791202773846E-8</v>
      </c>
      <c r="R913" s="74">
        <v>1.0000000114513157</v>
      </c>
      <c r="S913" s="74">
        <v>1.0284388683368042</v>
      </c>
      <c r="T913" s="74">
        <v>1.0282501149666687</v>
      </c>
      <c r="U913" s="74">
        <v>1.4202716507948026</v>
      </c>
      <c r="V913" s="74"/>
      <c r="W913" s="74">
        <v>8.5872605809304575E-10</v>
      </c>
      <c r="X913" s="74">
        <v>7.5336655627900691E-14</v>
      </c>
      <c r="Y913" s="74">
        <v>8.5880139474867366E-10</v>
      </c>
      <c r="Z913" s="150"/>
      <c r="AA913" s="150"/>
      <c r="AB913" s="150"/>
      <c r="AJ913" s="157"/>
      <c r="AK913" s="157"/>
      <c r="AL913" s="157"/>
    </row>
    <row r="914" spans="7:38">
      <c r="G914" s="4">
        <v>892</v>
      </c>
      <c r="H914" s="739">
        <v>0.7405661098281211</v>
      </c>
      <c r="I914" s="739">
        <v>6444.6769949819609</v>
      </c>
      <c r="J914" s="739">
        <v>6445.0472780368746</v>
      </c>
      <c r="K914" s="739">
        <v>73.67699498196194</v>
      </c>
      <c r="L914" s="739">
        <v>74.047278036875994</v>
      </c>
      <c r="M914" s="739">
        <v>2.7800778382330131E-2</v>
      </c>
      <c r="N914" s="739">
        <v>210.26067128944842</v>
      </c>
      <c r="O914" s="74">
        <v>5.7304379734977708E-8</v>
      </c>
      <c r="P914" s="74">
        <v>2.7800722780773366E-2</v>
      </c>
      <c r="Q914" s="74">
        <v>5.5601556764660258E-8</v>
      </c>
      <c r="R914" s="74">
        <v>1.0000000102607836</v>
      </c>
      <c r="S914" s="74">
        <v>1.0282501169413569</v>
      </c>
      <c r="T914" s="74">
        <v>1.0280595701089876</v>
      </c>
      <c r="U914" s="74">
        <v>1.4340944360747017</v>
      </c>
      <c r="V914" s="74"/>
      <c r="W914" s="74">
        <v>7.7323563266467837E-10</v>
      </c>
      <c r="X914" s="74">
        <v>6.5001832741070625E-14</v>
      </c>
      <c r="Y914" s="74">
        <v>7.7330063449741948E-10</v>
      </c>
      <c r="Z914" s="150"/>
      <c r="AA914" s="150"/>
      <c r="AB914" s="150"/>
      <c r="AJ914" s="157"/>
      <c r="AK914" s="157"/>
      <c r="AL914" s="157"/>
    </row>
    <row r="915" spans="7:38">
      <c r="G915" s="134">
        <v>893</v>
      </c>
      <c r="H915" s="739">
        <v>0.74800892296876598</v>
      </c>
      <c r="I915" s="739">
        <v>6445.4175610917891</v>
      </c>
      <c r="J915" s="739">
        <v>6445.7915655532734</v>
      </c>
      <c r="K915" s="739">
        <v>74.417561091790063</v>
      </c>
      <c r="L915" s="739">
        <v>74.791565553274452</v>
      </c>
      <c r="M915" s="739">
        <v>2.4692612073467728E-2</v>
      </c>
      <c r="N915" s="739">
        <v>208.80634746326734</v>
      </c>
      <c r="O915" s="74">
        <v>5.1252168349544738E-8</v>
      </c>
      <c r="P915" s="74">
        <v>2.4692562688243581E-2</v>
      </c>
      <c r="Q915" s="74">
        <v>4.9385224146935448E-8</v>
      </c>
      <c r="R915" s="74">
        <v>1.0000000091770922</v>
      </c>
      <c r="S915" s="74">
        <v>1.0280595719056895</v>
      </c>
      <c r="T915" s="74">
        <v>1.0278672155558124</v>
      </c>
      <c r="U915" s="74">
        <v>1.4480476223370715</v>
      </c>
      <c r="V915" s="74"/>
      <c r="W915" s="74">
        <v>6.9515309113382643E-10</v>
      </c>
      <c r="X915" s="74">
        <v>5.614678349001583E-14</v>
      </c>
      <c r="Y915" s="74">
        <v>6.9520923791731643E-10</v>
      </c>
      <c r="Z915" s="150"/>
      <c r="AA915" s="150"/>
      <c r="AB915" s="150"/>
      <c r="AJ915" s="157"/>
      <c r="AK915" s="157"/>
      <c r="AL915" s="157"/>
    </row>
    <row r="916" spans="7:38">
      <c r="G916" s="4">
        <v>894</v>
      </c>
      <c r="H916" s="739">
        <v>0.75552653762505051</v>
      </c>
      <c r="I916" s="739">
        <v>6446.1655700147576</v>
      </c>
      <c r="J916" s="739">
        <v>6446.5433332835701</v>
      </c>
      <c r="K916" s="739">
        <v>75.165570014758813</v>
      </c>
      <c r="L916" s="739">
        <v>75.543333283571343</v>
      </c>
      <c r="M916" s="739">
        <v>2.1888021785210536E-2</v>
      </c>
      <c r="N916" s="739">
        <v>207.33774909227321</v>
      </c>
      <c r="O916" s="74">
        <v>4.5752732839250104E-8</v>
      </c>
      <c r="P916" s="74">
        <v>2.1887978009166965E-2</v>
      </c>
      <c r="Q916" s="74">
        <v>4.3776043570421075E-8</v>
      </c>
      <c r="R916" s="74">
        <v>1.000000008192379</v>
      </c>
      <c r="S916" s="74">
        <v>1.0278672171877041</v>
      </c>
      <c r="T916" s="74">
        <v>1.027673035139981</v>
      </c>
      <c r="U916" s="74">
        <v>1.4621323649007536</v>
      </c>
      <c r="V916" s="74"/>
      <c r="W916" s="74">
        <v>6.2393136944393811E-10</v>
      </c>
      <c r="X916" s="74">
        <v>4.8550574210263506E-14</v>
      </c>
      <c r="Y916" s="74">
        <v>6.2397992001814835E-10</v>
      </c>
      <c r="Z916" s="150"/>
      <c r="AA916" s="150"/>
      <c r="AB916" s="150"/>
      <c r="AJ916" s="157"/>
      <c r="AK916" s="157"/>
      <c r="AL916" s="157"/>
    </row>
    <row r="917" spans="7:38">
      <c r="G917" s="4">
        <v>895</v>
      </c>
      <c r="H917" s="739">
        <v>0.76311970556470499</v>
      </c>
      <c r="I917" s="739">
        <v>6446.9210965523835</v>
      </c>
      <c r="J917" s="739">
        <v>6447.3026564051661</v>
      </c>
      <c r="K917" s="739">
        <v>75.921096552383858</v>
      </c>
      <c r="L917" s="739">
        <v>76.302656405166204</v>
      </c>
      <c r="M917" s="739">
        <v>1.9362189691545271E-2</v>
      </c>
      <c r="N917" s="739">
        <v>205.85473949454641</v>
      </c>
      <c r="O917" s="74">
        <v>4.0764536356657614E-8</v>
      </c>
      <c r="P917" s="74">
        <v>1.9362150967165887E-2</v>
      </c>
      <c r="Q917" s="74">
        <v>3.8724379383090537E-8</v>
      </c>
      <c r="R917" s="74">
        <v>1.0000000072992066</v>
      </c>
      <c r="S917" s="74">
        <v>1.0276730366195193</v>
      </c>
      <c r="T917" s="74">
        <v>1.0274770125679276</v>
      </c>
      <c r="U917" s="74">
        <v>1.4763498280221938</v>
      </c>
      <c r="V917" s="74"/>
      <c r="W917" s="74">
        <v>5.5905840545724079E-10</v>
      </c>
      <c r="X917" s="74">
        <v>4.2025253959740939E-14</v>
      </c>
      <c r="Y917" s="74">
        <v>5.591004307112005E-10</v>
      </c>
      <c r="Z917" s="150"/>
      <c r="AA917" s="150"/>
      <c r="AB917" s="150"/>
      <c r="AJ917" s="157"/>
      <c r="AK917" s="157"/>
      <c r="AL917" s="157"/>
    </row>
    <row r="918" spans="7:38">
      <c r="G918" s="4">
        <v>896</v>
      </c>
      <c r="H918" s="739">
        <v>0.77078918611085134</v>
      </c>
      <c r="I918" s="739">
        <v>6447.6842162579478</v>
      </c>
      <c r="J918" s="739">
        <v>6448.0696108510028</v>
      </c>
      <c r="K918" s="739">
        <v>76.684216257948563</v>
      </c>
      <c r="L918" s="739">
        <v>77.069610851003986</v>
      </c>
      <c r="M918" s="739">
        <v>1.7091857664683581E-2</v>
      </c>
      <c r="N918" s="739">
        <v>204.35718074778651</v>
      </c>
      <c r="O918" s="74">
        <v>3.6248352442365049E-8</v>
      </c>
      <c r="P918" s="74">
        <v>1.709182348096825E-2</v>
      </c>
      <c r="Q918" s="74">
        <v>3.4183715329367156E-8</v>
      </c>
      <c r="R918" s="74">
        <v>1.000000006490551</v>
      </c>
      <c r="S918" s="74">
        <v>1.0274770139068707</v>
      </c>
      <c r="T918" s="74">
        <v>1.0272791314190868</v>
      </c>
      <c r="U918" s="74">
        <v>1.4907011849472838</v>
      </c>
      <c r="V918" s="74"/>
      <c r="W918" s="74">
        <v>5.0005475069366013E-10</v>
      </c>
      <c r="X918" s="74">
        <v>3.6411188112064287E-14</v>
      </c>
      <c r="Y918" s="74">
        <v>5.0009116188177217E-10</v>
      </c>
      <c r="Z918" s="150"/>
      <c r="AA918" s="150"/>
      <c r="AB918" s="150"/>
      <c r="AJ918" s="157"/>
      <c r="AK918" s="157"/>
      <c r="AL918" s="157"/>
    </row>
    <row r="919" spans="7:38">
      <c r="G919" s="134">
        <v>897</v>
      </c>
      <c r="H919" s="739">
        <v>0.77853574621793642</v>
      </c>
      <c r="I919" s="739">
        <v>6448.4550054440588</v>
      </c>
      <c r="J919" s="739">
        <v>6448.8442733171678</v>
      </c>
      <c r="K919" s="739">
        <v>77.455005444059523</v>
      </c>
      <c r="L919" s="739">
        <v>77.844273317168486</v>
      </c>
      <c r="M919" s="739">
        <v>1.5055268626028104E-2</v>
      </c>
      <c r="N919" s="739">
        <v>202.84493367943008</v>
      </c>
      <c r="O919" s="74">
        <v>3.2167199368323469E-8</v>
      </c>
      <c r="P919" s="74">
        <v>1.5055238515490852E-2</v>
      </c>
      <c r="Q919" s="74">
        <v>3.0110537252056205E-8</v>
      </c>
      <c r="R919" s="74">
        <v>1.0000000057597906</v>
      </c>
      <c r="S919" s="74">
        <v>1.0272791326285129</v>
      </c>
      <c r="T919" s="74">
        <v>1.0270793751453002</v>
      </c>
      <c r="U919" s="74">
        <v>1.5051876179577448</v>
      </c>
      <c r="V919" s="74"/>
      <c r="W919" s="74">
        <v>4.4647144592151688E-10</v>
      </c>
      <c r="X919" s="74">
        <v>3.1573003881666112E-14</v>
      </c>
      <c r="Y919" s="74">
        <v>4.4650301892539852E-10</v>
      </c>
      <c r="Z919" s="150"/>
      <c r="AA919" s="150"/>
      <c r="AB919" s="150"/>
      <c r="AJ919" s="157"/>
      <c r="AK919" s="157"/>
      <c r="AL919" s="157"/>
    </row>
    <row r="920" spans="7:38">
      <c r="G920" s="4">
        <v>898</v>
      </c>
      <c r="H920" s="739">
        <v>0.78636016054842395</v>
      </c>
      <c r="I920" s="739">
        <v>6449.2335411902768</v>
      </c>
      <c r="J920" s="739">
        <v>6449.6267212705507</v>
      </c>
      <c r="K920" s="739">
        <v>78.23354119027745</v>
      </c>
      <c r="L920" s="739">
        <v>78.626721270551656</v>
      </c>
      <c r="M920" s="739">
        <v>1.3232107247235857E-2</v>
      </c>
      <c r="N920" s="739">
        <v>201.31785785671809</v>
      </c>
      <c r="O920" s="74">
        <v>2.8486272117168994E-8</v>
      </c>
      <c r="P920" s="74">
        <v>1.3232080783021362E-2</v>
      </c>
      <c r="Q920" s="74">
        <v>2.6464214494471712E-8</v>
      </c>
      <c r="R920" s="74">
        <v>1.0000000051006934</v>
      </c>
      <c r="S920" s="74">
        <v>1.0270793762356301</v>
      </c>
      <c r="T920" s="74">
        <v>1.0268777270702325</v>
      </c>
      <c r="U920" s="74">
        <v>1.519810318418422</v>
      </c>
      <c r="V920" s="74"/>
      <c r="W920" s="74">
        <v>3.9788811981342404E-10</v>
      </c>
      <c r="X920" s="74">
        <v>2.739607448445587E-14</v>
      </c>
      <c r="Y920" s="74">
        <v>3.9791551588790853E-10</v>
      </c>
      <c r="Z920" s="150"/>
      <c r="AA920" s="150"/>
      <c r="AB920" s="150"/>
      <c r="AJ920" s="157"/>
      <c r="AK920" s="157"/>
      <c r="AL920" s="157"/>
    </row>
    <row r="921" spans="7:38">
      <c r="G921" s="4">
        <v>899</v>
      </c>
      <c r="H921" s="739">
        <v>0.7942632115502688</v>
      </c>
      <c r="I921" s="739">
        <v>6450.0199013508245</v>
      </c>
      <c r="J921" s="739">
        <v>6450.4170329565995</v>
      </c>
      <c r="K921" s="739">
        <v>79.019901350825876</v>
      </c>
      <c r="L921" s="739">
        <v>79.417032956601005</v>
      </c>
      <c r="M921" s="739">
        <v>1.1603440219472183E-2</v>
      </c>
      <c r="N921" s="739">
        <v>199.77581157671227</v>
      </c>
      <c r="O921" s="74">
        <v>2.5172872288335943E-8</v>
      </c>
      <c r="P921" s="74">
        <v>1.1603417012591745E-2</v>
      </c>
      <c r="Q921" s="74">
        <v>2.3206880438944364E-8</v>
      </c>
      <c r="R921" s="74">
        <v>1.0000000045074044</v>
      </c>
      <c r="S921" s="74">
        <v>1.0268777280512504</v>
      </c>
      <c r="T921" s="74">
        <v>1.0266741703887881</v>
      </c>
      <c r="U921" s="74">
        <v>1.5345704868282155</v>
      </c>
      <c r="V921" s="74"/>
      <c r="W921" s="74">
        <v>3.5391127603036007E-10</v>
      </c>
      <c r="X921" s="74">
        <v>2.3783472522468832E-14</v>
      </c>
      <c r="Y921" s="74">
        <v>3.5393505950288253E-10</v>
      </c>
      <c r="Z921" s="150"/>
      <c r="AA921" s="150"/>
      <c r="AB921" s="150"/>
      <c r="AJ921" s="157"/>
      <c r="AK921" s="157"/>
      <c r="AL921" s="157"/>
    </row>
    <row r="922" spans="7:38">
      <c r="G922" s="4">
        <v>900</v>
      </c>
      <c r="H922" s="739">
        <v>0.80224568953515663</v>
      </c>
      <c r="I922" s="739">
        <v>6450.8141645623755</v>
      </c>
      <c r="J922" s="739">
        <v>6451.2152874071435</v>
      </c>
      <c r="K922" s="739">
        <v>79.814164562376135</v>
      </c>
      <c r="L922" s="739">
        <v>80.21528740714372</v>
      </c>
      <c r="M922" s="739">
        <v>1.015165630470888E-2</v>
      </c>
      <c r="N922" s="739">
        <v>198.21865185626345</v>
      </c>
      <c r="O922" s="74">
        <v>2.2196336223955621E-8</v>
      </c>
      <c r="P922" s="74">
        <v>1.0151636001396271E-2</v>
      </c>
      <c r="Q922" s="74">
        <v>2.0303312609417763E-8</v>
      </c>
      <c r="R922" s="74">
        <v>1.0000000039744334</v>
      </c>
      <c r="S922" s="74">
        <v>1.0266741712696632</v>
      </c>
      <c r="T922" s="74">
        <v>1.0264686881665339</v>
      </c>
      <c r="U922" s="74">
        <v>1.54946933286692</v>
      </c>
      <c r="V922" s="74"/>
      <c r="W922" s="74">
        <v>3.1417273939966361E-10</v>
      </c>
      <c r="X922" s="74">
        <v>2.0653329393013686E-14</v>
      </c>
      <c r="Y922" s="74">
        <v>3.1419339272905664E-10</v>
      </c>
      <c r="Z922" s="150"/>
      <c r="AA922" s="150"/>
      <c r="AB922" s="150"/>
      <c r="AJ922" s="157"/>
      <c r="AK922" s="157"/>
      <c r="AL922" s="157"/>
    </row>
    <row r="923" spans="7:38">
      <c r="G923" s="134">
        <v>901</v>
      </c>
      <c r="H923" s="739">
        <v>0.81030839275753841</v>
      </c>
      <c r="I923" s="739">
        <v>6451.6164102519106</v>
      </c>
      <c r="J923" s="739">
        <v>6452.0215644482896</v>
      </c>
      <c r="K923" s="739">
        <v>80.616410251911276</v>
      </c>
      <c r="L923" s="739">
        <v>81.02156444829005</v>
      </c>
      <c r="M923" s="739">
        <v>8.8604063776579929E-3</v>
      </c>
      <c r="N923" s="739">
        <v>196.64623442193007</v>
      </c>
      <c r="O923" s="74">
        <v>1.9527961648314808E-8</v>
      </c>
      <c r="P923" s="74">
        <v>8.8603886568452382E-3</v>
      </c>
      <c r="Q923" s="74">
        <v>1.7720812755315985E-8</v>
      </c>
      <c r="R923" s="74">
        <v>1.0000000034966408</v>
      </c>
      <c r="S923" s="74">
        <v>1.0264686889558468</v>
      </c>
      <c r="T923" s="74">
        <v>1.0262612633391339</v>
      </c>
      <c r="U923" s="74">
        <v>1.5645080754411538</v>
      </c>
      <c r="V923" s="74"/>
      <c r="W923" s="74">
        <v>2.7832823641408269E-10</v>
      </c>
      <c r="X923" s="74">
        <v>1.7936545947678438E-14</v>
      </c>
      <c r="Y923" s="74">
        <v>2.7834617296003038E-10</v>
      </c>
      <c r="Z923" s="150"/>
      <c r="AA923" s="150"/>
      <c r="AB923" s="150"/>
      <c r="AJ923" s="157"/>
      <c r="AK923" s="157"/>
      <c r="AL923" s="157"/>
    </row>
    <row r="924" spans="7:38">
      <c r="G924" s="4">
        <v>902</v>
      </c>
      <c r="H924" s="739">
        <v>0.81845212749445517</v>
      </c>
      <c r="I924" s="739">
        <v>6452.4267186446677</v>
      </c>
      <c r="J924" s="739">
        <v>6452.8359447084149</v>
      </c>
      <c r="K924" s="739">
        <v>81.42671864466881</v>
      </c>
      <c r="L924" s="739">
        <v>81.835944708416037</v>
      </c>
      <c r="M924" s="739">
        <v>7.714543660701503E-3</v>
      </c>
      <c r="N924" s="739">
        <v>195.05841369984779</v>
      </c>
      <c r="O924" s="74">
        <v>1.7140933113979486E-8</v>
      </c>
      <c r="P924" s="74">
        <v>7.7145282316141818E-3</v>
      </c>
      <c r="Q924" s="74">
        <v>1.5429087321403006E-8</v>
      </c>
      <c r="R924" s="74">
        <v>1.0000000030692251</v>
      </c>
      <c r="S924" s="74">
        <v>1.0262612640448932</v>
      </c>
      <c r="T924" s="74">
        <v>1.0260518787117765</v>
      </c>
      <c r="U924" s="74">
        <v>1.5796879427375643</v>
      </c>
      <c r="V924" s="74"/>
      <c r="W924" s="74">
        <v>2.4605608919544255E-10</v>
      </c>
      <c r="X924" s="74">
        <v>1.55748092309001E-14</v>
      </c>
      <c r="Y924" s="74">
        <v>2.4607166400467345E-10</v>
      </c>
      <c r="Z924" s="150"/>
      <c r="AA924" s="150"/>
      <c r="AB924" s="150"/>
      <c r="AJ924" s="157"/>
      <c r="AK924" s="157"/>
      <c r="AL924" s="157"/>
    </row>
    <row r="925" spans="7:38">
      <c r="G925" s="4">
        <v>903</v>
      </c>
      <c r="H925" s="739">
        <v>0.82667770812616714</v>
      </c>
      <c r="I925" s="739">
        <v>6453.2451707721621</v>
      </c>
      <c r="J925" s="739">
        <v>6453.6585096262252</v>
      </c>
      <c r="K925" s="739">
        <v>82.245170772163263</v>
      </c>
      <c r="L925" s="739">
        <v>82.658509626226348</v>
      </c>
      <c r="M925" s="739">
        <v>6.7000643470053406E-3</v>
      </c>
      <c r="N925" s="739">
        <v>193.45504280555116</v>
      </c>
      <c r="O925" s="74">
        <v>1.5010246545554459E-8</v>
      </c>
      <c r="P925" s="74">
        <v>6.7000509468766465E-3</v>
      </c>
      <c r="Q925" s="74">
        <v>1.3400128694010679E-8</v>
      </c>
      <c r="R925" s="74">
        <v>1.0000000026877092</v>
      </c>
      <c r="S925" s="74">
        <v>1.0260518793414473</v>
      </c>
      <c r="T925" s="74">
        <v>1.0258405169586209</v>
      </c>
      <c r="U925" s="74">
        <v>1.5950101722655745</v>
      </c>
      <c r="V925" s="74"/>
      <c r="W925" s="74">
        <v>2.1705600542347859E-10</v>
      </c>
      <c r="X925" s="74">
        <v>1.3518879267455843E-14</v>
      </c>
      <c r="Y925" s="74">
        <v>2.1706952430274605E-10</v>
      </c>
      <c r="Z925" s="150"/>
      <c r="AA925" s="150"/>
      <c r="AB925" s="150"/>
      <c r="AJ925" s="157"/>
      <c r="AK925" s="157"/>
      <c r="AL925" s="157"/>
    </row>
    <row r="926" spans="7:38">
      <c r="G926" s="4">
        <v>904</v>
      </c>
      <c r="H926" s="739">
        <v>0.83498595721759195</v>
      </c>
      <c r="I926" s="739">
        <v>6454.0718484802883</v>
      </c>
      <c r="J926" s="739">
        <v>6454.4893414588969</v>
      </c>
      <c r="K926" s="739">
        <v>83.071848480289404</v>
      </c>
      <c r="L926" s="739">
        <v>83.489341458898195</v>
      </c>
      <c r="M926" s="739">
        <v>5.804048798946625E-3</v>
      </c>
      <c r="N926" s="739">
        <v>191.83597353374779</v>
      </c>
      <c r="O926" s="74">
        <v>1.3112633168465374E-8</v>
      </c>
      <c r="P926" s="74">
        <v>5.8040371908490273E-3</v>
      </c>
      <c r="Q926" s="74">
        <v>1.1608097597893249E-8</v>
      </c>
      <c r="R926" s="74">
        <v>1.0000000023479267</v>
      </c>
      <c r="S926" s="74">
        <v>1.0258405175191458</v>
      </c>
      <c r="T926" s="74">
        <v>1.0256271606222405</v>
      </c>
      <c r="U926" s="74">
        <v>1.6104760109069503</v>
      </c>
      <c r="V926" s="74"/>
      <c r="W926" s="74">
        <v>1.9104794960404673E-10</v>
      </c>
      <c r="X926" s="74">
        <v>1.1727117023711932E-14</v>
      </c>
      <c r="Y926" s="74">
        <v>1.9105967672107043E-10</v>
      </c>
      <c r="Z926" s="150"/>
      <c r="AA926" s="150"/>
      <c r="AB926" s="150"/>
      <c r="AJ926" s="157"/>
      <c r="AK926" s="157"/>
      <c r="AL926" s="157"/>
    </row>
    <row r="927" spans="7:38">
      <c r="G927" s="134">
        <v>905</v>
      </c>
      <c r="H927" s="739">
        <v>0.84337770560056269</v>
      </c>
      <c r="I927" s="739">
        <v>6454.9068344375064</v>
      </c>
      <c r="J927" s="739">
        <v>6455.3285232903063</v>
      </c>
      <c r="K927" s="739">
        <v>83.906834437507001</v>
      </c>
      <c r="L927" s="739">
        <v>84.328523290307288</v>
      </c>
      <c r="M927" s="739">
        <v>5.0146035000925666E-3</v>
      </c>
      <c r="N927" s="739">
        <v>190.20105634804457</v>
      </c>
      <c r="O927" s="74">
        <v>1.1426483105136874E-8</v>
      </c>
      <c r="P927" s="74">
        <v>5.0145934708855661E-3</v>
      </c>
      <c r="Q927" s="74">
        <v>1.0029207000185131E-8</v>
      </c>
      <c r="R927" s="74">
        <v>1.0000000020460083</v>
      </c>
      <c r="S927" s="74">
        <v>1.0256271611200627</v>
      </c>
      <c r="T927" s="74">
        <v>1.0254117921130739</v>
      </c>
      <c r="U927" s="74">
        <v>1.6260867149676415</v>
      </c>
      <c r="V927" s="74"/>
      <c r="W927" s="74">
        <v>1.6777108350796486E-10</v>
      </c>
      <c r="X927" s="74">
        <v>1.0164229123368764E-14</v>
      </c>
      <c r="Y927" s="74">
        <v>1.6778124773708823E-10</v>
      </c>
      <c r="Z927" s="150"/>
      <c r="AA927" s="150"/>
      <c r="AB927" s="150"/>
      <c r="AJ927" s="157"/>
      <c r="AK927" s="157"/>
      <c r="AL927" s="157"/>
    </row>
    <row r="928" spans="7:38">
      <c r="G928" s="4">
        <v>906</v>
      </c>
      <c r="H928" s="739">
        <v>0.85185379245691184</v>
      </c>
      <c r="I928" s="739">
        <v>6455.7502121431071</v>
      </c>
      <c r="J928" s="739">
        <v>6456.1761390393358</v>
      </c>
      <c r="K928" s="739">
        <v>84.750212143107703</v>
      </c>
      <c r="L928" s="739">
        <v>85.176139039336164</v>
      </c>
      <c r="M928" s="739">
        <v>4.3208039293119432E-3</v>
      </c>
      <c r="N928" s="739">
        <v>188.55014037062787</v>
      </c>
      <c r="O928" s="74">
        <v>9.9317689145327908E-9</v>
      </c>
      <c r="P928" s="74">
        <v>4.3207952877040842E-3</v>
      </c>
      <c r="Q928" s="74">
        <v>8.6416078586238861E-9</v>
      </c>
      <c r="R928" s="74">
        <v>1.0000000017783679</v>
      </c>
      <c r="S928" s="74">
        <v>1.0254117925541624</v>
      </c>
      <c r="T928" s="74">
        <v>1.0251943937088859</v>
      </c>
      <c r="U928" s="74">
        <v>1.6418435502168904</v>
      </c>
      <c r="V928" s="74"/>
      <c r="W928" s="74">
        <v>1.4698276571025344E-10</v>
      </c>
      <c r="X928" s="74">
        <v>8.8002069340092452E-15</v>
      </c>
      <c r="Y928" s="74">
        <v>1.4699156591718745E-10</v>
      </c>
      <c r="Z928" s="150"/>
      <c r="AA928" s="150"/>
      <c r="AB928" s="150"/>
      <c r="AJ928" s="157"/>
      <c r="AK928" s="157"/>
      <c r="AL928" s="157"/>
    </row>
    <row r="929" spans="7:38">
      <c r="G929" s="4">
        <v>907</v>
      </c>
      <c r="H929" s="739">
        <v>0.86041506540238588</v>
      </c>
      <c r="I929" s="739">
        <v>6456.6020659355636</v>
      </c>
      <c r="J929" s="739">
        <v>6457.032273468265</v>
      </c>
      <c r="K929" s="739">
        <v>85.60206593556461</v>
      </c>
      <c r="L929" s="739">
        <v>86.032273468265799</v>
      </c>
      <c r="M929" s="739">
        <v>3.7125872710230211E-3</v>
      </c>
      <c r="N929" s="739">
        <v>186.8673</v>
      </c>
      <c r="O929" s="74">
        <v>8.6105772559531661E-9</v>
      </c>
      <c r="P929" s="74">
        <v>3.7125798458484791E-3</v>
      </c>
      <c r="Q929" s="74">
        <v>7.425174542046041E-9</v>
      </c>
      <c r="R929" s="74">
        <v>1.000000001541798</v>
      </c>
      <c r="S929" s="74">
        <v>1.0251943940985773</v>
      </c>
      <c r="T929" s="74">
        <v>1.0249749475540488</v>
      </c>
      <c r="U929" s="74">
        <v>1.65774779194453</v>
      </c>
      <c r="V929" s="74"/>
      <c r="W929" s="74">
        <v>1.2847693457049438E-10</v>
      </c>
      <c r="X929" s="74">
        <v>7.6104664768171954E-15</v>
      </c>
      <c r="Y929" s="74">
        <v>1.2848454503697119E-10</v>
      </c>
      <c r="Z929" s="150"/>
      <c r="AA929" s="150"/>
      <c r="AB929" s="150"/>
      <c r="AJ929" s="157"/>
      <c r="AK929" s="157"/>
      <c r="AL929" s="157"/>
    </row>
    <row r="930" spans="7:38">
      <c r="G930" s="4">
        <v>908</v>
      </c>
      <c r="H930" s="739">
        <v>0.86906238057141516</v>
      </c>
      <c r="I930" s="739">
        <v>6457.4624810009664</v>
      </c>
      <c r="J930" s="739">
        <v>6457.8970121912516</v>
      </c>
      <c r="K930" s="739">
        <v>86.462481000966989</v>
      </c>
      <c r="L930" s="739">
        <v>86.897012191252699</v>
      </c>
      <c r="M930" s="739">
        <v>3.1835382465288447E-3</v>
      </c>
      <c r="N930" s="739">
        <v>186.8673</v>
      </c>
      <c r="O930" s="74">
        <v>7.3835576157283866E-9</v>
      </c>
      <c r="P930" s="74">
        <v>3.1835318794523515E-3</v>
      </c>
      <c r="Q930" s="74">
        <v>6.3670764930576894E-9</v>
      </c>
      <c r="R930" s="74">
        <v>1.0000000013220895</v>
      </c>
      <c r="S930" s="74">
        <v>1.0249749479157859</v>
      </c>
      <c r="T930" s="74">
        <v>1.0247534356777197</v>
      </c>
      <c r="U930" s="74">
        <v>1.6738007250519331</v>
      </c>
      <c r="V930" s="74"/>
      <c r="W930" s="74">
        <v>1.1013915741211652E-10</v>
      </c>
      <c r="X930" s="74">
        <v>6.472374182015553E-15</v>
      </c>
      <c r="Y930" s="74">
        <v>1.1014562978629853E-10</v>
      </c>
      <c r="Z930" s="150"/>
      <c r="AA930" s="150"/>
      <c r="AB930" s="150"/>
      <c r="AJ930" s="157"/>
      <c r="AK930" s="157"/>
      <c r="AL930" s="157"/>
    </row>
    <row r="931" spans="7:38">
      <c r="G931" s="134">
        <v>909</v>
      </c>
      <c r="H931" s="739">
        <v>0.87779660270272253</v>
      </c>
      <c r="I931" s="739">
        <v>6458.3315433815378</v>
      </c>
      <c r="J931" s="739">
        <v>6458.7704416828892</v>
      </c>
      <c r="K931" s="739">
        <v>87.331543381538395</v>
      </c>
      <c r="L931" s="739">
        <v>87.770441682889754</v>
      </c>
      <c r="M931" s="739">
        <v>2.7261674262220436E-3</v>
      </c>
      <c r="N931" s="739">
        <v>186.8673</v>
      </c>
      <c r="O931" s="74">
        <v>6.3227807247422834E-9</v>
      </c>
      <c r="P931" s="74">
        <v>2.7261619738871913E-3</v>
      </c>
      <c r="Q931" s="74">
        <v>5.4523348524440869E-9</v>
      </c>
      <c r="R931" s="74">
        <v>1.0000000011321484</v>
      </c>
      <c r="S931" s="74">
        <v>1.0247534359902906</v>
      </c>
      <c r="T931" s="74">
        <v>1.0245298399305542</v>
      </c>
      <c r="U931" s="74">
        <v>1.690003643934233</v>
      </c>
      <c r="V931" s="74"/>
      <c r="W931" s="74">
        <v>9.4293847144988356E-11</v>
      </c>
      <c r="X931" s="74">
        <v>5.5033417220699092E-15</v>
      </c>
      <c r="Y931" s="74">
        <v>9.4299350486710423E-11</v>
      </c>
      <c r="Z931" s="150"/>
      <c r="AA931" s="150"/>
      <c r="AB931" s="150"/>
      <c r="AJ931" s="157"/>
      <c r="AK931" s="157"/>
      <c r="AL931" s="157"/>
    </row>
    <row r="932" spans="7:38">
      <c r="G932" s="4">
        <v>910</v>
      </c>
      <c r="H932" s="739">
        <v>0.88661860522579972</v>
      </c>
      <c r="I932" s="739">
        <v>6459.2093399842397</v>
      </c>
      <c r="J932" s="739">
        <v>6459.6526492868525</v>
      </c>
      <c r="K932" s="739">
        <v>88.209339984241097</v>
      </c>
      <c r="L932" s="739">
        <v>88.652649286854</v>
      </c>
      <c r="M932" s="739">
        <v>2.3312075766081055E-3</v>
      </c>
      <c r="N932" s="739">
        <v>186.8673</v>
      </c>
      <c r="O932" s="74">
        <v>5.4067531542541294E-9</v>
      </c>
      <c r="P932" s="74">
        <v>2.3312029141929523E-3</v>
      </c>
      <c r="Q932" s="74">
        <v>4.6624151532162104E-9</v>
      </c>
      <c r="R932" s="74">
        <v>1.0000000009681258</v>
      </c>
      <c r="S932" s="74">
        <v>1.0245298402003375</v>
      </c>
      <c r="T932" s="74">
        <v>1.0243041420563999</v>
      </c>
      <c r="U932" s="74">
        <v>1.7063578527172467</v>
      </c>
      <c r="V932" s="74"/>
      <c r="W932" s="74">
        <v>8.0616659295143709E-11</v>
      </c>
      <c r="X932" s="74">
        <v>4.6774435919967962E-15</v>
      </c>
      <c r="Y932" s="74">
        <v>8.0621336738735706E-11</v>
      </c>
      <c r="Z932" s="150"/>
      <c r="AA932" s="150"/>
      <c r="AB932" s="150"/>
      <c r="AJ932" s="157"/>
      <c r="AK932" s="157"/>
      <c r="AL932" s="157"/>
    </row>
    <row r="933" spans="7:38">
      <c r="G933" s="4">
        <v>911</v>
      </c>
      <c r="H933" s="739">
        <v>0.89552927034825081</v>
      </c>
      <c r="I933" s="739">
        <v>6460.0959585894661</v>
      </c>
      <c r="J933" s="739">
        <v>6460.5437232246404</v>
      </c>
      <c r="K933" s="739">
        <v>89.095958589466889</v>
      </c>
      <c r="L933" s="739">
        <v>89.543723224641013</v>
      </c>
      <c r="M933" s="739">
        <v>1.990580079805774E-3</v>
      </c>
      <c r="N933" s="739">
        <v>186.8673</v>
      </c>
      <c r="O933" s="74">
        <v>4.6167382232622951E-9</v>
      </c>
      <c r="P933" s="74">
        <v>1.9905760986456142E-3</v>
      </c>
      <c r="Q933" s="74">
        <v>3.9811601596115475E-9</v>
      </c>
      <c r="R933" s="74">
        <v>1.0000000008266667</v>
      </c>
      <c r="S933" s="74">
        <v>1.0243041422889518</v>
      </c>
      <c r="T933" s="74">
        <v>1.0240763236633492</v>
      </c>
      <c r="U933" s="74">
        <v>1.7228646652356474</v>
      </c>
      <c r="V933" s="74"/>
      <c r="W933" s="74">
        <v>6.8825372436611286E-11</v>
      </c>
      <c r="X933" s="74">
        <v>3.9731520179468285E-15</v>
      </c>
      <c r="Y933" s="74">
        <v>6.8829345588629233E-11</v>
      </c>
      <c r="Z933" s="150"/>
      <c r="AA933" s="150"/>
      <c r="AB933" s="150"/>
      <c r="AJ933" s="157"/>
      <c r="AK933" s="157"/>
      <c r="AL933" s="157"/>
    </row>
    <row r="934" spans="7:38">
      <c r="G934" s="4">
        <v>912</v>
      </c>
      <c r="H934" s="739">
        <v>0.90452948914401377</v>
      </c>
      <c r="I934" s="739">
        <v>6460.9914878598138</v>
      </c>
      <c r="J934" s="739">
        <v>6461.4437526043857</v>
      </c>
      <c r="K934" s="739">
        <v>89.991487859815138</v>
      </c>
      <c r="L934" s="739">
        <v>90.443752604387143</v>
      </c>
      <c r="M934" s="739">
        <v>1.6972318966374327E-3</v>
      </c>
      <c r="N934" s="739">
        <v>186.8673</v>
      </c>
      <c r="O934" s="74">
        <v>3.9363778681591871E-9</v>
      </c>
      <c r="P934" s="74">
        <v>1.6972285021736393E-3</v>
      </c>
      <c r="Q934" s="74">
        <v>3.3944637932748655E-9</v>
      </c>
      <c r="R934" s="74">
        <v>1.0000000007048424</v>
      </c>
      <c r="S934" s="74">
        <v>1.02407632386352</v>
      </c>
      <c r="T934" s="74">
        <v>1.0238463662233321</v>
      </c>
      <c r="U934" s="74">
        <v>1.7395254050757103</v>
      </c>
      <c r="V934" s="74"/>
      <c r="W934" s="74">
        <v>5.8673990550628548E-11</v>
      </c>
      <c r="X934" s="74">
        <v>3.3724684878903647E-15</v>
      </c>
      <c r="Y934" s="74">
        <v>5.8677363019116436E-11</v>
      </c>
      <c r="Z934" s="150"/>
      <c r="AA934" s="150"/>
      <c r="AB934" s="150"/>
      <c r="AJ934" s="157"/>
      <c r="AK934" s="157"/>
      <c r="AL934" s="157"/>
    </row>
    <row r="935" spans="7:38">
      <c r="G935" s="134">
        <v>913</v>
      </c>
      <c r="H935" s="739">
        <v>0.91362016164246806</v>
      </c>
      <c r="I935" s="739">
        <v>6461.8960173489586</v>
      </c>
      <c r="J935" s="739">
        <v>6462.3528274297796</v>
      </c>
      <c r="K935" s="739">
        <v>90.896017348959134</v>
      </c>
      <c r="L935" s="739">
        <v>91.352827429780362</v>
      </c>
      <c r="M935" s="739">
        <v>1.4449977599876825E-3</v>
      </c>
      <c r="N935" s="739">
        <v>186.87924561797652</v>
      </c>
      <c r="O935" s="74">
        <v>3.3511588036848289E-9</v>
      </c>
      <c r="P935" s="74">
        <v>1.4449948699921625E-3</v>
      </c>
      <c r="Q935" s="74">
        <v>2.889995519975365E-9</v>
      </c>
      <c r="R935" s="74">
        <v>1.0000000006000538</v>
      </c>
      <c r="S935" s="74">
        <v>1.0238463663954223</v>
      </c>
      <c r="T935" s="74">
        <v>1.0236142510717552</v>
      </c>
      <c r="U935" s="74">
        <v>1.756341405623516</v>
      </c>
      <c r="V935" s="74"/>
      <c r="W935" s="74">
        <v>4.9941572330273373E-11</v>
      </c>
      <c r="X935" s="74">
        <v>2.8599329615616698E-15</v>
      </c>
      <c r="Y935" s="74">
        <v>4.9944432263234937E-11</v>
      </c>
      <c r="Z935" s="150"/>
      <c r="AA935" s="150"/>
      <c r="AB935" s="150"/>
      <c r="AJ935" s="157"/>
      <c r="AK935" s="157"/>
      <c r="AL935" s="157"/>
    </row>
    <row r="936" spans="7:38">
      <c r="G936" s="4">
        <v>914</v>
      </c>
      <c r="H936" s="739">
        <v>0.9228021969184409</v>
      </c>
      <c r="I936" s="739">
        <v>6462.8096375106006</v>
      </c>
      <c r="J936" s="739">
        <v>6463.2710386090603</v>
      </c>
      <c r="K936" s="739">
        <v>91.80963751060176</v>
      </c>
      <c r="L936" s="739">
        <v>92.27103860906098</v>
      </c>
      <c r="M936" s="739">
        <v>1.2284833797946296E-3</v>
      </c>
      <c r="N936" s="739">
        <v>187.02247049230428</v>
      </c>
      <c r="O936" s="74">
        <v>2.8468488059294511E-9</v>
      </c>
      <c r="P936" s="74">
        <v>1.22848092282787E-3</v>
      </c>
      <c r="Q936" s="74">
        <v>2.456966759589259E-9</v>
      </c>
      <c r="R936" s="74">
        <v>1.0000000005097527</v>
      </c>
      <c r="S936" s="74">
        <v>1.0236142512199757</v>
      </c>
      <c r="T936" s="74">
        <v>1.0233799594074509</v>
      </c>
      <c r="U936" s="74">
        <v>1.7733140101158824</v>
      </c>
      <c r="V936" s="74"/>
      <c r="W936" s="74">
        <v>4.2390599511087925E-11</v>
      </c>
      <c r="X936" s="74">
        <v>2.4201943254415673E-15</v>
      </c>
      <c r="Y936" s="74">
        <v>4.2393019705413364E-11</v>
      </c>
      <c r="Z936" s="150"/>
      <c r="AA936" s="150"/>
      <c r="AB936" s="150"/>
      <c r="AJ936" s="157"/>
      <c r="AK936" s="157"/>
      <c r="AL936" s="157"/>
    </row>
    <row r="937" spans="7:38">
      <c r="G937" s="4">
        <v>915</v>
      </c>
      <c r="H937" s="739">
        <v>0.93207651318310836</v>
      </c>
      <c r="I937" s="739">
        <v>6463.732439707519</v>
      </c>
      <c r="J937" s="739">
        <v>6464.1984779641107</v>
      </c>
      <c r="K937" s="739">
        <v>92.732439707520186</v>
      </c>
      <c r="L937" s="739">
        <v>93.198477964111746</v>
      </c>
      <c r="M937" s="739">
        <v>1.0429661466685278E-3</v>
      </c>
      <c r="N937" s="739">
        <v>187.33247855646096</v>
      </c>
      <c r="O937" s="74">
        <v>2.4129373157783909E-9</v>
      </c>
      <c r="P937" s="74">
        <v>1.0429640607362344E-3</v>
      </c>
      <c r="Q937" s="74">
        <v>2.0859322933370556E-9</v>
      </c>
      <c r="R937" s="74">
        <v>1.0000000004320571</v>
      </c>
      <c r="S937" s="74">
        <v>1.0233799595349138</v>
      </c>
      <c r="T937" s="74">
        <v>1.0231434722911672</v>
      </c>
      <c r="U937" s="74">
        <v>1.7904445716799273</v>
      </c>
      <c r="V937" s="74"/>
      <c r="W937" s="74">
        <v>3.5869938323093895E-11</v>
      </c>
      <c r="X937" s="74">
        <v>2.0430575930353799E-15</v>
      </c>
      <c r="Y937" s="74">
        <v>3.587198138068693E-11</v>
      </c>
      <c r="Z937" s="150"/>
      <c r="AA937" s="150"/>
      <c r="AB937" s="150"/>
      <c r="AJ937" s="157"/>
      <c r="AK937" s="157"/>
      <c r="AL937" s="157"/>
    </row>
    <row r="938" spans="7:38">
      <c r="G938" s="4">
        <v>916</v>
      </c>
      <c r="H938" s="739">
        <v>0.94144403787582731</v>
      </c>
      <c r="I938" s="739">
        <v>6464.6645162207024</v>
      </c>
      <c r="J938" s="739">
        <v>6465.1352382396399</v>
      </c>
      <c r="K938" s="739">
        <v>93.664516220703305</v>
      </c>
      <c r="L938" s="739">
        <v>94.135238239641225</v>
      </c>
      <c r="M938" s="739">
        <v>8.8431040789082758E-4</v>
      </c>
      <c r="N938" s="739">
        <v>187.81637314630723</v>
      </c>
      <c r="O938" s="74">
        <v>2.0406108602753632E-9</v>
      </c>
      <c r="P938" s="74">
        <v>8.8430863927001181E-4</v>
      </c>
      <c r="Q938" s="74">
        <v>1.7686208157816549E-9</v>
      </c>
      <c r="R938" s="74">
        <v>1.0000000003653888</v>
      </c>
      <c r="S938" s="74">
        <v>1.0231434724004806</v>
      </c>
      <c r="T938" s="74">
        <v>1.0229047706456691</v>
      </c>
      <c r="U938" s="74">
        <v>1.8077344533880932</v>
      </c>
      <c r="V938" s="74"/>
      <c r="W938" s="74">
        <v>3.0258760432511878E-11</v>
      </c>
      <c r="X938" s="74">
        <v>1.7203981288708036E-15</v>
      </c>
      <c r="Y938" s="74">
        <v>3.0260480830640748E-11</v>
      </c>
      <c r="Z938" s="150"/>
      <c r="AA938" s="150"/>
      <c r="AB938" s="150"/>
      <c r="AJ938" s="157"/>
      <c r="AK938" s="157"/>
      <c r="AL938" s="157"/>
    </row>
    <row r="939" spans="7:38">
      <c r="G939" s="134">
        <v>917</v>
      </c>
      <c r="H939" s="739">
        <v>0.95090570775687289</v>
      </c>
      <c r="I939" s="739">
        <v>6465.6059602585783</v>
      </c>
      <c r="J939" s="739">
        <v>6466.0814131124571</v>
      </c>
      <c r="K939" s="739">
        <v>94.605960258579103</v>
      </c>
      <c r="L939" s="739">
        <v>95.08141311245754</v>
      </c>
      <c r="M939" s="739">
        <v>7.4889487974499447E-4</v>
      </c>
      <c r="N939" s="739">
        <v>188.48274306041955</v>
      </c>
      <c r="O939" s="74">
        <v>1.7220199346177644E-9</v>
      </c>
      <c r="P939" s="74">
        <v>7.4889338195523495E-4</v>
      </c>
      <c r="Q939" s="74">
        <v>1.4977897594899888E-9</v>
      </c>
      <c r="R939" s="74">
        <v>1.0000000003083425</v>
      </c>
      <c r="S939" s="74">
        <v>1.0229047707391556</v>
      </c>
      <c r="T939" s="74">
        <v>1.0226638352554711</v>
      </c>
      <c r="U939" s="74">
        <v>1.8251850282977102</v>
      </c>
      <c r="V939" s="74"/>
      <c r="W939" s="74">
        <v>2.5447541165681096E-11</v>
      </c>
      <c r="X939" s="74">
        <v>1.445071342879168E-15</v>
      </c>
      <c r="Y939" s="74">
        <v>2.5448986237023977E-11</v>
      </c>
      <c r="Z939" s="150"/>
      <c r="AA939" s="150"/>
      <c r="AB939" s="150"/>
      <c r="AJ939" s="157"/>
      <c r="AK939" s="157"/>
      <c r="AL939" s="157"/>
    </row>
    <row r="940" spans="7:38">
      <c r="G940" s="4">
        <v>918</v>
      </c>
      <c r="H940" s="739">
        <v>0.96046246900111842</v>
      </c>
      <c r="I940" s="739">
        <v>6466.556865966335</v>
      </c>
      <c r="J940" s="739">
        <v>6467.0370972008359</v>
      </c>
      <c r="K940" s="739">
        <v>95.556865966335977</v>
      </c>
      <c r="L940" s="739">
        <v>96.037097200836541</v>
      </c>
      <c r="M940" s="739">
        <v>6.335501713443522E-4</v>
      </c>
      <c r="N940" s="739">
        <v>189.34192193633379</v>
      </c>
      <c r="O940" s="74">
        <v>1.4501840979145124E-9</v>
      </c>
      <c r="P940" s="74">
        <v>6.3354890424400948E-4</v>
      </c>
      <c r="Q940" s="74">
        <v>1.2671003426887044E-9</v>
      </c>
      <c r="R940" s="74">
        <v>1.0000000002596678</v>
      </c>
      <c r="S940" s="74">
        <v>1.0226638353351953</v>
      </c>
      <c r="T940" s="74">
        <v>1.0224206467663899</v>
      </c>
      <c r="U940" s="74">
        <v>1.8427976795051109</v>
      </c>
      <c r="V940" s="74"/>
      <c r="W940" s="74">
        <v>2.1337274345850102E-11</v>
      </c>
      <c r="X940" s="74">
        <v>1.2107866172146269E-15</v>
      </c>
      <c r="Y940" s="74">
        <v>2.1338485132467316E-11</v>
      </c>
      <c r="Z940" s="150"/>
      <c r="AA940" s="150"/>
      <c r="AB940" s="150"/>
      <c r="AJ940" s="157"/>
      <c r="AK940" s="157"/>
      <c r="AL940" s="157"/>
    </row>
    <row r="941" spans="7:38">
      <c r="G941" s="4">
        <v>919</v>
      </c>
      <c r="H941" s="739">
        <v>0.97011527729265201</v>
      </c>
      <c r="I941" s="739">
        <v>6467.5173284353359</v>
      </c>
      <c r="J941" s="739">
        <v>6468.0023860739821</v>
      </c>
      <c r="K941" s="739">
        <v>96.517328435337078</v>
      </c>
      <c r="L941" s="739">
        <v>97.002386073983402</v>
      </c>
      <c r="M941" s="739">
        <v>5.3550474125774606E-4</v>
      </c>
      <c r="N941" s="739">
        <v>190.40633847909535</v>
      </c>
      <c r="O941" s="74">
        <v>1.2189077144960064E-9</v>
      </c>
      <c r="P941" s="74">
        <v>5.3550367024826357E-4</v>
      </c>
      <c r="Q941" s="74">
        <v>1.0710094825154922E-9</v>
      </c>
      <c r="R941" s="74">
        <v>1.0000000002182556</v>
      </c>
      <c r="S941" s="74">
        <v>1.0224206468341819</v>
      </c>
      <c r="T941" s="74">
        <v>1.0221751856850996</v>
      </c>
      <c r="U941" s="74">
        <v>1.8605738001870122</v>
      </c>
      <c r="V941" s="74"/>
      <c r="W941" s="74">
        <v>1.7838749501392386E-11</v>
      </c>
      <c r="X941" s="74">
        <v>1.0120031292838688E-15</v>
      </c>
      <c r="Y941" s="74">
        <v>1.7839761504521671E-11</v>
      </c>
      <c r="Z941" s="150"/>
      <c r="AA941" s="150"/>
      <c r="AB941" s="150"/>
      <c r="AJ941" s="157"/>
      <c r="AK941" s="157"/>
      <c r="AL941" s="157"/>
    </row>
    <row r="942" spans="7:38">
      <c r="G942" s="4">
        <v>920</v>
      </c>
      <c r="H942" s="739">
        <v>0.97986509792034693</v>
      </c>
      <c r="I942" s="739">
        <v>6468.4874437126291</v>
      </c>
      <c r="J942" s="739">
        <v>6468.9773762615896</v>
      </c>
      <c r="K942" s="739">
        <v>97.487443712629712</v>
      </c>
      <c r="L942" s="739">
        <v>97.977376261589882</v>
      </c>
      <c r="M942" s="739">
        <v>4.5233790013709835E-4</v>
      </c>
      <c r="N942" s="739">
        <v>191.69099293451251</v>
      </c>
      <c r="O942" s="74">
        <v>1.0227045252271856E-9</v>
      </c>
      <c r="P942" s="74">
        <v>4.523369954612981E-4</v>
      </c>
      <c r="Q942" s="74">
        <v>9.0467580027419655E-10</v>
      </c>
      <c r="R942" s="74">
        <v>1.0000000001831237</v>
      </c>
      <c r="S942" s="74">
        <v>1.0221751857425787</v>
      </c>
      <c r="T942" s="74">
        <v>1.0219274323786967</v>
      </c>
      <c r="U942" s="74">
        <v>1.8785147936514477</v>
      </c>
      <c r="V942" s="74"/>
      <c r="W942" s="74">
        <v>1.4871875712528451E-11</v>
      </c>
      <c r="X942" s="74">
        <v>8.4384260597881027E-16</v>
      </c>
      <c r="Y942" s="74">
        <v>1.487271955513443E-11</v>
      </c>
      <c r="Z942" s="150"/>
      <c r="AA942" s="150"/>
      <c r="AB942" s="150"/>
      <c r="AJ942" s="157"/>
      <c r="AK942" s="157"/>
      <c r="AL942" s="157"/>
    </row>
    <row r="943" spans="7:38">
      <c r="G943" s="134">
        <v>921</v>
      </c>
      <c r="H943" s="739">
        <v>0.98971290587439098</v>
      </c>
      <c r="I943" s="739">
        <v>6469.4673088105492</v>
      </c>
      <c r="J943" s="739">
        <v>6469.962165263486</v>
      </c>
      <c r="K943" s="739">
        <v>98.467308810550065</v>
      </c>
      <c r="L943" s="739">
        <v>98.962165263487265</v>
      </c>
      <c r="M943" s="739">
        <v>3.8193871882937668E-4</v>
      </c>
      <c r="N943" s="739">
        <v>193.21411438667656</v>
      </c>
      <c r="O943" s="74">
        <v>8.5672954724919625E-10</v>
      </c>
      <c r="P943" s="74">
        <v>3.8193795495193903E-4</v>
      </c>
      <c r="Q943" s="74">
        <v>7.6387743765875329E-10</v>
      </c>
      <c r="R943" s="74">
        <v>1.0000000001534046</v>
      </c>
      <c r="S943" s="74">
        <v>1.0219274324272927</v>
      </c>
      <c r="T943" s="74">
        <v>1.0216773670742738</v>
      </c>
      <c r="U943" s="74">
        <v>1.8966220733800583</v>
      </c>
      <c r="V943" s="74"/>
      <c r="W943" s="74">
        <v>1.2365039371559785E-11</v>
      </c>
      <c r="X943" s="74">
        <v>7.0201515906711439E-16</v>
      </c>
      <c r="Y943" s="74">
        <v>1.2365741386718852E-11</v>
      </c>
      <c r="Z943" s="150"/>
      <c r="AA943" s="150"/>
      <c r="AB943" s="150"/>
      <c r="AJ943" s="157"/>
      <c r="AK943" s="157"/>
      <c r="AL943" s="157"/>
    </row>
    <row r="944" spans="7:38">
      <c r="G944" s="4">
        <v>922</v>
      </c>
      <c r="H944" s="739">
        <v>0.99965968594378762</v>
      </c>
      <c r="I944" s="739">
        <v>6470.4570217164237</v>
      </c>
      <c r="J944" s="739">
        <v>6470.9568515593955</v>
      </c>
      <c r="K944" s="739">
        <v>99.45702171642462</v>
      </c>
      <c r="L944" s="739">
        <v>99.956851559396512</v>
      </c>
      <c r="M944" s="739">
        <v>3.224699088496863E-4</v>
      </c>
      <c r="N944" s="739">
        <v>194.99808538009387</v>
      </c>
      <c r="O944" s="74">
        <v>7.1671708069868607E-10</v>
      </c>
      <c r="P944" s="74">
        <v>3.224692639098686E-4</v>
      </c>
      <c r="Q944" s="74">
        <v>6.4493981769937256E-10</v>
      </c>
      <c r="R944" s="74">
        <v>1.000000000128334</v>
      </c>
      <c r="S944" s="74">
        <v>1.0216773671152459</v>
      </c>
      <c r="T944" s="74">
        <v>1.021424969858499</v>
      </c>
      <c r="U944" s="74">
        <v>1.9148970630776603</v>
      </c>
      <c r="V944" s="74"/>
      <c r="W944" s="74">
        <v>1.0254486107230845E-11</v>
      </c>
      <c r="X944" s="74">
        <v>5.8275522876820553E-16</v>
      </c>
      <c r="Y944" s="74">
        <v>1.0255068862459614E-11</v>
      </c>
      <c r="Z944" s="150"/>
      <c r="AA944" s="150"/>
      <c r="AB944" s="150"/>
      <c r="AJ944" s="157"/>
      <c r="AK944" s="157"/>
      <c r="AL944" s="157"/>
    </row>
  </sheetData>
  <mergeCells count="5">
    <mergeCell ref="AA19:AB19"/>
    <mergeCell ref="C19:E19"/>
    <mergeCell ref="G19:U19"/>
    <mergeCell ref="W19:Y19"/>
    <mergeCell ref="D11:S12"/>
  </mergeCells>
  <hyperlinks>
    <hyperlink ref="T3" location="NOTES!A65" display="BACK" xr:uid="{00000000-0004-0000-1600-000000000000}"/>
  </hyperlinks>
  <pageMargins left="0.7" right="0.7" top="0.75" bottom="0.75" header="0.3" footer="0.3"/>
  <pageSetup orientation="portrait"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5E164A-BB52-4D65-91FA-7AB1368FF659}">
  <sheetPr codeName="Sheet24"/>
  <dimension ref="C2:BL944"/>
  <sheetViews>
    <sheetView topLeftCell="AL65" zoomScale="75" zoomScaleNormal="75" workbookViewId="0">
      <pane xSplit="15288" topLeftCell="AH1"/>
      <selection activeCell="AW65" sqref="AW65"/>
      <selection pane="topRight" activeCell="AT21" sqref="AT21"/>
    </sheetView>
  </sheetViews>
  <sheetFormatPr defaultColWidth="9.33203125" defaultRowHeight="13.2"/>
  <cols>
    <col min="1" max="2" width="6.33203125" style="3" customWidth="1"/>
    <col min="3" max="3" width="11.33203125" style="3" bestFit="1" customWidth="1"/>
    <col min="4" max="4" width="11.6640625" style="3" customWidth="1"/>
    <col min="5" max="5" width="10.5546875" style="3" customWidth="1"/>
    <col min="6" max="7" width="15" style="3" customWidth="1"/>
    <col min="8" max="9" width="10.44140625" style="3" customWidth="1"/>
    <col min="10" max="10" width="13" style="3" customWidth="1"/>
    <col min="11" max="11" width="13.33203125" style="3" customWidth="1"/>
    <col min="12" max="12" width="19.33203125" style="3" customWidth="1"/>
    <col min="13" max="14" width="16.44140625" style="3" customWidth="1"/>
    <col min="15" max="16" width="14.5546875" style="3" customWidth="1"/>
    <col min="17" max="17" width="18.6640625" style="3" customWidth="1"/>
    <col min="18" max="18" width="20.44140625" style="3" customWidth="1"/>
    <col min="19" max="19" width="15.33203125" style="3" customWidth="1"/>
    <col min="20" max="20" width="15.6640625" style="3" customWidth="1"/>
    <col min="21" max="25" width="12.6640625" style="3" customWidth="1"/>
    <col min="26" max="26" width="5.44140625" style="3" customWidth="1"/>
    <col min="27" max="27" width="13.6640625" style="3" customWidth="1"/>
    <col min="28" max="28" width="14.33203125" style="3" customWidth="1"/>
    <col min="29" max="29" width="14.5546875" style="3" customWidth="1"/>
    <col min="30" max="30" width="7.6640625" style="3" customWidth="1"/>
    <col min="31" max="31" width="17.5546875" style="3" customWidth="1"/>
    <col min="32" max="32" width="15.44140625" style="3" customWidth="1"/>
    <col min="33" max="33" width="6.44140625" style="3" customWidth="1"/>
    <col min="34" max="34" width="7.33203125" style="3" customWidth="1"/>
    <col min="35" max="36" width="19" style="3" customWidth="1"/>
    <col min="37" max="37" width="15.5546875" style="3" bestFit="1" customWidth="1"/>
    <col min="38" max="39" width="12.33203125" style="3" bestFit="1" customWidth="1"/>
    <col min="40" max="41" width="14.44140625" style="3" bestFit="1" customWidth="1"/>
    <col min="42" max="42" width="14.6640625" style="3" customWidth="1"/>
    <col min="43" max="43" width="6.5546875" style="3" bestFit="1" customWidth="1"/>
    <col min="44" max="44" width="19" style="3" bestFit="1" customWidth="1"/>
    <col min="45" max="46" width="18" style="3" bestFit="1" customWidth="1"/>
    <col min="47" max="48" width="16.5546875" style="3" bestFit="1" customWidth="1"/>
    <col min="49" max="50" width="16.6640625" style="3" bestFit="1" customWidth="1"/>
    <col min="51" max="51" width="14.44140625" style="3" bestFit="1" customWidth="1"/>
    <col min="52" max="52" width="16.6640625" style="3" bestFit="1" customWidth="1"/>
    <col min="53" max="53" width="14.44140625" style="3" bestFit="1" customWidth="1"/>
    <col min="54" max="56" width="14" style="3" bestFit="1" customWidth="1"/>
    <col min="57" max="57" width="14.44140625" style="3" bestFit="1" customWidth="1"/>
    <col min="58" max="58" width="9.33203125" style="3"/>
    <col min="59" max="61" width="14.44140625" style="3" bestFit="1" customWidth="1"/>
    <col min="62" max="62" width="9.33203125" style="3"/>
    <col min="63" max="63" width="13.33203125" style="3" bestFit="1" customWidth="1"/>
    <col min="64" max="64" width="11.5546875" style="3" bestFit="1" customWidth="1"/>
    <col min="65" max="16384" width="9.33203125" style="3"/>
  </cols>
  <sheetData>
    <row r="2" spans="3:61" ht="15">
      <c r="N2" s="412" t="s">
        <v>48</v>
      </c>
      <c r="AI2" s="412" t="s">
        <v>48</v>
      </c>
    </row>
    <row r="5" spans="3:61" ht="69" customHeight="1">
      <c r="C5" s="728" t="s">
        <v>0</v>
      </c>
      <c r="D5" s="712"/>
      <c r="E5" s="712"/>
      <c r="F5" s="712"/>
      <c r="G5" s="712"/>
      <c r="H5" s="712"/>
      <c r="I5" s="712"/>
      <c r="J5" s="712"/>
      <c r="K5" s="712"/>
      <c r="L5" s="712"/>
      <c r="M5" s="712"/>
      <c r="N5" s="712"/>
      <c r="O5" s="712"/>
      <c r="P5" s="712"/>
      <c r="Q5" s="712"/>
      <c r="R5" s="712"/>
      <c r="S5" s="400"/>
      <c r="T5" s="400"/>
      <c r="U5" s="400"/>
      <c r="V5" s="400"/>
      <c r="W5" s="400"/>
      <c r="X5" s="24"/>
    </row>
    <row r="6" spans="3:61" ht="13.8">
      <c r="C6" s="25"/>
      <c r="D6" s="26"/>
      <c r="E6" s="23"/>
      <c r="F6" s="23"/>
      <c r="G6" s="23"/>
      <c r="H6" s="23"/>
      <c r="I6" s="23"/>
      <c r="J6" s="23"/>
      <c r="K6" s="23"/>
      <c r="L6" s="23"/>
      <c r="M6" s="23"/>
      <c r="N6" s="23"/>
      <c r="O6" s="23"/>
      <c r="P6" s="23"/>
      <c r="Q6" s="23"/>
      <c r="R6" s="23"/>
      <c r="S6" s="23"/>
      <c r="T6" s="23"/>
      <c r="U6" s="23"/>
      <c r="V6" s="23"/>
      <c r="W6" s="23"/>
      <c r="X6" s="24"/>
    </row>
    <row r="7" spans="3:61" ht="18" customHeight="1">
      <c r="C7" s="726"/>
      <c r="W7" s="618"/>
      <c r="X7" s="562"/>
    </row>
    <row r="8" spans="3:61" ht="18" customHeight="1">
      <c r="C8" s="726"/>
      <c r="W8" s="581" t="s">
        <v>1</v>
      </c>
      <c r="X8" s="563"/>
    </row>
    <row r="9" spans="3:61" ht="17.399999999999999">
      <c r="C9" s="727"/>
      <c r="D9" s="27"/>
      <c r="E9" s="27"/>
      <c r="F9" s="27"/>
      <c r="G9" s="27"/>
      <c r="H9" s="27"/>
      <c r="I9" s="27"/>
      <c r="J9" s="27"/>
      <c r="K9" s="27"/>
      <c r="L9" s="27"/>
      <c r="M9" s="27"/>
      <c r="N9" s="27"/>
      <c r="O9" s="27"/>
      <c r="P9" s="27"/>
      <c r="Q9" s="27"/>
      <c r="R9" s="27"/>
      <c r="S9" s="27"/>
      <c r="T9" s="27"/>
      <c r="U9" s="27"/>
      <c r="V9" s="27"/>
      <c r="W9" s="27"/>
      <c r="X9" s="34"/>
    </row>
    <row r="10" spans="3:61">
      <c r="C10" s="29"/>
      <c r="D10" s="23"/>
      <c r="E10" s="23"/>
      <c r="F10" s="23"/>
      <c r="G10" s="23"/>
      <c r="H10" s="23"/>
      <c r="I10" s="23"/>
      <c r="J10" s="23"/>
      <c r="K10" s="23"/>
      <c r="L10" s="23"/>
      <c r="M10" s="23"/>
      <c r="N10" s="23"/>
      <c r="O10" s="23"/>
      <c r="P10" s="23"/>
      <c r="Q10" s="23"/>
      <c r="R10" s="23"/>
      <c r="S10" s="23"/>
      <c r="T10" s="23"/>
      <c r="U10" s="23"/>
      <c r="V10" s="23"/>
      <c r="W10" s="23"/>
      <c r="X10" s="24"/>
    </row>
    <row r="11" spans="3:61" ht="42.75" customHeight="1">
      <c r="C11" s="30"/>
      <c r="D11" s="1361" t="s">
        <v>600</v>
      </c>
      <c r="E11" s="1396"/>
      <c r="F11" s="1396"/>
      <c r="G11" s="1396"/>
      <c r="H11" s="1396"/>
      <c r="I11" s="1396"/>
      <c r="J11" s="1396"/>
      <c r="K11" s="1396"/>
      <c r="L11" s="1396"/>
      <c r="M11" s="1396"/>
      <c r="N11" s="1396"/>
      <c r="O11" s="697"/>
      <c r="P11" s="697"/>
      <c r="Q11" s="697"/>
      <c r="R11" s="697"/>
      <c r="S11" s="697"/>
      <c r="T11" s="697"/>
      <c r="U11" s="697"/>
      <c r="V11" s="697"/>
      <c r="W11" s="407"/>
      <c r="X11" s="31"/>
    </row>
    <row r="12" spans="3:61">
      <c r="C12" s="32"/>
      <c r="D12" s="27"/>
      <c r="E12" s="27"/>
      <c r="F12" s="27"/>
      <c r="G12" s="27"/>
      <c r="H12" s="27"/>
      <c r="I12" s="27"/>
      <c r="J12" s="27"/>
      <c r="K12" s="27"/>
      <c r="L12" s="27"/>
      <c r="M12" s="27"/>
      <c r="N12" s="27"/>
      <c r="O12" s="27"/>
      <c r="P12" s="27"/>
      <c r="Q12" s="27"/>
      <c r="R12" s="27"/>
      <c r="S12" s="27"/>
      <c r="T12" s="27"/>
      <c r="U12" s="27"/>
      <c r="V12" s="27"/>
      <c r="W12" s="27"/>
      <c r="X12" s="28"/>
      <c r="AT12" s="150"/>
    </row>
    <row r="13" spans="3:61" ht="17.100000000000001" customHeight="1">
      <c r="AR13" s="74"/>
      <c r="AS13" s="74"/>
      <c r="AT13" s="74"/>
      <c r="AU13" s="74"/>
      <c r="AV13" s="74"/>
      <c r="AW13" s="74"/>
      <c r="AX13" s="74"/>
      <c r="AY13" s="74"/>
      <c r="AZ13" s="74"/>
      <c r="BA13" s="74"/>
      <c r="BB13" s="74"/>
      <c r="BC13" s="74"/>
      <c r="BD13" s="74"/>
      <c r="BE13" s="74"/>
      <c r="BF13" s="74"/>
      <c r="BG13" s="74"/>
      <c r="BH13" s="74"/>
      <c r="BI13" s="74"/>
    </row>
    <row r="14" spans="3:61" ht="17.100000000000001" customHeight="1">
      <c r="C14" s="729" t="s">
        <v>601</v>
      </c>
    </row>
    <row r="15" spans="3:61" ht="17.100000000000001" customHeight="1">
      <c r="C15" s="35"/>
      <c r="D15" s="35" t="s">
        <v>405</v>
      </c>
      <c r="E15" s="5"/>
      <c r="F15" s="5"/>
      <c r="G15" s="5"/>
      <c r="H15" s="5"/>
      <c r="I15" s="5"/>
      <c r="J15" s="5"/>
      <c r="K15" s="5"/>
      <c r="L15" s="5"/>
      <c r="O15" s="5"/>
      <c r="P15" s="5"/>
      <c r="Q15" s="5"/>
      <c r="R15" s="5"/>
      <c r="S15" s="5"/>
      <c r="T15" s="5"/>
      <c r="U15" s="5"/>
      <c r="V15" s="5"/>
      <c r="W15" s="5"/>
    </row>
    <row r="16" spans="3:61" ht="17.100000000000001" customHeight="1">
      <c r="C16" s="7"/>
      <c r="D16" s="35" t="s">
        <v>406</v>
      </c>
      <c r="E16" s="7"/>
      <c r="F16" s="7"/>
      <c r="G16" s="7"/>
      <c r="H16" s="7"/>
      <c r="I16" s="7"/>
      <c r="J16" s="7"/>
      <c r="K16" s="7"/>
      <c r="L16" s="7"/>
      <c r="O16" s="7"/>
      <c r="P16" s="7"/>
      <c r="Q16" s="7"/>
      <c r="R16" s="7"/>
      <c r="S16" s="7"/>
      <c r="T16" s="7"/>
      <c r="U16" s="7"/>
      <c r="V16" s="7"/>
      <c r="W16" s="7"/>
      <c r="X16" s="7"/>
    </row>
    <row r="17" spans="3:64" ht="23.25" customHeight="1">
      <c r="D17" s="736" t="s">
        <v>449</v>
      </c>
      <c r="W17" s="735"/>
      <c r="X17" s="7"/>
      <c r="AC17" s="7"/>
      <c r="AD17" s="7"/>
    </row>
    <row r="18" spans="3:64" ht="17.7" customHeight="1">
      <c r="D18" s="736" t="s">
        <v>702</v>
      </c>
      <c r="W18" s="735"/>
      <c r="X18" s="7"/>
      <c r="AC18" s="7"/>
      <c r="AD18" s="7"/>
    </row>
    <row r="19" spans="3:64" ht="24" customHeight="1">
      <c r="C19" s="944" t="s">
        <v>450</v>
      </c>
      <c r="L19" s="35"/>
      <c r="N19" s="730"/>
      <c r="X19" s="150"/>
      <c r="AB19" s="7"/>
      <c r="AC19" s="7"/>
      <c r="AD19" s="7"/>
      <c r="AI19" s="944" t="s">
        <v>451</v>
      </c>
    </row>
    <row r="20" spans="3:64" ht="22.5" customHeight="1">
      <c r="C20" s="1395" t="s">
        <v>408</v>
      </c>
      <c r="D20" s="1395"/>
      <c r="E20" s="1395"/>
      <c r="F20" s="718"/>
      <c r="G20" s="718"/>
      <c r="K20" s="1395" t="s">
        <v>109</v>
      </c>
      <c r="L20" s="1395"/>
      <c r="M20" s="1395"/>
      <c r="N20" s="1395"/>
      <c r="O20" s="1395"/>
      <c r="P20" s="1395"/>
      <c r="Q20" s="1395"/>
      <c r="R20" s="1395"/>
      <c r="S20" s="1395"/>
      <c r="T20" s="1395"/>
      <c r="U20" s="1395"/>
      <c r="V20" s="1395"/>
      <c r="W20" s="1395"/>
      <c r="X20" s="1395"/>
      <c r="Y20" s="1395"/>
      <c r="AA20" s="1395" t="s">
        <v>409</v>
      </c>
      <c r="AB20" s="1395"/>
      <c r="AC20" s="1395"/>
      <c r="AE20" s="1395" t="s">
        <v>110</v>
      </c>
      <c r="AF20" s="1395"/>
      <c r="AH20" s="713"/>
      <c r="AI20" s="1395" t="s">
        <v>408</v>
      </c>
      <c r="AJ20" s="1395"/>
      <c r="AK20" s="1395"/>
      <c r="AL20" s="718"/>
      <c r="AM20" s="718"/>
      <c r="AQ20" s="1395" t="s">
        <v>109</v>
      </c>
      <c r="AR20" s="1395"/>
      <c r="AS20" s="1395"/>
      <c r="AT20" s="1395"/>
      <c r="AU20" s="1395"/>
      <c r="AV20" s="1395"/>
      <c r="AW20" s="1395"/>
      <c r="AX20" s="1395"/>
      <c r="AY20" s="1395"/>
      <c r="AZ20" s="1395"/>
      <c r="BA20" s="1395"/>
      <c r="BB20" s="1395"/>
      <c r="BC20" s="1395"/>
      <c r="BD20" s="1395"/>
      <c r="BE20" s="1395"/>
      <c r="BG20" s="1395" t="s">
        <v>409</v>
      </c>
      <c r="BH20" s="1395"/>
      <c r="BI20" s="1395"/>
      <c r="BK20" s="1395" t="s">
        <v>110</v>
      </c>
      <c r="BL20" s="1395"/>
    </row>
    <row r="21" spans="3:64" s="364" customFormat="1" ht="77.099999999999994" customHeight="1">
      <c r="C21" s="364" t="s">
        <v>410</v>
      </c>
      <c r="D21" s="718" t="s">
        <v>452</v>
      </c>
      <c r="E21" s="718" t="s">
        <v>453</v>
      </c>
      <c r="F21" s="718" t="s">
        <v>412</v>
      </c>
      <c r="G21" s="718"/>
      <c r="H21" s="718" t="s">
        <v>413</v>
      </c>
      <c r="I21" s="718" t="s">
        <v>413</v>
      </c>
      <c r="J21" s="718"/>
      <c r="K21" s="718" t="s">
        <v>413</v>
      </c>
      <c r="L21" s="718" t="s">
        <v>414</v>
      </c>
      <c r="M21" s="717" t="s">
        <v>415</v>
      </c>
      <c r="N21" s="717" t="s">
        <v>416</v>
      </c>
      <c r="O21" s="717" t="s">
        <v>417</v>
      </c>
      <c r="P21" s="717" t="s">
        <v>418</v>
      </c>
      <c r="Q21" s="717" t="s">
        <v>675</v>
      </c>
      <c r="R21" s="717" t="s">
        <v>676</v>
      </c>
      <c r="S21" s="718" t="s">
        <v>419</v>
      </c>
      <c r="T21" s="718" t="s">
        <v>420</v>
      </c>
      <c r="U21" s="718" t="s">
        <v>421</v>
      </c>
      <c r="V21" s="718" t="s">
        <v>422</v>
      </c>
      <c r="W21" s="718" t="s">
        <v>423</v>
      </c>
      <c r="X21" s="718" t="s">
        <v>424</v>
      </c>
      <c r="Y21" s="718" t="s">
        <v>425</v>
      </c>
      <c r="Z21" s="713"/>
      <c r="AA21" s="719" t="s">
        <v>426</v>
      </c>
      <c r="AB21" s="719" t="s">
        <v>427</v>
      </c>
      <c r="AC21" s="719" t="s">
        <v>428</v>
      </c>
      <c r="AE21" s="713" t="s">
        <v>429</v>
      </c>
      <c r="AF21" s="713" t="s">
        <v>430</v>
      </c>
      <c r="AH21" s="718"/>
      <c r="AI21" s="364" t="s">
        <v>410</v>
      </c>
      <c r="AJ21" s="718" t="s">
        <v>452</v>
      </c>
      <c r="AK21" s="718" t="s">
        <v>453</v>
      </c>
      <c r="AL21" s="718" t="s">
        <v>412</v>
      </c>
      <c r="AM21" s="718"/>
      <c r="AN21" s="718" t="s">
        <v>413</v>
      </c>
      <c r="AO21" s="718" t="s">
        <v>413</v>
      </c>
      <c r="AP21" s="718"/>
      <c r="AQ21" s="718" t="s">
        <v>413</v>
      </c>
      <c r="AR21" s="718" t="s">
        <v>414</v>
      </c>
      <c r="AS21" s="717" t="s">
        <v>415</v>
      </c>
      <c r="AT21" s="717" t="s">
        <v>416</v>
      </c>
      <c r="AU21" s="717" t="s">
        <v>417</v>
      </c>
      <c r="AV21" s="717" t="s">
        <v>418</v>
      </c>
      <c r="AW21" s="717" t="s">
        <v>675</v>
      </c>
      <c r="AX21" s="717" t="s">
        <v>676</v>
      </c>
      <c r="AY21" s="718" t="s">
        <v>419</v>
      </c>
      <c r="AZ21" s="718" t="s">
        <v>420</v>
      </c>
      <c r="BA21" s="718" t="s">
        <v>421</v>
      </c>
      <c r="BB21" s="718" t="s">
        <v>422</v>
      </c>
      <c r="BC21" s="718" t="s">
        <v>423</v>
      </c>
      <c r="BD21" s="718" t="s">
        <v>424</v>
      </c>
      <c r="BE21" s="718" t="s">
        <v>425</v>
      </c>
      <c r="BF21" s="713"/>
      <c r="BG21" s="719" t="s">
        <v>426</v>
      </c>
      <c r="BH21" s="719" t="s">
        <v>427</v>
      </c>
      <c r="BI21" s="719" t="s">
        <v>428</v>
      </c>
      <c r="BK21" s="713" t="s">
        <v>429</v>
      </c>
      <c r="BL21" s="713" t="s">
        <v>430</v>
      </c>
    </row>
    <row r="22" spans="3:64" s="716" customFormat="1" ht="18">
      <c r="D22" s="716" t="s">
        <v>454</v>
      </c>
      <c r="E22" s="716" t="s">
        <v>455</v>
      </c>
      <c r="H22" s="737" t="s">
        <v>456</v>
      </c>
      <c r="I22" s="737" t="s">
        <v>457</v>
      </c>
      <c r="J22" s="713" t="s">
        <v>365</v>
      </c>
      <c r="K22" s="713" t="s">
        <v>431</v>
      </c>
      <c r="L22" s="715" t="s">
        <v>458</v>
      </c>
      <c r="M22" s="713" t="s">
        <v>432</v>
      </c>
      <c r="N22" s="713" t="s">
        <v>433</v>
      </c>
      <c r="O22" s="713" t="s">
        <v>459</v>
      </c>
      <c r="P22" s="713" t="s">
        <v>435</v>
      </c>
      <c r="Q22" s="713" t="s">
        <v>60</v>
      </c>
      <c r="R22" s="713" t="s">
        <v>392</v>
      </c>
      <c r="S22" s="713" t="s">
        <v>436</v>
      </c>
      <c r="T22" s="713" t="s">
        <v>437</v>
      </c>
      <c r="U22" s="713" t="s">
        <v>438</v>
      </c>
      <c r="V22" s="713" t="s">
        <v>439</v>
      </c>
      <c r="W22" s="715" t="s">
        <v>440</v>
      </c>
      <c r="X22" s="715" t="s">
        <v>441</v>
      </c>
      <c r="Y22" s="713" t="s">
        <v>442</v>
      </c>
      <c r="Z22" s="713"/>
      <c r="AA22" s="720" t="s">
        <v>443</v>
      </c>
      <c r="AB22" s="720" t="s">
        <v>444</v>
      </c>
      <c r="AC22" s="720" t="s">
        <v>404</v>
      </c>
      <c r="AE22" s="715"/>
      <c r="AF22" s="715"/>
      <c r="AG22" s="714"/>
      <c r="AH22" s="713"/>
      <c r="AJ22" s="716" t="s">
        <v>454</v>
      </c>
      <c r="AK22" s="716" t="s">
        <v>455</v>
      </c>
      <c r="AN22" s="737" t="s">
        <v>456</v>
      </c>
      <c r="AO22" s="737" t="s">
        <v>457</v>
      </c>
      <c r="AP22" s="713" t="s">
        <v>365</v>
      </c>
      <c r="AQ22" s="713" t="s">
        <v>431</v>
      </c>
      <c r="AR22" s="715" t="s">
        <v>458</v>
      </c>
      <c r="AS22" s="713" t="s">
        <v>432</v>
      </c>
      <c r="AT22" s="713" t="s">
        <v>433</v>
      </c>
      <c r="AU22" s="713" t="s">
        <v>459</v>
      </c>
      <c r="AV22" s="713" t="s">
        <v>435</v>
      </c>
      <c r="AW22" s="713" t="s">
        <v>60</v>
      </c>
      <c r="AX22" s="713" t="s">
        <v>392</v>
      </c>
      <c r="AY22" s="713" t="s">
        <v>436</v>
      </c>
      <c r="AZ22" s="713" t="s">
        <v>437</v>
      </c>
      <c r="BA22" s="713" t="s">
        <v>438</v>
      </c>
      <c r="BB22" s="713" t="s">
        <v>439</v>
      </c>
      <c r="BC22" s="715" t="s">
        <v>440</v>
      </c>
      <c r="BD22" s="715" t="s">
        <v>441</v>
      </c>
      <c r="BE22" s="713" t="s">
        <v>442</v>
      </c>
      <c r="BF22" s="713"/>
      <c r="BG22" s="720" t="s">
        <v>443</v>
      </c>
      <c r="BH22" s="720" t="s">
        <v>444</v>
      </c>
      <c r="BI22" s="720" t="s">
        <v>404</v>
      </c>
      <c r="BK22" s="715"/>
      <c r="BL22" s="715"/>
    </row>
    <row r="23" spans="3:64" ht="13.8">
      <c r="C23" s="725" t="s">
        <v>445</v>
      </c>
      <c r="D23" s="725" t="s">
        <v>164</v>
      </c>
      <c r="E23" s="725" t="s">
        <v>164</v>
      </c>
      <c r="F23" s="725" t="s">
        <v>446</v>
      </c>
      <c r="G23" s="716"/>
      <c r="H23" s="722"/>
      <c r="I23" s="722"/>
      <c r="J23" s="722"/>
      <c r="K23" s="722"/>
      <c r="L23" s="733" t="s">
        <v>164</v>
      </c>
      <c r="M23" s="733" t="s">
        <v>164</v>
      </c>
      <c r="N23" s="733" t="s">
        <v>164</v>
      </c>
      <c r="O23" s="733" t="s">
        <v>164</v>
      </c>
      <c r="P23" s="733" t="s">
        <v>164</v>
      </c>
      <c r="Q23" s="733" t="s">
        <v>447</v>
      </c>
      <c r="R23" s="733" t="s">
        <v>393</v>
      </c>
      <c r="S23" s="733" t="s">
        <v>395</v>
      </c>
      <c r="T23" s="733" t="s">
        <v>447</v>
      </c>
      <c r="U23" s="733" t="s">
        <v>447</v>
      </c>
      <c r="V23" s="722"/>
      <c r="W23" s="722" t="s">
        <v>448</v>
      </c>
      <c r="X23" s="734" t="s">
        <v>448</v>
      </c>
      <c r="Y23" s="722" t="s">
        <v>164</v>
      </c>
      <c r="Z23" s="75"/>
      <c r="AA23" s="722" t="s">
        <v>401</v>
      </c>
      <c r="AB23" s="723" t="s">
        <v>401</v>
      </c>
      <c r="AC23" s="724" t="s">
        <v>401</v>
      </c>
      <c r="AE23" s="732" t="s">
        <v>448</v>
      </c>
      <c r="AF23" s="732" t="s">
        <v>165</v>
      </c>
      <c r="AG23" s="139"/>
      <c r="AH23" s="75"/>
      <c r="AI23" s="725" t="s">
        <v>445</v>
      </c>
      <c r="AJ23" s="725" t="s">
        <v>164</v>
      </c>
      <c r="AK23" s="725" t="s">
        <v>164</v>
      </c>
      <c r="AL23" s="725" t="s">
        <v>446</v>
      </c>
      <c r="AM23" s="716"/>
      <c r="AN23" s="722"/>
      <c r="AO23" s="722"/>
      <c r="AP23" s="722"/>
      <c r="AQ23" s="722"/>
      <c r="AR23" s="733" t="s">
        <v>164</v>
      </c>
      <c r="AS23" s="733" t="s">
        <v>164</v>
      </c>
      <c r="AT23" s="733" t="s">
        <v>164</v>
      </c>
      <c r="AU23" s="733" t="s">
        <v>164</v>
      </c>
      <c r="AV23" s="733" t="s">
        <v>164</v>
      </c>
      <c r="AW23" s="733" t="s">
        <v>447</v>
      </c>
      <c r="AX23" s="733" t="s">
        <v>393</v>
      </c>
      <c r="AY23" s="733" t="s">
        <v>395</v>
      </c>
      <c r="AZ23" s="733" t="s">
        <v>447</v>
      </c>
      <c r="BA23" s="733" t="s">
        <v>447</v>
      </c>
      <c r="BB23" s="722"/>
      <c r="BC23" s="722" t="s">
        <v>448</v>
      </c>
      <c r="BD23" s="734" t="s">
        <v>448</v>
      </c>
      <c r="BE23" s="722" t="s">
        <v>164</v>
      </c>
      <c r="BF23" s="75"/>
      <c r="BG23" s="722" t="s">
        <v>401</v>
      </c>
      <c r="BH23" s="723" t="s">
        <v>401</v>
      </c>
      <c r="BI23" s="724" t="s">
        <v>401</v>
      </c>
      <c r="BK23" s="732" t="s">
        <v>448</v>
      </c>
      <c r="BL23" s="732" t="s">
        <v>165</v>
      </c>
    </row>
    <row r="24" spans="3:64" ht="13.8">
      <c r="C24" s="716">
        <v>28</v>
      </c>
      <c r="D24" s="716">
        <v>1.3</v>
      </c>
      <c r="E24" s="716">
        <v>8</v>
      </c>
      <c r="F24" s="716">
        <v>30</v>
      </c>
      <c r="G24" s="716"/>
      <c r="H24" s="716">
        <f>_xlfn.FLOOR.MATH( 100*LN(10000*D24*(EXP(1/100)-1)+1)+1 )</f>
        <v>489</v>
      </c>
      <c r="I24" s="716">
        <f>_xlfn.CEILING.MATH( 100*LN(10000*E24*(EXP(1/100)-1)+1)+1 )</f>
        <v>671</v>
      </c>
      <c r="J24" s="738">
        <v>9.8910952240312426E-5</v>
      </c>
      <c r="K24" s="4">
        <v>489</v>
      </c>
      <c r="L24" s="80">
        <f>$J$24*EXP( (K24-1)/100)</f>
        <v>1.3019714308971969E-2</v>
      </c>
      <c r="M24" s="80">
        <f>6371+D24</f>
        <v>6372.3</v>
      </c>
      <c r="N24" s="80">
        <f>M24+L24/2</f>
        <v>6372.3065098571551</v>
      </c>
      <c r="O24" s="80">
        <v>1.3</v>
      </c>
      <c r="P24" s="80">
        <v>1.30650985715449</v>
      </c>
      <c r="Q24" s="80">
        <v>865.85908171380504</v>
      </c>
      <c r="R24" s="80">
        <v>279.65943100013902</v>
      </c>
      <c r="S24" s="150">
        <v>3.9026198810122001</v>
      </c>
      <c r="T24" s="150">
        <f>Q24-U24</f>
        <v>860.82260522403249</v>
      </c>
      <c r="U24" s="150">
        <v>5.0364764897725101</v>
      </c>
      <c r="V24" s="150">
        <v>1.0002643070380901</v>
      </c>
      <c r="W24" s="150">
        <f>(90-F24)*(PI()/180)</f>
        <v>1.0471975511965976</v>
      </c>
      <c r="X24" s="150">
        <v>1.0471940123344099</v>
      </c>
      <c r="Y24" s="150">
        <v>2.6039348813810599E-2</v>
      </c>
      <c r="Z24" s="150"/>
      <c r="AA24" s="150">
        <v>1.46498618405862E-2</v>
      </c>
      <c r="AB24" s="150">
        <v>3.87525339516131E-2</v>
      </c>
      <c r="AC24" s="150">
        <v>5.3402395792199298E-2</v>
      </c>
      <c r="AE24" s="139">
        <v>2.517972739610741E-4</v>
      </c>
      <c r="AF24" s="80">
        <v>0.24376211236218553</v>
      </c>
      <c r="AG24" s="566"/>
      <c r="AH24" s="4"/>
      <c r="AI24" s="716">
        <v>28</v>
      </c>
      <c r="AJ24" s="716">
        <v>1.3</v>
      </c>
      <c r="AK24" s="716">
        <v>100</v>
      </c>
      <c r="AL24" s="716">
        <v>30</v>
      </c>
      <c r="AM24" s="716"/>
      <c r="AN24" s="716">
        <f>_xlfn.FLOOR.MATH( 100*LN(10000*AJ24*(EXP(1/100)-1)+1)+1 )</f>
        <v>489</v>
      </c>
      <c r="AO24" s="716">
        <f>_xlfn.CEILING.MATH( 100*LN(10000*AK24*(EXP(1/100)-1)+1)+1 )</f>
        <v>923</v>
      </c>
      <c r="AP24" s="740">
        <v>9.9539219729561935E-5</v>
      </c>
      <c r="AQ24" s="4">
        <v>489</v>
      </c>
      <c r="AR24" s="739">
        <v>1.3102413575679799E-2</v>
      </c>
      <c r="AS24" s="739">
        <v>6372.3</v>
      </c>
      <c r="AT24" s="739">
        <v>6372.3065512067897</v>
      </c>
      <c r="AU24" s="739">
        <v>1.3</v>
      </c>
      <c r="AV24" s="739">
        <v>1.30655120678784</v>
      </c>
      <c r="AW24" s="739">
        <v>865.854709830518</v>
      </c>
      <c r="AX24" s="739">
        <v>279.65916233797202</v>
      </c>
      <c r="AY24" s="739">
        <v>3.9025391958956801</v>
      </c>
      <c r="AZ24" s="739">
        <v>860.81834230622098</v>
      </c>
      <c r="BA24" s="739">
        <v>5.0363675242976003</v>
      </c>
      <c r="BB24" s="739">
        <v>1.0002643055818099</v>
      </c>
      <c r="BC24" s="739">
        <v>1.0471975511966001</v>
      </c>
      <c r="BD24" s="739">
        <v>1.0471939898562099</v>
      </c>
      <c r="BE24" s="739">
        <v>2.62047463297677E-2</v>
      </c>
      <c r="BF24" s="150"/>
      <c r="BG24" s="739">
        <v>1.46497558214776E-2</v>
      </c>
      <c r="BH24" s="739">
        <v>3.8751607362586399E-2</v>
      </c>
      <c r="BI24" s="739">
        <v>5.3401363184064E-2</v>
      </c>
      <c r="BK24" s="139">
        <v>4.5579353223956787E-4</v>
      </c>
      <c r="BL24" s="80">
        <v>0.27744110604568128</v>
      </c>
    </row>
    <row r="25" spans="3:64">
      <c r="K25" s="4">
        <v>490</v>
      </c>
      <c r="L25" s="80">
        <f>$J$24*EXP( (K25-1)/100)</f>
        <v>1.3150564613165269E-2</v>
      </c>
      <c r="M25" s="80">
        <f>M24+L24</f>
        <v>6372.3130197143091</v>
      </c>
      <c r="N25" s="80">
        <v>6372.3195949966203</v>
      </c>
      <c r="O25" s="80">
        <v>1.3130197143089699</v>
      </c>
      <c r="P25" s="80">
        <v>1.31959499661555</v>
      </c>
      <c r="Q25" s="80">
        <v>864.47648887686898</v>
      </c>
      <c r="R25" s="80">
        <v>279.57441271999102</v>
      </c>
      <c r="S25" s="150">
        <v>3.8771700626964098</v>
      </c>
      <c r="T25" s="150">
        <f t="shared" ref="T25:T88" si="0">Q25-U25</f>
        <v>859.47437746342234</v>
      </c>
      <c r="U25" s="150">
        <v>5.0021114134465998</v>
      </c>
      <c r="V25" s="150">
        <v>1.00026384681423</v>
      </c>
      <c r="W25" s="150">
        <f>ASIN( SIN($W$24)*$V$24*$M$24 / (V25*M25)  )</f>
        <v>1.0471948092492942</v>
      </c>
      <c r="X25" s="150">
        <f>ASIN( (M25/(M25+L25))*SIN(W25) )</f>
        <v>1.0471912348510741</v>
      </c>
      <c r="Y25" s="150">
        <f>-M25*COS(W25)+SQRT( M25^2*COS(W25)^2+2*M25*L25+L25^2  )</f>
        <v>2.6300922903374158E-2</v>
      </c>
      <c r="Z25" s="150"/>
      <c r="AA25" s="150">
        <v>1.4616343883607601E-2</v>
      </c>
      <c r="AB25" s="150">
        <v>3.8460415781473203E-2</v>
      </c>
      <c r="AC25" s="150">
        <v>5.3076759665080797E-2</v>
      </c>
      <c r="AD25" s="150"/>
      <c r="AE25" s="139"/>
      <c r="AF25" s="150"/>
      <c r="AG25" s="566"/>
      <c r="AH25" s="4"/>
      <c r="AI25" s="150"/>
      <c r="AJ25" s="150"/>
      <c r="AK25" s="150"/>
      <c r="AL25" s="150"/>
      <c r="AM25" s="150"/>
      <c r="AN25" s="150"/>
      <c r="AO25" s="150"/>
      <c r="AP25" s="150"/>
      <c r="AQ25" s="134">
        <v>490</v>
      </c>
      <c r="AR25" s="739">
        <v>1.32340950213212E-2</v>
      </c>
      <c r="AS25" s="739">
        <v>6372.3131024135801</v>
      </c>
      <c r="AT25" s="739">
        <v>6372.3197194610902</v>
      </c>
      <c r="AU25" s="739">
        <v>1.3131024135756799</v>
      </c>
      <c r="AV25" s="739">
        <v>1.3197194610863401</v>
      </c>
      <c r="AW25" s="739">
        <v>864.46334641478404</v>
      </c>
      <c r="AX25" s="739">
        <v>279.57360403672902</v>
      </c>
      <c r="AY25" s="739">
        <v>3.8769287852441101</v>
      </c>
      <c r="AZ25" s="739">
        <v>859.46156075218801</v>
      </c>
      <c r="BA25" s="739">
        <v>5.0017856625954398</v>
      </c>
      <c r="BB25" s="739">
        <v>1.00026384244259</v>
      </c>
      <c r="BC25" s="739">
        <v>1.0471947918192199</v>
      </c>
      <c r="BD25" s="739">
        <v>1.0471911947172701</v>
      </c>
      <c r="BE25" s="739">
        <v>2.64679810898087E-2</v>
      </c>
      <c r="BF25" s="739"/>
      <c r="BG25" s="739">
        <v>1.46160253716048E-2</v>
      </c>
      <c r="BH25" s="739">
        <v>3.8457647772493303E-2</v>
      </c>
      <c r="BI25" s="739">
        <v>5.3073673144098103E-2</v>
      </c>
    </row>
    <row r="26" spans="3:64">
      <c r="J26" s="150"/>
      <c r="K26" s="4">
        <v>491</v>
      </c>
      <c r="L26" s="80">
        <f t="shared" ref="L26:L89" si="1">$J$24*EXP( (K26-1)/100)</f>
        <v>1.3282729984778736E-2</v>
      </c>
      <c r="M26" s="80">
        <f t="shared" ref="M26:M89" si="2">M25+L25</f>
        <v>6372.3261702789223</v>
      </c>
      <c r="N26" s="80">
        <v>6372.3328116439097</v>
      </c>
      <c r="O26" s="80">
        <v>1.3261702789221399</v>
      </c>
      <c r="P26" s="80">
        <v>1.3328116439145301</v>
      </c>
      <c r="Q26" s="80">
        <v>863.08182176321804</v>
      </c>
      <c r="R26" s="80">
        <v>279.48854034715401</v>
      </c>
      <c r="S26" s="150">
        <v>3.85163293979826</v>
      </c>
      <c r="T26" s="150">
        <f t="shared" si="0"/>
        <v>858.1141832385423</v>
      </c>
      <c r="U26" s="150">
        <v>4.96763852467575</v>
      </c>
      <c r="V26" s="150">
        <v>1.0002633832244301</v>
      </c>
      <c r="W26" s="150">
        <v>1.04719203758958</v>
      </c>
      <c r="X26" s="150">
        <v>1.0471884272988099</v>
      </c>
      <c r="Y26" s="150">
        <v>2.6565123218915701E-2</v>
      </c>
      <c r="Z26" s="150"/>
      <c r="AA26" s="150">
        <v>1.4582554006781099E-2</v>
      </c>
      <c r="AB26" s="150">
        <v>3.8167594829807999E-2</v>
      </c>
      <c r="AC26" s="150">
        <v>5.27501488365891E-2</v>
      </c>
      <c r="AD26" s="150"/>
      <c r="AE26" s="150"/>
      <c r="AF26" s="150"/>
      <c r="AG26" s="566"/>
      <c r="AH26" s="4"/>
      <c r="AI26" s="150"/>
      <c r="AJ26" s="150"/>
      <c r="AK26" s="150"/>
      <c r="AL26" s="150"/>
      <c r="AM26" s="150"/>
      <c r="AQ26" s="134">
        <v>491</v>
      </c>
      <c r="AR26" s="739">
        <v>1.33670998874933E-2</v>
      </c>
      <c r="AS26" s="739">
        <v>6372.3263365086004</v>
      </c>
      <c r="AT26" s="739">
        <v>6372.3330200585397</v>
      </c>
      <c r="AU26" s="739">
        <v>1.326336508597</v>
      </c>
      <c r="AV26" s="739">
        <v>1.3330200585407499</v>
      </c>
      <c r="AW26" s="739">
        <v>863.05984376604704</v>
      </c>
      <c r="AX26" s="739">
        <v>279.48718622002298</v>
      </c>
      <c r="AY26" s="739">
        <v>3.8512315923905498</v>
      </c>
      <c r="AZ26" s="739">
        <v>858.09274694445503</v>
      </c>
      <c r="BA26" s="739">
        <v>4.9670968215915599</v>
      </c>
      <c r="BB26" s="739">
        <v>1.0002633759241399</v>
      </c>
      <c r="BC26" s="739">
        <v>1.0471920025268799</v>
      </c>
      <c r="BD26" s="739">
        <v>1.04718836930459</v>
      </c>
      <c r="BE26" s="739">
        <v>2.6733858731404301E-2</v>
      </c>
      <c r="BF26" s="739"/>
      <c r="BG26" s="739">
        <v>1.45820216931071E-2</v>
      </c>
      <c r="BH26" s="739">
        <v>3.8162995188672298E-2</v>
      </c>
      <c r="BI26" s="739">
        <v>5.2745016881779398E-2</v>
      </c>
    </row>
    <row r="27" spans="3:64">
      <c r="J27" s="150"/>
      <c r="K27" s="4">
        <v>492</v>
      </c>
      <c r="L27" s="80">
        <f t="shared" si="1"/>
        <v>1.3416223640459649E-2</v>
      </c>
      <c r="M27" s="80">
        <f t="shared" si="2"/>
        <v>6372.3394530089072</v>
      </c>
      <c r="N27" s="80">
        <v>6372.3461611207304</v>
      </c>
      <c r="O27" s="80">
        <v>1.3394530089069201</v>
      </c>
      <c r="P27" s="80">
        <v>1.34616112072715</v>
      </c>
      <c r="Q27" s="80">
        <v>861.67499393669402</v>
      </c>
      <c r="R27" s="80">
        <v>279.40180530503</v>
      </c>
      <c r="S27" s="150">
        <v>3.8260099061414001</v>
      </c>
      <c r="T27" s="150">
        <f t="shared" si="0"/>
        <v>856.74193406179404</v>
      </c>
      <c r="U27" s="150">
        <v>4.9330598749000201</v>
      </c>
      <c r="V27" s="150">
        <v>1.00026291625401</v>
      </c>
      <c r="W27" s="150">
        <v>1.04718923588625</v>
      </c>
      <c r="X27" s="150">
        <v>1.0471855893428399</v>
      </c>
      <c r="Y27" s="150">
        <v>2.6831976098037599E-2</v>
      </c>
      <c r="Z27" s="150"/>
      <c r="AA27" s="150">
        <v>1.4548490703530001E-2</v>
      </c>
      <c r="AB27" s="150">
        <v>3.7874091716024003E-2</v>
      </c>
      <c r="AC27" s="150">
        <v>5.2422582419553901E-2</v>
      </c>
      <c r="AD27" s="150"/>
      <c r="AE27" s="150"/>
      <c r="AF27" s="150"/>
      <c r="AG27" s="566"/>
      <c r="AH27" s="4"/>
      <c r="AI27" s="150"/>
      <c r="AJ27" s="150"/>
      <c r="AK27" s="150"/>
      <c r="AL27" s="150"/>
      <c r="AM27" s="150"/>
      <c r="AQ27" s="134">
        <v>492</v>
      </c>
      <c r="AR27" s="739">
        <v>1.35014414747933E-2</v>
      </c>
      <c r="AS27" s="739">
        <v>6372.3397036084798</v>
      </c>
      <c r="AT27" s="739">
        <v>6372.3464543292203</v>
      </c>
      <c r="AU27" s="739">
        <v>1.3397036084845</v>
      </c>
      <c r="AV27" s="739">
        <v>1.34645432922189</v>
      </c>
      <c r="AW27" s="739">
        <v>861.64411522785804</v>
      </c>
      <c r="AX27" s="739">
        <v>279.399900256845</v>
      </c>
      <c r="AY27" s="739">
        <v>3.8254490379525001</v>
      </c>
      <c r="AZ27" s="739">
        <v>856.71181213768</v>
      </c>
      <c r="BA27" s="739">
        <v>4.9323030901779896</v>
      </c>
      <c r="BB27" s="739">
        <v>1.00026290601182</v>
      </c>
      <c r="BC27" s="739">
        <v>1.0471891829860001</v>
      </c>
      <c r="BD27" s="739">
        <v>1.0471855132810099</v>
      </c>
      <c r="BE27" s="739">
        <v>2.7002405758139499E-2</v>
      </c>
      <c r="BF27" s="739"/>
      <c r="BG27" s="739">
        <v>1.45477432813132E-2</v>
      </c>
      <c r="BH27" s="739">
        <v>3.7867670568012698E-2</v>
      </c>
      <c r="BI27" s="739">
        <v>5.2415413849325798E-2</v>
      </c>
    </row>
    <row r="28" spans="3:64">
      <c r="J28" s="150"/>
      <c r="K28" s="4">
        <v>493</v>
      </c>
      <c r="L28" s="80">
        <f t="shared" si="1"/>
        <v>1.355105892968483E-2</v>
      </c>
      <c r="M28" s="80">
        <f t="shared" si="2"/>
        <v>6372.3528692325481</v>
      </c>
      <c r="N28" s="80">
        <v>6372.3596447620102</v>
      </c>
      <c r="O28" s="80">
        <v>1.3528692325473799</v>
      </c>
      <c r="P28" s="80">
        <v>1.3596447620122201</v>
      </c>
      <c r="Q28" s="80">
        <v>860.25591874200995</v>
      </c>
      <c r="R28" s="80">
        <v>279.31419893096597</v>
      </c>
      <c r="S28" s="150">
        <v>3.8003023886852998</v>
      </c>
      <c r="T28" s="150">
        <f t="shared" si="0"/>
        <v>855.35754118136822</v>
      </c>
      <c r="U28" s="150">
        <v>4.8983775606417597</v>
      </c>
      <c r="V28" s="150">
        <v>1.00026244588833</v>
      </c>
      <c r="W28" s="150">
        <v>1.0471864038043901</v>
      </c>
      <c r="X28" s="150">
        <v>1.04718272064465</v>
      </c>
      <c r="Y28" s="150">
        <v>2.7101508143914502E-2</v>
      </c>
      <c r="Z28" s="150"/>
      <c r="AA28" s="150">
        <v>1.4514152474194899E-2</v>
      </c>
      <c r="AB28" s="150">
        <v>3.7579927435465003E-2</v>
      </c>
      <c r="AC28" s="150">
        <v>5.2094079909659897E-2</v>
      </c>
      <c r="AD28" s="150"/>
      <c r="AE28" s="150"/>
      <c r="AF28" s="150"/>
      <c r="AG28" s="566"/>
      <c r="AH28" s="4"/>
      <c r="AI28" s="150"/>
      <c r="AJ28" s="150"/>
      <c r="AK28" s="150"/>
      <c r="AL28" s="150"/>
      <c r="AM28" s="150"/>
      <c r="AQ28" s="134">
        <v>493</v>
      </c>
      <c r="AR28" s="739">
        <v>1.36371332174921E-2</v>
      </c>
      <c r="AS28" s="739">
        <v>6372.3532050499598</v>
      </c>
      <c r="AT28" s="739">
        <v>6372.3600236165703</v>
      </c>
      <c r="AU28" s="739">
        <v>1.35320504995929</v>
      </c>
      <c r="AV28" s="739">
        <v>1.3600236165680299</v>
      </c>
      <c r="AW28" s="739">
        <v>860.21607393009799</v>
      </c>
      <c r="AX28" s="739">
        <v>279.31173742958998</v>
      </c>
      <c r="AY28" s="739">
        <v>3.79958257592682</v>
      </c>
      <c r="AZ28" s="739">
        <v>855.31866732747096</v>
      </c>
      <c r="BA28" s="739">
        <v>4.8974066026272203</v>
      </c>
      <c r="BB28" s="739">
        <v>1.0002624326910801</v>
      </c>
      <c r="BC28" s="739">
        <v>1.0471863328592801</v>
      </c>
      <c r="BD28" s="739">
        <v>1.0471826263055899</v>
      </c>
      <c r="BE28" s="739">
        <v>2.72736489428098E-2</v>
      </c>
      <c r="BF28" s="739"/>
      <c r="BG28" s="739">
        <v>1.4513188638740101E-2</v>
      </c>
      <c r="BH28" s="739">
        <v>3.7571695245017099E-2</v>
      </c>
      <c r="BI28" s="739">
        <v>5.2084883883757198E-2</v>
      </c>
    </row>
    <row r="29" spans="3:64">
      <c r="J29" s="150"/>
      <c r="K29" s="4">
        <v>494</v>
      </c>
      <c r="L29" s="80">
        <f t="shared" si="1"/>
        <v>1.3687249336095567E-2</v>
      </c>
      <c r="M29" s="80">
        <f t="shared" si="2"/>
        <v>6372.3664202914779</v>
      </c>
      <c r="N29" s="80">
        <v>6372.3732639161499</v>
      </c>
      <c r="O29" s="80">
        <v>1.36642029147706</v>
      </c>
      <c r="P29" s="80">
        <v>1.3732639161451099</v>
      </c>
      <c r="Q29" s="80">
        <v>858.82450931401604</v>
      </c>
      <c r="R29" s="80">
        <v>279.22571247539702</v>
      </c>
      <c r="S29" s="150">
        <v>3.7745118476915902</v>
      </c>
      <c r="T29" s="150">
        <f t="shared" si="0"/>
        <v>853.9609155903496</v>
      </c>
      <c r="U29" s="150">
        <v>4.8635937236664102</v>
      </c>
      <c r="V29" s="150">
        <v>1.0002619721129</v>
      </c>
      <c r="W29" s="150">
        <v>1.04718354100535</v>
      </c>
      <c r="X29" s="150">
        <v>1.0471798208619401</v>
      </c>
      <c r="Y29" s="150">
        <v>2.7373746223474899E-2</v>
      </c>
      <c r="Z29" s="150"/>
      <c r="AA29" s="150">
        <v>1.4479537826464099E-2</v>
      </c>
      <c r="AB29" s="150">
        <v>3.7285123359251597E-2</v>
      </c>
      <c r="AC29" s="150">
        <v>5.1764661185715703E-2</v>
      </c>
      <c r="AD29" s="150"/>
      <c r="AE29" s="150"/>
      <c r="AF29" s="150"/>
      <c r="AG29" s="566"/>
      <c r="AH29" s="4"/>
      <c r="AI29" s="150"/>
      <c r="AJ29" s="150"/>
      <c r="AK29" s="150"/>
      <c r="AL29" s="150"/>
      <c r="AM29" s="150"/>
      <c r="AQ29" s="134">
        <v>494</v>
      </c>
      <c r="AR29" s="739">
        <v>1.3774188684877E-2</v>
      </c>
      <c r="AS29" s="739">
        <v>6372.3668421831799</v>
      </c>
      <c r="AT29" s="739">
        <v>6372.3737292775204</v>
      </c>
      <c r="AU29" s="739">
        <v>1.3668421831767801</v>
      </c>
      <c r="AV29" s="739">
        <v>1.37372927751922</v>
      </c>
      <c r="AW29" s="739">
        <v>858.77563279843696</v>
      </c>
      <c r="AX29" s="739">
        <v>279.22268893319</v>
      </c>
      <c r="AY29" s="739">
        <v>3.7736336938502602</v>
      </c>
      <c r="AZ29" s="739">
        <v>853.91322325969304</v>
      </c>
      <c r="BA29" s="739">
        <v>4.8624095387436803</v>
      </c>
      <c r="BB29" s="739">
        <v>1.0002619559474799</v>
      </c>
      <c r="BC29" s="739">
        <v>1.04718345180561</v>
      </c>
      <c r="BD29" s="739">
        <v>1.0471797080335601</v>
      </c>
      <c r="BE29" s="739">
        <v>2.75476153219643E-2</v>
      </c>
      <c r="BF29" s="739"/>
      <c r="BG29" s="739">
        <v>1.4478356275529399E-2</v>
      </c>
      <c r="BH29" s="739">
        <v>3.7275090931532799E-2</v>
      </c>
      <c r="BI29" s="739">
        <v>5.1753447207062202E-2</v>
      </c>
    </row>
    <row r="30" spans="3:64">
      <c r="J30" s="150"/>
      <c r="K30" s="4">
        <v>495</v>
      </c>
      <c r="L30" s="80">
        <f t="shared" si="1"/>
        <v>1.3824808478846007E-2</v>
      </c>
      <c r="M30" s="80">
        <f t="shared" si="2"/>
        <v>6372.3801075408137</v>
      </c>
      <c r="N30" s="80">
        <v>6372.3870199450503</v>
      </c>
      <c r="O30" s="80">
        <v>1.38010754081316</v>
      </c>
      <c r="P30" s="80">
        <v>1.38701994505258</v>
      </c>
      <c r="Q30" s="80">
        <v>857.380678587273</v>
      </c>
      <c r="R30" s="80">
        <v>279.136337100974</v>
      </c>
      <c r="S30" s="150">
        <v>3.7486397768801401</v>
      </c>
      <c r="T30" s="150">
        <f t="shared" si="0"/>
        <v>852.55196803614547</v>
      </c>
      <c r="U30" s="150">
        <v>4.8287105511275197</v>
      </c>
      <c r="V30" s="150">
        <v>1.00026149491326</v>
      </c>
      <c r="W30" s="150">
        <v>1.0471806471466301</v>
      </c>
      <c r="X30" s="150">
        <v>1.0471768896485401</v>
      </c>
      <c r="Y30" s="150">
        <v>2.7648717473312E-2</v>
      </c>
      <c r="Z30" s="150"/>
      <c r="AA30" s="150">
        <v>1.44446452758127E-2</v>
      </c>
      <c r="AB30" s="150">
        <v>3.6989701233951101E-2</v>
      </c>
      <c r="AC30" s="150">
        <v>5.1434346509763799E-2</v>
      </c>
      <c r="AD30" s="150"/>
      <c r="AE30" s="150"/>
      <c r="AF30" s="150"/>
      <c r="AH30" s="4"/>
      <c r="AI30" s="150"/>
      <c r="AJ30" s="150"/>
      <c r="AK30" s="150"/>
      <c r="AL30" s="150"/>
      <c r="AM30" s="150"/>
      <c r="AQ30" s="134">
        <v>495</v>
      </c>
      <c r="AR30" s="739">
        <v>1.39126215826088E-2</v>
      </c>
      <c r="AS30" s="739">
        <v>6372.38061637186</v>
      </c>
      <c r="AT30" s="739">
        <v>6372.38757268265</v>
      </c>
      <c r="AU30" s="739">
        <v>1.38061637186166</v>
      </c>
      <c r="AV30" s="739">
        <v>1.38757268265296</v>
      </c>
      <c r="AW30" s="739">
        <v>857.32270456407105</v>
      </c>
      <c r="AX30" s="739">
        <v>279.13274587423598</v>
      </c>
      <c r="AY30" s="739">
        <v>3.7476039129494798</v>
      </c>
      <c r="AZ30" s="739">
        <v>852.49539044007201</v>
      </c>
      <c r="BA30" s="739">
        <v>4.8273141239991704</v>
      </c>
      <c r="BB30" s="739">
        <v>1.0002614757666599</v>
      </c>
      <c r="BC30" s="739">
        <v>1.04718053948006</v>
      </c>
      <c r="BD30" s="739">
        <v>1.0471767581162801</v>
      </c>
      <c r="BE30" s="739">
        <v>2.78243322040908E-2</v>
      </c>
      <c r="BF30" s="739"/>
      <c r="BG30" s="739">
        <v>1.44432447098923E-2</v>
      </c>
      <c r="BH30" s="739">
        <v>3.69778797163084E-2</v>
      </c>
      <c r="BI30" s="739">
        <v>5.1421124426200698E-2</v>
      </c>
    </row>
    <row r="31" spans="3:64">
      <c r="J31" s="150"/>
      <c r="K31" s="4">
        <v>496</v>
      </c>
      <c r="L31" s="80">
        <f t="shared" si="1"/>
        <v>1.3963750113965027E-2</v>
      </c>
      <c r="M31" s="80">
        <f t="shared" si="2"/>
        <v>6372.3939323492923</v>
      </c>
      <c r="N31" s="80">
        <v>6372.4009142243503</v>
      </c>
      <c r="O31" s="80">
        <v>1.3939323492919999</v>
      </c>
      <c r="P31" s="80">
        <v>1.40091422434899</v>
      </c>
      <c r="Q31" s="80">
        <v>855.92433930587197</v>
      </c>
      <c r="R31" s="80">
        <v>279.046063881686</v>
      </c>
      <c r="S31" s="150">
        <v>3.7226877035745001</v>
      </c>
      <c r="T31" s="150">
        <f t="shared" si="0"/>
        <v>851.1306090301764</v>
      </c>
      <c r="U31" s="150">
        <v>4.79373027569551</v>
      </c>
      <c r="V31" s="150">
        <v>1.0002610142750801</v>
      </c>
      <c r="W31" s="150">
        <v>1.04717772188194</v>
      </c>
      <c r="X31" s="150">
        <v>1.04717392665445</v>
      </c>
      <c r="Y31" s="150">
        <v>2.7926449302412899E-2</v>
      </c>
      <c r="Z31" s="150"/>
      <c r="AA31" s="150">
        <v>1.44094733459511E-2</v>
      </c>
      <c r="AB31" s="150">
        <v>3.6693683181073002E-2</v>
      </c>
      <c r="AC31" s="150">
        <v>5.1103156527024102E-2</v>
      </c>
      <c r="AD31" s="150"/>
      <c r="AE31" s="150"/>
      <c r="AF31" s="150"/>
      <c r="AH31" s="4"/>
      <c r="AI31" s="150"/>
      <c r="AJ31" s="150"/>
      <c r="AK31" s="150"/>
      <c r="AL31" s="150"/>
      <c r="AM31" s="150"/>
      <c r="AQ31" s="134">
        <v>496</v>
      </c>
      <c r="AR31" s="739">
        <v>1.4052445754092899E-2</v>
      </c>
      <c r="AS31" s="739">
        <v>6372.39452899344</v>
      </c>
      <c r="AT31" s="739">
        <v>6372.40155521632</v>
      </c>
      <c r="AU31" s="739">
        <v>1.3945289934442699</v>
      </c>
      <c r="AV31" s="739">
        <v>1.4015552163213101</v>
      </c>
      <c r="AW31" s="739">
        <v>855.85720177375401</v>
      </c>
      <c r="AX31" s="739">
        <v>279.041899270096</v>
      </c>
      <c r="AY31" s="739">
        <v>3.72149478828026</v>
      </c>
      <c r="AZ31" s="739">
        <v>851.06507914410201</v>
      </c>
      <c r="BA31" s="739">
        <v>4.7921226296515202</v>
      </c>
      <c r="BB31" s="739">
        <v>1.0002609921343499</v>
      </c>
      <c r="BC31" s="739">
        <v>1.0471775955338301</v>
      </c>
      <c r="BD31" s="739">
        <v>1.0471737762012301</v>
      </c>
      <c r="BE31" s="739">
        <v>2.8103827170980401E-2</v>
      </c>
      <c r="BF31" s="739"/>
      <c r="BG31" s="739">
        <v>1.4407852468564899E-2</v>
      </c>
      <c r="BH31" s="739">
        <v>3.6680084064374702E-2</v>
      </c>
      <c r="BI31" s="739">
        <v>5.1087936532939603E-2</v>
      </c>
    </row>
    <row r="32" spans="3:64">
      <c r="J32" s="150"/>
      <c r="K32" s="4">
        <v>497</v>
      </c>
      <c r="L32" s="80">
        <f t="shared" si="1"/>
        <v>1.4104088135731946E-2</v>
      </c>
      <c r="M32" s="80">
        <f t="shared" si="2"/>
        <v>6372.4078960994066</v>
      </c>
      <c r="N32" s="80">
        <v>6372.4149481434697</v>
      </c>
      <c r="O32" s="80">
        <v>1.4078960994059699</v>
      </c>
      <c r="P32" s="80">
        <v>1.41494814347383</v>
      </c>
      <c r="Q32" s="80">
        <v>854.45540403357995</v>
      </c>
      <c r="R32" s="80">
        <v>278.954883801969</v>
      </c>
      <c r="S32" s="150">
        <v>3.6966571888364799</v>
      </c>
      <c r="T32" s="150">
        <f t="shared" si="0"/>
        <v>849.69674885791039</v>
      </c>
      <c r="U32" s="150">
        <v>4.7586551756695696</v>
      </c>
      <c r="V32" s="150">
        <v>1.0002605301841201</v>
      </c>
      <c r="W32" s="150">
        <v>1.0471747648610801</v>
      </c>
      <c r="X32" s="150">
        <v>1.0471709315257001</v>
      </c>
      <c r="Y32" s="150">
        <v>2.8206969392158499E-2</v>
      </c>
      <c r="Z32" s="150"/>
      <c r="AA32" s="150">
        <v>1.43740205692827E-2</v>
      </c>
      <c r="AB32" s="150">
        <v>3.6397091696387697E-2</v>
      </c>
      <c r="AC32" s="150">
        <v>5.0771112265670403E-2</v>
      </c>
      <c r="AD32" s="150"/>
      <c r="AE32" s="150"/>
      <c r="AF32" s="150"/>
      <c r="AH32" s="4"/>
      <c r="AI32" s="150"/>
      <c r="AJ32" s="150"/>
      <c r="AK32" s="150"/>
      <c r="AL32" s="150"/>
      <c r="AM32" s="150"/>
      <c r="AQ32" s="134">
        <v>497</v>
      </c>
      <c r="AR32" s="739">
        <v>1.41936751818627E-2</v>
      </c>
      <c r="AS32" s="739">
        <v>6372.4085814392001</v>
      </c>
      <c r="AT32" s="739">
        <v>6372.4156782767895</v>
      </c>
      <c r="AU32" s="739">
        <v>1.40858143919836</v>
      </c>
      <c r="AV32" s="739">
        <v>1.4156782767892899</v>
      </c>
      <c r="AW32" s="739">
        <v>854.37903680010095</v>
      </c>
      <c r="AX32" s="739">
        <v>278.95014004801698</v>
      </c>
      <c r="AY32" s="739">
        <v>3.69530790885534</v>
      </c>
      <c r="AZ32" s="739">
        <v>849.62219942725505</v>
      </c>
      <c r="BA32" s="739">
        <v>4.7568373728460598</v>
      </c>
      <c r="BB32" s="739">
        <v>1.0002605050364</v>
      </c>
      <c r="BC32" s="739">
        <v>1.04717461961422</v>
      </c>
      <c r="BD32" s="739">
        <v>1.0471707619319199</v>
      </c>
      <c r="BE32" s="739">
        <v>2.8386128079091601E-2</v>
      </c>
      <c r="BF32" s="739"/>
      <c r="BG32" s="739">
        <v>1.43721780872714E-2</v>
      </c>
      <c r="BH32" s="739">
        <v>3.6381726816243E-2</v>
      </c>
      <c r="BI32" s="739">
        <v>5.0753904903514398E-2</v>
      </c>
    </row>
    <row r="33" spans="10:61">
      <c r="J33" s="150"/>
      <c r="K33" s="4">
        <v>498</v>
      </c>
      <c r="L33" s="80">
        <f t="shared" si="1"/>
        <v>1.4245836578065881E-2</v>
      </c>
      <c r="M33" s="80">
        <f t="shared" si="2"/>
        <v>6372.4220001875419</v>
      </c>
      <c r="N33" s="80">
        <v>6372.4291231058296</v>
      </c>
      <c r="O33" s="80">
        <v>1.4220001875417001</v>
      </c>
      <c r="P33" s="80">
        <v>1.4291231058307301</v>
      </c>
      <c r="Q33" s="80">
        <v>852.97378516423998</v>
      </c>
      <c r="R33" s="80">
        <v>278.862787755814</v>
      </c>
      <c r="S33" s="150">
        <v>3.6705498275893298</v>
      </c>
      <c r="T33" s="150">
        <f t="shared" si="0"/>
        <v>848.25029758916764</v>
      </c>
      <c r="U33" s="150">
        <v>4.7234875750723599</v>
      </c>
      <c r="V33" s="150">
        <v>1.00026004262623</v>
      </c>
      <c r="W33" s="150">
        <v>1.0471717757299199</v>
      </c>
      <c r="X33" s="150">
        <v>1.04716790390439</v>
      </c>
      <c r="Y33" s="150">
        <v>2.84903057031443E-2</v>
      </c>
      <c r="Z33" s="150"/>
      <c r="AA33" s="150">
        <v>1.43382854873701E-2</v>
      </c>
      <c r="AB33" s="150">
        <v>3.6099949649061998E-2</v>
      </c>
      <c r="AC33" s="150">
        <v>5.04382351364321E-2</v>
      </c>
      <c r="AD33" s="150"/>
      <c r="AE33" s="150"/>
      <c r="AF33" s="150"/>
      <c r="AH33" s="4"/>
      <c r="AI33" s="150"/>
      <c r="AJ33" s="150"/>
      <c r="AK33" s="150"/>
      <c r="AL33" s="150"/>
      <c r="AM33" s="150"/>
      <c r="AQ33" s="134">
        <v>498</v>
      </c>
      <c r="AR33" s="739">
        <v>1.43363239889788E-2</v>
      </c>
      <c r="AS33" s="739">
        <v>6372.4227751143799</v>
      </c>
      <c r="AT33" s="739">
        <v>6372.4299432763801</v>
      </c>
      <c r="AU33" s="739">
        <v>1.4227751143802201</v>
      </c>
      <c r="AV33" s="739">
        <v>1.42994327637471</v>
      </c>
      <c r="AW33" s="739">
        <v>852.888121852214</v>
      </c>
      <c r="AX33" s="739">
        <v>278.85745904422799</v>
      </c>
      <c r="AY33" s="739">
        <v>3.6690448977607999</v>
      </c>
      <c r="AZ33" s="739">
        <v>848.16666113551503</v>
      </c>
      <c r="BA33" s="739">
        <v>4.72146071669943</v>
      </c>
      <c r="BB33" s="739">
        <v>1.0002600144587299</v>
      </c>
      <c r="BC33" s="739">
        <v>1.0471716113645599</v>
      </c>
      <c r="BD33" s="739">
        <v>1.04716771494787</v>
      </c>
      <c r="BE33" s="739">
        <v>2.8671263066371501E-2</v>
      </c>
      <c r="BF33" s="739"/>
      <c r="BG33" s="739">
        <v>1.43362201111984E-2</v>
      </c>
      <c r="BH33" s="739">
        <v>3.6082831186918102E-2</v>
      </c>
      <c r="BI33" s="739">
        <v>5.04190512981166E-2</v>
      </c>
    </row>
    <row r="34" spans="10:61">
      <c r="J34" s="150"/>
      <c r="K34" s="4">
        <v>499</v>
      </c>
      <c r="L34" s="80">
        <f t="shared" si="1"/>
        <v>1.4389009615929205E-2</v>
      </c>
      <c r="M34" s="80">
        <f t="shared" si="2"/>
        <v>6372.43624602412</v>
      </c>
      <c r="N34" s="80">
        <v>6372.4434405289303</v>
      </c>
      <c r="O34" s="80">
        <v>1.4362460241197701</v>
      </c>
      <c r="P34" s="80">
        <v>1.4434405289277299</v>
      </c>
      <c r="Q34" s="80">
        <v>851.47939493250794</v>
      </c>
      <c r="R34" s="80">
        <v>278.769766545854</v>
      </c>
      <c r="S34" s="150">
        <v>3.6443672487291701</v>
      </c>
      <c r="T34" s="150">
        <f t="shared" si="0"/>
        <v>846.79116508878121</v>
      </c>
      <c r="U34" s="150">
        <v>4.6882298437267496</v>
      </c>
      <c r="V34" s="150">
        <v>1.00025955158736</v>
      </c>
      <c r="W34" s="150">
        <v>1.04716875413038</v>
      </c>
      <c r="X34" s="150">
        <v>1.04716484342861</v>
      </c>
      <c r="Y34" s="150">
        <v>2.8776486473361701E-2</v>
      </c>
      <c r="Z34" s="150"/>
      <c r="AA34" s="150">
        <v>1.43022666514129E-2</v>
      </c>
      <c r="AB34" s="150">
        <v>3.5802280280609E-2</v>
      </c>
      <c r="AC34" s="150">
        <v>5.0104546932021897E-2</v>
      </c>
      <c r="AD34" s="150"/>
      <c r="AE34" s="150"/>
      <c r="AF34" s="150"/>
      <c r="AH34" s="4"/>
      <c r="AI34" s="150"/>
      <c r="AJ34" s="150"/>
      <c r="AK34" s="150"/>
      <c r="AL34" s="150"/>
      <c r="AM34" s="150"/>
      <c r="AQ34" s="134">
        <v>499</v>
      </c>
      <c r="AR34" s="739">
        <v>1.44804064404408E-2</v>
      </c>
      <c r="AS34" s="739">
        <v>6372.4371114383703</v>
      </c>
      <c r="AT34" s="739">
        <v>6372.4443516415904</v>
      </c>
      <c r="AU34" s="739">
        <v>1.4371114383692001</v>
      </c>
      <c r="AV34" s="739">
        <v>1.44435164158942</v>
      </c>
      <c r="AW34" s="739">
        <v>851.38436898659097</v>
      </c>
      <c r="AX34" s="739">
        <v>278.763847003026</v>
      </c>
      <c r="AY34" s="739">
        <v>3.64270741226029</v>
      </c>
      <c r="AZ34" s="739">
        <v>846.69837391622605</v>
      </c>
      <c r="BA34" s="739">
        <v>4.6859950703651103</v>
      </c>
      <c r="BB34" s="739">
        <v>1.0002595203873901</v>
      </c>
      <c r="BC34" s="739">
        <v>1.0471685704242</v>
      </c>
      <c r="BD34" s="739">
        <v>1.04716463488458</v>
      </c>
      <c r="BE34" s="739">
        <v>2.8959260549527199E-2</v>
      </c>
      <c r="BF34" s="739"/>
      <c r="BG34" s="739">
        <v>1.42999770954774E-2</v>
      </c>
      <c r="BH34" s="739">
        <v>3.5783420764721699E-2</v>
      </c>
      <c r="BI34" s="739">
        <v>5.0083397860199101E-2</v>
      </c>
    </row>
    <row r="35" spans="10:61">
      <c r="J35" s="150"/>
      <c r="K35" s="4">
        <v>500</v>
      </c>
      <c r="L35" s="80">
        <f t="shared" si="1"/>
        <v>1.453362156674499E-2</v>
      </c>
      <c r="M35" s="80">
        <f t="shared" si="2"/>
        <v>6372.450635033736</v>
      </c>
      <c r="N35" s="80">
        <v>6372.4579018445202</v>
      </c>
      <c r="O35" s="80">
        <v>1.4506350337356999</v>
      </c>
      <c r="P35" s="80">
        <v>1.4579018445190699</v>
      </c>
      <c r="Q35" s="80">
        <v>849.97214542486097</v>
      </c>
      <c r="R35" s="80">
        <v>278.67581088245902</v>
      </c>
      <c r="S35" s="150">
        <v>3.6181111152244698</v>
      </c>
      <c r="T35" s="150">
        <f t="shared" si="0"/>
        <v>845.31926102754664</v>
      </c>
      <c r="U35" s="150">
        <v>4.6528843973143399</v>
      </c>
      <c r="V35" s="150">
        <v>1.0002590570535801</v>
      </c>
      <c r="W35" s="150">
        <v>1.04716569970036</v>
      </c>
      <c r="X35" s="150">
        <v>1.04716174973239</v>
      </c>
      <c r="Y35" s="150">
        <v>2.90655402236553E-2</v>
      </c>
      <c r="Z35" s="150"/>
      <c r="AA35" s="150">
        <v>1.4265962622732199E-2</v>
      </c>
      <c r="AB35" s="150">
        <v>3.5504107203646801E-2</v>
      </c>
      <c r="AC35" s="150">
        <v>4.9770069826379097E-2</v>
      </c>
      <c r="AD35" s="150"/>
      <c r="AE35" s="150"/>
      <c r="AF35" s="150"/>
      <c r="AH35" s="4"/>
      <c r="AI35" s="150"/>
      <c r="AJ35" s="150"/>
      <c r="AK35" s="150"/>
      <c r="AL35" s="150"/>
      <c r="AM35" s="150"/>
      <c r="AQ35" s="134">
        <v>500</v>
      </c>
      <c r="AR35" s="739">
        <v>1.46259369446139E-2</v>
      </c>
      <c r="AS35" s="739">
        <v>6372.4515918448096</v>
      </c>
      <c r="AT35" s="739">
        <v>6372.4589048132802</v>
      </c>
      <c r="AU35" s="739">
        <v>1.4515918448096401</v>
      </c>
      <c r="AV35" s="739">
        <v>1.45890481328195</v>
      </c>
      <c r="AW35" s="739">
        <v>849.86769011834303</v>
      </c>
      <c r="AX35" s="739">
        <v>278.66929457585502</v>
      </c>
      <c r="AY35" s="739">
        <v>3.6162971438870302</v>
      </c>
      <c r="AZ35" s="739">
        <v>845.21724722926297</v>
      </c>
      <c r="BA35" s="739">
        <v>4.6504428890801996</v>
      </c>
      <c r="BB35" s="739">
        <v>1.00025902280851</v>
      </c>
      <c r="BC35" s="739">
        <v>1.04716549642845</v>
      </c>
      <c r="BD35" s="739">
        <v>1.04716152137348</v>
      </c>
      <c r="BE35" s="739">
        <v>2.9250149229483199E-2</v>
      </c>
      <c r="BF35" s="739"/>
      <c r="BG35" s="739">
        <v>1.4263447605677101E-2</v>
      </c>
      <c r="BH35" s="739">
        <v>3.5483519509920902E-2</v>
      </c>
      <c r="BI35" s="739">
        <v>4.9746967115597999E-2</v>
      </c>
    </row>
    <row r="36" spans="10:61">
      <c r="J36" s="150"/>
      <c r="K36" s="4">
        <v>501</v>
      </c>
      <c r="L36" s="80">
        <f t="shared" si="1"/>
        <v>1.4679686891828844E-2</v>
      </c>
      <c r="M36" s="80">
        <f t="shared" si="2"/>
        <v>6372.4651686553025</v>
      </c>
      <c r="N36" s="80">
        <v>6372.4725084987504</v>
      </c>
      <c r="O36" s="80">
        <v>1.4651686553024399</v>
      </c>
      <c r="P36" s="80">
        <v>1.4725084987483601</v>
      </c>
      <c r="Q36" s="80">
        <v>848.45194859093101</v>
      </c>
      <c r="R36" s="80">
        <v>278.58091138280201</v>
      </c>
      <c r="S36" s="150">
        <v>3.5917831242029199</v>
      </c>
      <c r="T36" s="150">
        <f t="shared" si="0"/>
        <v>843.83449489351608</v>
      </c>
      <c r="U36" s="150">
        <v>4.61745369741495</v>
      </c>
      <c r="V36" s="150">
        <v>1.00025855901103</v>
      </c>
      <c r="W36" s="150">
        <v>1.0471626120737401</v>
      </c>
      <c r="X36" s="150">
        <v>1.0471586224457099</v>
      </c>
      <c r="Y36" s="150">
        <v>2.9357495762269498E-2</v>
      </c>
      <c r="Z36" s="150"/>
      <c r="AA36" s="150">
        <v>1.4229371973266999E-2</v>
      </c>
      <c r="AB36" s="150">
        <v>3.5205454400462702E-2</v>
      </c>
      <c r="AC36" s="150">
        <v>4.9434826373729701E-2</v>
      </c>
      <c r="AD36" s="150"/>
      <c r="AE36" s="150"/>
      <c r="AF36" s="150"/>
      <c r="AH36" s="4"/>
      <c r="AI36" s="150"/>
      <c r="AJ36" s="150"/>
      <c r="AK36" s="150"/>
      <c r="AL36" s="150"/>
      <c r="AM36" s="150"/>
      <c r="AQ36" s="134">
        <v>501</v>
      </c>
      <c r="AR36" s="739">
        <v>1.47729300546698E-2</v>
      </c>
      <c r="AS36" s="739">
        <v>6372.4662177817499</v>
      </c>
      <c r="AT36" s="739">
        <v>6372.4736042467803</v>
      </c>
      <c r="AU36" s="739">
        <v>1.4662177817542601</v>
      </c>
      <c r="AV36" s="739">
        <v>1.47360424678159</v>
      </c>
      <c r="AW36" s="739">
        <v>848.33799703274201</v>
      </c>
      <c r="AX36" s="739">
        <v>278.57379232037601</v>
      </c>
      <c r="AY36" s="739">
        <v>3.5898158185228901</v>
      </c>
      <c r="AZ36" s="739">
        <v>843.723190358549</v>
      </c>
      <c r="BA36" s="739">
        <v>4.6148066741928702</v>
      </c>
      <c r="BB36" s="739">
        <v>1.0002585217083599</v>
      </c>
      <c r="BC36" s="739">
        <v>1.04716238900855</v>
      </c>
      <c r="BD36" s="739">
        <v>1.0471583740418799</v>
      </c>
      <c r="BE36" s="739">
        <v>2.95439580968377E-2</v>
      </c>
      <c r="BF36" s="739"/>
      <c r="BG36" s="739">
        <v>1.42266302183064E-2</v>
      </c>
      <c r="BH36" s="739">
        <v>3.5183151753158601E-2</v>
      </c>
      <c r="BI36" s="739">
        <v>4.9409781971464999E-2</v>
      </c>
    </row>
    <row r="37" spans="10:61">
      <c r="J37" s="150"/>
      <c r="K37" s="4">
        <v>502</v>
      </c>
      <c r="L37" s="80">
        <f t="shared" si="1"/>
        <v>1.482722019783499E-2</v>
      </c>
      <c r="M37" s="80">
        <f t="shared" si="2"/>
        <v>6372.4798483421946</v>
      </c>
      <c r="N37" s="80">
        <v>6372.4872619522903</v>
      </c>
      <c r="O37" s="80">
        <v>1.4798483421942701</v>
      </c>
      <c r="P37" s="80">
        <v>1.48726195229319</v>
      </c>
      <c r="Q37" s="80">
        <v>846.918716255155</v>
      </c>
      <c r="R37" s="80">
        <v>278.48505856993302</v>
      </c>
      <c r="S37" s="150">
        <v>3.5653850070255402</v>
      </c>
      <c r="T37" s="150">
        <f t="shared" si="0"/>
        <v>842.33677600362819</v>
      </c>
      <c r="U37" s="150">
        <v>4.5819402515268504</v>
      </c>
      <c r="V37" s="150">
        <v>1.00025805744601</v>
      </c>
      <c r="W37" s="150">
        <v>1.0471594908802699</v>
      </c>
      <c r="X37" s="150">
        <v>1.0471554611943701</v>
      </c>
      <c r="Y37" s="150">
        <v>2.9652382182121101E-2</v>
      </c>
      <c r="Z37" s="150"/>
      <c r="AA37" s="150">
        <v>1.41924932860794E-2</v>
      </c>
      <c r="AB37" s="150">
        <v>3.4906346221377699E-2</v>
      </c>
      <c r="AC37" s="150">
        <v>4.9098839507457102E-2</v>
      </c>
      <c r="AD37" s="150"/>
      <c r="AE37" s="150"/>
      <c r="AF37" s="150"/>
      <c r="AH37" s="4"/>
      <c r="AI37" s="150"/>
      <c r="AJ37" s="150"/>
      <c r="AK37" s="150"/>
      <c r="AL37" s="150"/>
      <c r="AM37" s="150"/>
      <c r="AQ37" s="134">
        <v>502</v>
      </c>
      <c r="AR37" s="739">
        <v>1.4921400470042E-2</v>
      </c>
      <c r="AS37" s="739">
        <v>6372.4809907118097</v>
      </c>
      <c r="AT37" s="739">
        <v>6372.4884514120404</v>
      </c>
      <c r="AU37" s="739">
        <v>1.48099071180893</v>
      </c>
      <c r="AV37" s="739">
        <v>1.48845141204395</v>
      </c>
      <c r="AW37" s="739">
        <v>846.79520139706199</v>
      </c>
      <c r="AX37" s="739">
        <v>278.47733069952801</v>
      </c>
      <c r="AY37" s="739">
        <v>3.5632651964644402</v>
      </c>
      <c r="AZ37" s="739">
        <v>842.21611242389099</v>
      </c>
      <c r="BA37" s="739">
        <v>4.5790889731700402</v>
      </c>
      <c r="BB37" s="739">
        <v>1.00025801707328</v>
      </c>
      <c r="BC37" s="739">
        <v>1.0471592477916201</v>
      </c>
      <c r="BD37" s="739">
        <v>1.0471551925129099</v>
      </c>
      <c r="BE37" s="739">
        <v>2.9840716428225299E-2</v>
      </c>
      <c r="BF37" s="739"/>
      <c r="BG37" s="739">
        <v>1.4189523521326099E-2</v>
      </c>
      <c r="BH37" s="739">
        <v>3.4882342193680901E-2</v>
      </c>
      <c r="BI37" s="739">
        <v>4.9071865715006997E-2</v>
      </c>
    </row>
    <row r="38" spans="10:61">
      <c r="J38" s="150"/>
      <c r="K38" s="4">
        <v>503</v>
      </c>
      <c r="L38" s="80">
        <f t="shared" si="1"/>
        <v>1.4976236238216981E-2</v>
      </c>
      <c r="M38" s="80">
        <f t="shared" si="2"/>
        <v>6372.4946755623923</v>
      </c>
      <c r="N38" s="80">
        <v>6372.5021636805104</v>
      </c>
      <c r="O38" s="80">
        <v>1.4946755623921</v>
      </c>
      <c r="P38" s="80">
        <v>1.50216368051121</v>
      </c>
      <c r="Q38" s="80">
        <v>845.37236012873802</v>
      </c>
      <c r="R38" s="80">
        <v>278.38824287183297</v>
      </c>
      <c r="S38" s="150">
        <v>3.5389185293474501</v>
      </c>
      <c r="T38" s="150">
        <f t="shared" si="0"/>
        <v>840.82601351567109</v>
      </c>
      <c r="U38" s="150">
        <v>4.5463466130669401</v>
      </c>
      <c r="V38" s="150">
        <v>1.00025755234487</v>
      </c>
      <c r="W38" s="150">
        <v>1.04715633574559</v>
      </c>
      <c r="X38" s="150">
        <v>1.04715226560004</v>
      </c>
      <c r="Y38" s="150">
        <v>2.9950228869893201E-2</v>
      </c>
      <c r="Z38" s="150"/>
      <c r="AA38" s="150">
        <v>1.4155325155870001E-2</v>
      </c>
      <c r="AB38" s="150">
        <v>3.46068073829085E-2</v>
      </c>
      <c r="AC38" s="150">
        <v>4.8762132538778501E-2</v>
      </c>
      <c r="AD38" s="150"/>
      <c r="AE38" s="150"/>
      <c r="AF38" s="150"/>
      <c r="AH38" s="4"/>
      <c r="AI38" s="150"/>
      <c r="AJ38" s="150"/>
      <c r="AK38" s="150"/>
      <c r="AL38" s="150"/>
      <c r="AM38" s="150"/>
      <c r="AQ38" s="134">
        <v>503</v>
      </c>
      <c r="AR38" s="739">
        <v>1.50713630378957E-2</v>
      </c>
      <c r="AS38" s="739">
        <v>6372.4959121122802</v>
      </c>
      <c r="AT38" s="739">
        <v>6372.5034477937998</v>
      </c>
      <c r="AU38" s="739">
        <v>1.49591211227897</v>
      </c>
      <c r="AV38" s="739">
        <v>1.50344779379792</v>
      </c>
      <c r="AW38" s="739">
        <v>845.23921477276099</v>
      </c>
      <c r="AX38" s="739">
        <v>278.37990008058102</v>
      </c>
      <c r="AY38" s="739">
        <v>3.5366470724754202</v>
      </c>
      <c r="AZ38" s="739">
        <v>840.69592239317706</v>
      </c>
      <c r="BA38" s="739">
        <v>4.5432923795846198</v>
      </c>
      <c r="BB38" s="739">
        <v>1.0002575088897401</v>
      </c>
      <c r="BC38" s="739">
        <v>1.0471560724006099</v>
      </c>
      <c r="BD38" s="739">
        <v>1.0471519764055399</v>
      </c>
      <c r="BE38" s="739">
        <v>3.0140453796775501E-2</v>
      </c>
      <c r="BF38" s="739"/>
      <c r="BG38" s="739">
        <v>1.41521261146711E-2</v>
      </c>
      <c r="BH38" s="739">
        <v>3.4581115897358197E-2</v>
      </c>
      <c r="BI38" s="739">
        <v>4.8733242012029297E-2</v>
      </c>
    </row>
    <row r="39" spans="10:61">
      <c r="J39" s="150"/>
      <c r="K39" s="4">
        <v>504</v>
      </c>
      <c r="L39" s="80">
        <f t="shared" si="1"/>
        <v>1.5126749914703046E-2</v>
      </c>
      <c r="M39" s="80">
        <f t="shared" si="2"/>
        <v>6372.5096517986303</v>
      </c>
      <c r="N39" s="80">
        <v>6372.5172151735896</v>
      </c>
      <c r="O39" s="80">
        <v>1.50965179863032</v>
      </c>
      <c r="P39" s="80">
        <v>1.51721517358767</v>
      </c>
      <c r="Q39" s="80">
        <v>843.81279182194396</v>
      </c>
      <c r="R39" s="80">
        <v>278.29045462046298</v>
      </c>
      <c r="S39" s="150">
        <v>3.5123854911651402</v>
      </c>
      <c r="T39" s="150">
        <f t="shared" si="0"/>
        <v>839.30211644059341</v>
      </c>
      <c r="U39" s="150">
        <v>4.5106753813505502</v>
      </c>
      <c r="V39" s="150">
        <v>1.0002570436941101</v>
      </c>
      <c r="W39" s="150">
        <v>1.0471531462911601</v>
      </c>
      <c r="X39" s="150">
        <v>1.04714903528015</v>
      </c>
      <c r="Y39" s="150">
        <v>3.0251065504671701E-2</v>
      </c>
      <c r="Z39" s="150"/>
      <c r="AA39" s="150">
        <v>1.41178661895028E-2</v>
      </c>
      <c r="AB39" s="150">
        <v>3.43068629657216E-2</v>
      </c>
      <c r="AC39" s="150">
        <v>4.8424729155224402E-2</v>
      </c>
      <c r="AD39" s="150"/>
      <c r="AE39" s="150"/>
      <c r="AF39" s="150"/>
      <c r="AH39" s="4"/>
      <c r="AI39" s="150"/>
      <c r="AJ39" s="150"/>
      <c r="AK39" s="150"/>
      <c r="AL39" s="150"/>
      <c r="AM39" s="150"/>
      <c r="AQ39" s="134">
        <v>504</v>
      </c>
      <c r="AR39" s="739">
        <v>1.5222832754612701E-2</v>
      </c>
      <c r="AS39" s="739">
        <v>6372.5109834753202</v>
      </c>
      <c r="AT39" s="739">
        <v>6372.5185948916896</v>
      </c>
      <c r="AU39" s="739">
        <v>1.5109834753168701</v>
      </c>
      <c r="AV39" s="739">
        <v>1.5185948916941701</v>
      </c>
      <c r="AW39" s="739">
        <v>843.66994862799095</v>
      </c>
      <c r="AX39" s="739">
        <v>278.28149073417899</v>
      </c>
      <c r="AY39" s="739">
        <v>3.5099632758252102</v>
      </c>
      <c r="AZ39" s="739">
        <v>839.16252909490902</v>
      </c>
      <c r="BA39" s="739">
        <v>4.5074195330819604</v>
      </c>
      <c r="BB39" s="739">
        <v>1.00025699714434</v>
      </c>
      <c r="BC39" s="739">
        <v>1.0471528624542601</v>
      </c>
      <c r="BD39" s="739">
        <v>1.04714872533446</v>
      </c>
      <c r="BE39" s="739">
        <v>3.0443200068930299E-2</v>
      </c>
      <c r="BF39" s="739"/>
      <c r="BG39" s="739">
        <v>1.41144366107827E-2</v>
      </c>
      <c r="BH39" s="739">
        <v>3.4279498294494698E-2</v>
      </c>
      <c r="BI39" s="739">
        <v>4.8393934905277401E-2</v>
      </c>
    </row>
    <row r="40" spans="10:61">
      <c r="J40" s="150"/>
      <c r="K40" s="4">
        <v>505</v>
      </c>
      <c r="L40" s="80">
        <f t="shared" si="1"/>
        <v>1.5278776278786233E-2</v>
      </c>
      <c r="M40" s="80">
        <f t="shared" si="2"/>
        <v>6372.5247785485453</v>
      </c>
      <c r="N40" s="80">
        <v>6372.5324179366798</v>
      </c>
      <c r="O40" s="80">
        <v>1.52477854854503</v>
      </c>
      <c r="P40" s="80">
        <v>1.5324179366844199</v>
      </c>
      <c r="Q40" s="80">
        <v>842.23992285672102</v>
      </c>
      <c r="R40" s="80">
        <v>278.19168405080399</v>
      </c>
      <c r="S40" s="150">
        <v>3.4857877268495998</v>
      </c>
      <c r="T40" s="150">
        <f t="shared" si="0"/>
        <v>837.76499365517088</v>
      </c>
      <c r="U40" s="150">
        <v>4.4749292015501396</v>
      </c>
      <c r="V40" s="150">
        <v>1.00025653148034</v>
      </c>
      <c r="W40" s="150">
        <v>1.04714992213421</v>
      </c>
      <c r="X40" s="150">
        <v>1.0471457698478599</v>
      </c>
      <c r="Y40" s="150">
        <v>3.05549220624926E-2</v>
      </c>
      <c r="Z40" s="150"/>
      <c r="AA40" s="150">
        <v>1.40801150065409E-2</v>
      </c>
      <c r="AB40" s="150">
        <v>3.40065384123759E-2</v>
      </c>
      <c r="AC40" s="150">
        <v>4.8086653418916797E-2</v>
      </c>
      <c r="AD40" s="150"/>
      <c r="AE40" s="150"/>
      <c r="AF40" s="150"/>
      <c r="AH40" s="4"/>
      <c r="AI40" s="150"/>
      <c r="AJ40" s="150"/>
      <c r="AK40" s="150"/>
      <c r="AL40" s="150"/>
      <c r="AM40" s="150"/>
      <c r="AQ40" s="134">
        <v>505</v>
      </c>
      <c r="AR40" s="739">
        <v>1.5375824767290901E-2</v>
      </c>
      <c r="AS40" s="739">
        <v>6372.52620630807</v>
      </c>
      <c r="AT40" s="739">
        <v>6372.5338942204598</v>
      </c>
      <c r="AU40" s="739">
        <v>1.5262063080714801</v>
      </c>
      <c r="AV40" s="739">
        <v>1.53389422045512</v>
      </c>
      <c r="AW40" s="739">
        <v>842.08731435043796</v>
      </c>
      <c r="AX40" s="739">
        <v>278.18209283336603</v>
      </c>
      <c r="AY40" s="739">
        <v>3.4832156703130801</v>
      </c>
      <c r="AZ40" s="739">
        <v>837.615841231113</v>
      </c>
      <c r="BA40" s="739">
        <v>4.4714731193247301</v>
      </c>
      <c r="BB40" s="739">
        <v>1.00025648182377</v>
      </c>
      <c r="BC40" s="739">
        <v>1.04714961756708</v>
      </c>
      <c r="BD40" s="739">
        <v>1.0471454389100801</v>
      </c>
      <c r="BE40" s="739">
        <v>3.0748985409900301E-2</v>
      </c>
      <c r="BF40" s="739"/>
      <c r="BG40" s="739">
        <v>1.4076453635150799E-2</v>
      </c>
      <c r="BH40" s="739">
        <v>3.3977515177422903E-2</v>
      </c>
      <c r="BI40" s="739">
        <v>4.8053968812573698E-2</v>
      </c>
    </row>
    <row r="41" spans="10:61">
      <c r="J41" s="150"/>
      <c r="K41" s="4">
        <v>506</v>
      </c>
      <c r="L41" s="80">
        <f t="shared" si="1"/>
        <v>1.5432330533229654E-2</v>
      </c>
      <c r="M41" s="80">
        <f t="shared" si="2"/>
        <v>6372.5400573248244</v>
      </c>
      <c r="N41" s="80">
        <v>6372.5477734900896</v>
      </c>
      <c r="O41" s="80">
        <v>1.5400573248238101</v>
      </c>
      <c r="P41" s="80">
        <v>1.5477734900904301</v>
      </c>
      <c r="Q41" s="80">
        <v>840.65366467966101</v>
      </c>
      <c r="R41" s="80">
        <v>278.09192129988298</v>
      </c>
      <c r="S41" s="150">
        <v>3.45912710516511</v>
      </c>
      <c r="T41" s="150">
        <f t="shared" si="0"/>
        <v>836.21455391502855</v>
      </c>
      <c r="U41" s="150">
        <v>4.4391107646325096</v>
      </c>
      <c r="V41" s="150">
        <v>1.00025601569027</v>
      </c>
      <c r="W41" s="150">
        <v>1.0471466628877</v>
      </c>
      <c r="X41" s="150">
        <v>1.0471424689120601</v>
      </c>
      <c r="Y41" s="150">
        <v>3.0861828819979599E-2</v>
      </c>
      <c r="Z41" s="150"/>
      <c r="AA41" s="150">
        <v>1.40420702397916E-2</v>
      </c>
      <c r="AB41" s="150">
        <v>3.3705859524850001E-2</v>
      </c>
      <c r="AC41" s="150">
        <v>4.7747929764641601E-2</v>
      </c>
      <c r="AD41" s="150"/>
      <c r="AE41" s="150"/>
      <c r="AF41" s="150"/>
      <c r="AH41" s="4"/>
      <c r="AI41" s="150"/>
      <c r="AJ41" s="150"/>
      <c r="AK41" s="150"/>
      <c r="AL41" s="150"/>
      <c r="AM41" s="150"/>
      <c r="AQ41" s="134">
        <v>506</v>
      </c>
      <c r="AR41" s="739">
        <v>1.5530354375259001E-2</v>
      </c>
      <c r="AS41" s="739">
        <v>6372.5415821328397</v>
      </c>
      <c r="AT41" s="739">
        <v>6372.5493473100296</v>
      </c>
      <c r="AU41" s="739">
        <v>1.54158213283877</v>
      </c>
      <c r="AV41" s="739">
        <v>1.5493473100263999</v>
      </c>
      <c r="AW41" s="739">
        <v>840.49122326050599</v>
      </c>
      <c r="AX41" s="739">
        <v>278.08169645261898</v>
      </c>
      <c r="AY41" s="739">
        <v>3.4564061542776199</v>
      </c>
      <c r="AZ41" s="739">
        <v>836.05576739058995</v>
      </c>
      <c r="BA41" s="739">
        <v>4.4354558699159803</v>
      </c>
      <c r="BB41" s="739">
        <v>1.00025596291485</v>
      </c>
      <c r="BC41" s="739">
        <v>1.04714633734927</v>
      </c>
      <c r="BD41" s="739">
        <v>1.04714211673847</v>
      </c>
      <c r="BE41" s="739">
        <v>3.1057840287758199E-2</v>
      </c>
      <c r="BF41" s="739"/>
      <c r="BG41" s="739">
        <v>1.40381758268667E-2</v>
      </c>
      <c r="BH41" s="739">
        <v>3.3675192697879497E-2</v>
      </c>
      <c r="BI41" s="739">
        <v>4.7713368524746197E-2</v>
      </c>
    </row>
    <row r="42" spans="10:61">
      <c r="J42" s="150"/>
      <c r="K42" s="4">
        <v>507</v>
      </c>
      <c r="L42" s="80">
        <f t="shared" si="1"/>
        <v>1.5587428033586717E-2</v>
      </c>
      <c r="M42" s="80">
        <f t="shared" si="2"/>
        <v>6372.5554896553576</v>
      </c>
      <c r="N42" s="80">
        <v>6372.5632833693699</v>
      </c>
      <c r="O42" s="80">
        <v>1.5554896553570401</v>
      </c>
      <c r="P42" s="80">
        <v>1.5632833693738299</v>
      </c>
      <c r="Q42" s="80">
        <v>839.05392867530497</v>
      </c>
      <c r="R42" s="80">
        <v>277.99115640579402</v>
      </c>
      <c r="S42" s="150">
        <v>3.4324055292731201</v>
      </c>
      <c r="T42" s="150">
        <f t="shared" si="0"/>
        <v>834.65070586803097</v>
      </c>
      <c r="U42" s="150">
        <v>4.4032228072740098</v>
      </c>
      <c r="V42" s="150">
        <v>1.0002554963107499</v>
      </c>
      <c r="W42" s="150">
        <v>1.04714336816031</v>
      </c>
      <c r="X42" s="150">
        <v>1.0471391320772601</v>
      </c>
      <c r="Y42" s="150">
        <v>3.1171816355254098E-2</v>
      </c>
      <c r="Z42" s="150"/>
      <c r="AA42" s="150">
        <v>1.40037305358624E-2</v>
      </c>
      <c r="AB42" s="150">
        <v>3.3404852461849301E-2</v>
      </c>
      <c r="AC42" s="150">
        <v>4.7408582997711703E-2</v>
      </c>
      <c r="AD42" s="150"/>
      <c r="AE42" s="150"/>
      <c r="AF42" s="150"/>
      <c r="AH42" s="4"/>
      <c r="AI42" s="150"/>
      <c r="AJ42" s="150"/>
      <c r="AK42" s="150"/>
      <c r="AL42" s="150"/>
      <c r="AM42" s="150"/>
      <c r="AQ42" s="134">
        <v>507</v>
      </c>
      <c r="AR42" s="739">
        <v>1.5686437031606701E-2</v>
      </c>
      <c r="AS42" s="739">
        <v>6372.5571124872104</v>
      </c>
      <c r="AT42" s="739">
        <v>6372.5649557057304</v>
      </c>
      <c r="AU42" s="739">
        <v>1.5571124872140301</v>
      </c>
      <c r="AV42" s="739">
        <v>1.56495570572983</v>
      </c>
      <c r="AW42" s="739">
        <v>838.88158662484796</v>
      </c>
      <c r="AX42" s="739">
        <v>277.980291566853</v>
      </c>
      <c r="AY42" s="739">
        <v>3.4295366605910602</v>
      </c>
      <c r="AZ42" s="739">
        <v>834.48221606254901</v>
      </c>
      <c r="BA42" s="739">
        <v>4.39937056229956</v>
      </c>
      <c r="BB42" s="739">
        <v>1.0002554404045201</v>
      </c>
      <c r="BC42" s="739">
        <v>1.0471430214066899</v>
      </c>
      <c r="BD42" s="739">
        <v>1.0471387584213401</v>
      </c>
      <c r="BE42" s="739">
        <v>3.1369795474802203E-2</v>
      </c>
      <c r="BF42" s="739"/>
      <c r="BG42" s="739">
        <v>1.3999601839185799E-2</v>
      </c>
      <c r="BH42" s="739">
        <v>3.3372557364157E-2</v>
      </c>
      <c r="BI42" s="739">
        <v>4.7372159203342798E-2</v>
      </c>
    </row>
    <row r="43" spans="10:61">
      <c r="J43" s="150"/>
      <c r="K43" s="4">
        <v>508</v>
      </c>
      <c r="L43" s="80">
        <f t="shared" si="1"/>
        <v>1.5744084289736719E-2</v>
      </c>
      <c r="M43" s="80">
        <f t="shared" si="2"/>
        <v>6372.5710770833912</v>
      </c>
      <c r="N43" s="80">
        <v>6372.57894912554</v>
      </c>
      <c r="O43" s="80">
        <v>1.57107708339063</v>
      </c>
      <c r="P43" s="80">
        <v>1.5789491255354999</v>
      </c>
      <c r="Q43" s="80">
        <v>837.44062617979398</v>
      </c>
      <c r="R43" s="80">
        <v>277.88937930671102</v>
      </c>
      <c r="S43" s="150">
        <v>3.40562493672107</v>
      </c>
      <c r="T43" s="150">
        <f t="shared" si="0"/>
        <v>833.07335806804099</v>
      </c>
      <c r="U43" s="150">
        <v>4.3672681117529999</v>
      </c>
      <c r="V43" s="150">
        <v>1.00025497332872</v>
      </c>
      <c r="W43" s="150">
        <v>1.04714003755634</v>
      </c>
      <c r="X43" s="150">
        <v>1.0471357589435899</v>
      </c>
      <c r="Y43" s="150">
        <v>3.1484915553392098E-2</v>
      </c>
      <c r="Z43" s="150"/>
      <c r="AA43" s="150">
        <v>1.3965094555727199E-2</v>
      </c>
      <c r="AB43" s="150">
        <v>3.3103543735890098E-2</v>
      </c>
      <c r="AC43" s="150">
        <v>4.7068638291617199E-2</v>
      </c>
      <c r="AD43" s="150"/>
      <c r="AE43" s="150"/>
      <c r="AF43" s="150"/>
      <c r="AH43" s="4"/>
      <c r="AI43" s="150"/>
      <c r="AJ43" s="150"/>
      <c r="AK43" s="150"/>
      <c r="AL43" s="150"/>
      <c r="AM43" s="150"/>
      <c r="AQ43" s="134">
        <v>508</v>
      </c>
      <c r="AR43" s="739">
        <v>1.5844088344729699E-2</v>
      </c>
      <c r="AS43" s="739">
        <v>6372.5727989242496</v>
      </c>
      <c r="AT43" s="739">
        <v>6372.5807209684199</v>
      </c>
      <c r="AU43" s="739">
        <v>1.5727989242456299</v>
      </c>
      <c r="AV43" s="739">
        <v>1.5807209684179999</v>
      </c>
      <c r="AW43" s="739">
        <v>837.25831567025602</v>
      </c>
      <c r="AX43" s="739">
        <v>277.87786805042703</v>
      </c>
      <c r="AY43" s="739">
        <v>3.4026091566381398</v>
      </c>
      <c r="AZ43" s="739">
        <v>832.89509565061803</v>
      </c>
      <c r="BA43" s="739">
        <v>4.3632200196375903</v>
      </c>
      <c r="BB43" s="739">
        <v>1.00025491427983</v>
      </c>
      <c r="BC43" s="739">
        <v>1.0471396693408199</v>
      </c>
      <c r="BD43" s="739">
        <v>1.0471353635559499</v>
      </c>
      <c r="BE43" s="739">
        <v>3.1684882049376001E-2</v>
      </c>
      <c r="BF43" s="739"/>
      <c r="BG43" s="739">
        <v>1.39607303401012E-2</v>
      </c>
      <c r="BH43" s="739">
        <v>3.3069636038029197E-2</v>
      </c>
      <c r="BI43" s="739">
        <v>4.7030366378130399E-2</v>
      </c>
    </row>
    <row r="44" spans="10:61">
      <c r="J44" s="150"/>
      <c r="K44" s="4">
        <v>509</v>
      </c>
      <c r="L44" s="80">
        <f t="shared" si="1"/>
        <v>1.5902314967435795E-2</v>
      </c>
      <c r="M44" s="80">
        <f t="shared" si="2"/>
        <v>6372.5868211676807</v>
      </c>
      <c r="N44" s="80">
        <v>6372.5947723251702</v>
      </c>
      <c r="O44" s="80">
        <v>1.5868211676803701</v>
      </c>
      <c r="P44" s="80">
        <v>1.59477232516408</v>
      </c>
      <c r="Q44" s="80">
        <v>835.81366849488302</v>
      </c>
      <c r="R44" s="80">
        <v>277.78657983987898</v>
      </c>
      <c r="S44" s="150">
        <v>3.3787872994154502</v>
      </c>
      <c r="T44" s="150">
        <f t="shared" si="0"/>
        <v>831.48241898906372</v>
      </c>
      <c r="U44" s="150">
        <v>4.3312495058192804</v>
      </c>
      <c r="V44" s="150">
        <v>1.0002544467312799</v>
      </c>
      <c r="W44" s="150">
        <v>1.0471366706756899</v>
      </c>
      <c r="X44" s="150">
        <v>1.0471323491067099</v>
      </c>
      <c r="Y44" s="150">
        <v>3.1801157605968897E-2</v>
      </c>
      <c r="Z44" s="150"/>
      <c r="AA44" s="150">
        <v>1.39261609753025E-2</v>
      </c>
      <c r="AB44" s="150">
        <v>3.2801960210155703E-2</v>
      </c>
      <c r="AC44" s="150">
        <v>4.6728121185458098E-2</v>
      </c>
      <c r="AD44" s="150"/>
      <c r="AE44" s="150"/>
      <c r="AF44" s="150"/>
      <c r="AH44" s="4"/>
      <c r="AI44" s="150"/>
      <c r="AJ44" s="150"/>
      <c r="AK44" s="150"/>
      <c r="AL44" s="150"/>
      <c r="AM44" s="150"/>
      <c r="AQ44" s="134">
        <v>509</v>
      </c>
      <c r="AR44" s="739">
        <v>1.60033240798905E-2</v>
      </c>
      <c r="AS44" s="739">
        <v>6372.5886430125902</v>
      </c>
      <c r="AT44" s="739">
        <v>6372.5966446746297</v>
      </c>
      <c r="AU44" s="739">
        <v>1.5886430125903599</v>
      </c>
      <c r="AV44" s="739">
        <v>1.59664467463031</v>
      </c>
      <c r="AW44" s="739">
        <v>835.62132159788996</v>
      </c>
      <c r="AX44" s="739">
        <v>277.77441567613897</v>
      </c>
      <c r="AY44" s="739">
        <v>3.3756256442789101</v>
      </c>
      <c r="AZ44" s="739">
        <v>831.29431448722596</v>
      </c>
      <c r="BA44" s="739">
        <v>4.32700711066434</v>
      </c>
      <c r="BB44" s="739">
        <v>1.0002543845279901</v>
      </c>
      <c r="BC44" s="739">
        <v>1.0471362807487099</v>
      </c>
      <c r="BD44" s="739">
        <v>1.0471319317351</v>
      </c>
      <c r="BE44" s="739">
        <v>3.20031314035987E-2</v>
      </c>
      <c r="BF44" s="739"/>
      <c r="BG44" s="739">
        <v>1.3921560012927299E-2</v>
      </c>
      <c r="BH44" s="739">
        <v>3.2766455931445101E-2</v>
      </c>
      <c r="BI44" s="739">
        <v>4.6688015944372399E-2</v>
      </c>
    </row>
    <row r="45" spans="10:61">
      <c r="J45" s="150"/>
      <c r="K45" s="4">
        <v>510</v>
      </c>
      <c r="L45" s="80">
        <f t="shared" si="1"/>
        <v>1.6062135889883589E-2</v>
      </c>
      <c r="M45" s="80">
        <f t="shared" si="2"/>
        <v>6372.6027234826479</v>
      </c>
      <c r="N45" s="80">
        <v>6372.6107545505902</v>
      </c>
      <c r="O45" s="80">
        <v>1.6027234826478001</v>
      </c>
      <c r="P45" s="80">
        <v>1.6107545505927401</v>
      </c>
      <c r="Q45" s="80">
        <v>834.17296690230103</v>
      </c>
      <c r="R45" s="80">
        <v>277.68274774061399</v>
      </c>
      <c r="S45" s="150">
        <v>3.35189462357893</v>
      </c>
      <c r="T45" s="150">
        <f t="shared" si="0"/>
        <v>829.87779703976116</v>
      </c>
      <c r="U45" s="150">
        <v>4.2951698625398702</v>
      </c>
      <c r="V45" s="150">
        <v>1.0002539165056299</v>
      </c>
      <c r="W45" s="150">
        <v>1.04713326711384</v>
      </c>
      <c r="X45" s="150">
        <v>1.04712890215784</v>
      </c>
      <c r="Y45" s="150">
        <v>3.2120574018790697E-2</v>
      </c>
      <c r="Z45" s="150"/>
      <c r="AA45" s="150">
        <v>1.3886928486035101E-2</v>
      </c>
      <c r="AB45" s="150">
        <v>3.2500129095121399E-2</v>
      </c>
      <c r="AC45" s="150">
        <v>4.63870575811565E-2</v>
      </c>
      <c r="AD45" s="150"/>
      <c r="AE45" s="150"/>
      <c r="AF45" s="150"/>
      <c r="AH45" s="4"/>
      <c r="AI45" s="150"/>
      <c r="AJ45" s="150"/>
      <c r="AK45" s="150"/>
      <c r="AL45" s="150"/>
      <c r="AM45" s="150"/>
      <c r="AQ45" s="134">
        <v>510</v>
      </c>
      <c r="AR45" s="739">
        <v>1.6164160160795499E-2</v>
      </c>
      <c r="AS45" s="739">
        <v>6372.6046463366702</v>
      </c>
      <c r="AT45" s="739">
        <v>6372.6127284167496</v>
      </c>
      <c r="AU45" s="739">
        <v>1.6046463366702499</v>
      </c>
      <c r="AV45" s="739">
        <v>1.6127284167506499</v>
      </c>
      <c r="AW45" s="739">
        <v>833.97051559790498</v>
      </c>
      <c r="AX45" s="739">
        <v>277.66992411420603</v>
      </c>
      <c r="AY45" s="739">
        <v>3.3485881597953799</v>
      </c>
      <c r="AZ45" s="739">
        <v>829.67978084838899</v>
      </c>
      <c r="BA45" s="739">
        <v>4.2907347495159804</v>
      </c>
      <c r="BB45" s="739">
        <v>1.00025385113629</v>
      </c>
      <c r="BC45" s="739">
        <v>1.04713285522294</v>
      </c>
      <c r="BD45" s="739">
        <v>1.04712846254708</v>
      </c>
      <c r="BE45" s="739">
        <v>3.2324575239727003E-2</v>
      </c>
      <c r="BF45" s="739"/>
      <c r="BG45" s="739">
        <v>1.3882089556894701E-2</v>
      </c>
      <c r="BH45" s="739">
        <v>3.2463044602987802E-2</v>
      </c>
      <c r="BI45" s="739">
        <v>4.6345134159882603E-2</v>
      </c>
    </row>
    <row r="46" spans="10:61">
      <c r="J46" s="150"/>
      <c r="K46" s="4">
        <v>511</v>
      </c>
      <c r="L46" s="80">
        <f t="shared" si="1"/>
        <v>1.6223563039305527E-2</v>
      </c>
      <c r="M46" s="80">
        <f t="shared" si="2"/>
        <v>6372.6187856185379</v>
      </c>
      <c r="N46" s="80">
        <v>6372.6268974000604</v>
      </c>
      <c r="O46" s="80">
        <v>1.6187856185376801</v>
      </c>
      <c r="P46" s="80">
        <v>1.62689740005734</v>
      </c>
      <c r="Q46" s="80">
        <v>832.51843267849199</v>
      </c>
      <c r="R46" s="80">
        <v>277.57787264127501</v>
      </c>
      <c r="S46" s="150">
        <v>3.32494894969112</v>
      </c>
      <c r="T46" s="150">
        <f t="shared" si="0"/>
        <v>828.25940057837158</v>
      </c>
      <c r="U46" s="150">
        <v>4.2590321001204599</v>
      </c>
      <c r="V46" s="150">
        <v>1.0002533826391</v>
      </c>
      <c r="W46" s="150">
        <v>1.0471298264617499</v>
      </c>
      <c r="X46" s="150">
        <v>1.04712541768363</v>
      </c>
      <c r="Y46" s="150">
        <v>3.2443196612348402E-2</v>
      </c>
      <c r="Z46" s="150"/>
      <c r="AA46" s="150">
        <v>1.38473957954993E-2</v>
      </c>
      <c r="AB46" s="150">
        <v>3.2198077944944302E-2</v>
      </c>
      <c r="AC46" s="150">
        <v>4.6045473740443703E-2</v>
      </c>
      <c r="AD46" s="150"/>
      <c r="AE46" s="150"/>
      <c r="AF46" s="150"/>
      <c r="AH46" s="4"/>
      <c r="AI46" s="150"/>
      <c r="AJ46" s="150"/>
      <c r="AK46" s="150"/>
      <c r="AL46" s="150"/>
      <c r="AM46" s="150"/>
      <c r="AQ46" s="134">
        <v>511</v>
      </c>
      <c r="AR46" s="739">
        <v>1.6326612671186801E-2</v>
      </c>
      <c r="AS46" s="739">
        <v>6372.62081049683</v>
      </c>
      <c r="AT46" s="739">
        <v>6372.6289738031701</v>
      </c>
      <c r="AU46" s="739">
        <v>1.6208104968310499</v>
      </c>
      <c r="AV46" s="739">
        <v>1.6289738031666401</v>
      </c>
      <c r="AW46" s="739">
        <v>832.30580886441203</v>
      </c>
      <c r="AX46" s="739">
        <v>277.56438293124302</v>
      </c>
      <c r="AY46" s="739">
        <v>3.32149877382128</v>
      </c>
      <c r="AZ46" s="739">
        <v>828.051402968876</v>
      </c>
      <c r="BA46" s="739">
        <v>4.2544058955356903</v>
      </c>
      <c r="BB46" s="739">
        <v>1.0002533140921901</v>
      </c>
      <c r="BC46" s="739">
        <v>1.0471293923515701</v>
      </c>
      <c r="BD46" s="739">
        <v>1.0471249555755999</v>
      </c>
      <c r="BE46" s="739">
        <v>3.2649245579705201E-2</v>
      </c>
      <c r="BF46" s="739"/>
      <c r="BG46" s="739">
        <v>1.3842317687755399E-2</v>
      </c>
      <c r="BH46" s="739">
        <v>3.21594299540955E-2</v>
      </c>
      <c r="BI46" s="739">
        <v>4.6001747641850901E-2</v>
      </c>
    </row>
    <row r="47" spans="10:61">
      <c r="J47" s="150"/>
      <c r="K47" s="4">
        <v>512</v>
      </c>
      <c r="L47" s="80">
        <f t="shared" si="1"/>
        <v>1.6386612558551093E-2</v>
      </c>
      <c r="M47" s="80">
        <f t="shared" si="2"/>
        <v>6372.6350091815775</v>
      </c>
      <c r="N47" s="80">
        <v>6372.6432024878604</v>
      </c>
      <c r="O47" s="80">
        <v>1.63500918157699</v>
      </c>
      <c r="P47" s="80">
        <v>1.6432024878562701</v>
      </c>
      <c r="Q47" s="80">
        <v>830.84997710972596</v>
      </c>
      <c r="R47" s="80">
        <v>277.47194407023801</v>
      </c>
      <c r="S47" s="150">
        <v>3.2979523524124299</v>
      </c>
      <c r="T47" s="150">
        <f t="shared" si="0"/>
        <v>826.62713792802367</v>
      </c>
      <c r="U47" s="150">
        <v>4.2228391817023097</v>
      </c>
      <c r="V47" s="150">
        <v>1.0002528451191599</v>
      </c>
      <c r="W47" s="150">
        <v>1.0471263483058499</v>
      </c>
      <c r="X47" s="150">
        <v>1.0471218952661701</v>
      </c>
      <c r="Y47" s="150">
        <v>3.2769057523182703E-2</v>
      </c>
      <c r="Z47" s="150"/>
      <c r="AA47" s="150">
        <v>1.3807561628006001E-2</v>
      </c>
      <c r="AB47" s="150">
        <v>3.18958346536138E-2</v>
      </c>
      <c r="AC47" s="150">
        <v>4.5703396281619797E-2</v>
      </c>
      <c r="AD47" s="150"/>
      <c r="AE47" s="150"/>
      <c r="AF47" s="150"/>
      <c r="AH47" s="4"/>
      <c r="AI47" s="150"/>
      <c r="AJ47" s="150"/>
      <c r="AK47" s="150"/>
      <c r="AL47" s="150"/>
      <c r="AM47" s="150"/>
      <c r="AQ47" s="134">
        <v>512</v>
      </c>
      <c r="AR47" s="739">
        <v>1.6490697856450701E-2</v>
      </c>
      <c r="AS47" s="739">
        <v>6372.6371371095001</v>
      </c>
      <c r="AT47" s="739">
        <v>6372.6453824584296</v>
      </c>
      <c r="AU47" s="739">
        <v>1.63713710950224</v>
      </c>
      <c r="AV47" s="739">
        <v>1.6453824584304599</v>
      </c>
      <c r="AW47" s="739">
        <v>830.62711261084905</v>
      </c>
      <c r="AX47" s="739">
        <v>277.45778158921701</v>
      </c>
      <c r="AY47" s="739">
        <v>3.2943595912548602</v>
      </c>
      <c r="AZ47" s="739">
        <v>826.40908905779497</v>
      </c>
      <c r="BA47" s="739">
        <v>4.21802355305367</v>
      </c>
      <c r="BB47" s="739">
        <v>1.00025277338325</v>
      </c>
      <c r="BC47" s="739">
        <v>1.0471258917180899</v>
      </c>
      <c r="BD47" s="739">
        <v>1.0471214103997699</v>
      </c>
      <c r="BE47" s="739">
        <v>3.2977174764255303E-2</v>
      </c>
      <c r="BF47" s="739"/>
      <c r="BG47" s="739">
        <v>1.3802243138398699E-2</v>
      </c>
      <c r="BH47" s="739">
        <v>3.1855640225038999E-2</v>
      </c>
      <c r="BI47" s="739">
        <v>4.56578833634377E-2</v>
      </c>
    </row>
    <row r="48" spans="10:61">
      <c r="J48" s="150"/>
      <c r="K48" s="4">
        <v>513</v>
      </c>
      <c r="L48" s="80">
        <f t="shared" si="1"/>
        <v>1.6551300752708054E-2</v>
      </c>
      <c r="M48" s="80">
        <f t="shared" si="2"/>
        <v>6372.6513957941361</v>
      </c>
      <c r="N48" s="80">
        <v>6372.6596714445104</v>
      </c>
      <c r="O48" s="80">
        <v>1.6513957941355399</v>
      </c>
      <c r="P48" s="80">
        <v>1.6596714445119001</v>
      </c>
      <c r="Q48" s="80">
        <v>829.16751150758103</v>
      </c>
      <c r="R48" s="80">
        <v>277.36495145085098</v>
      </c>
      <c r="S48" s="150">
        <v>3.2709069404908502</v>
      </c>
      <c r="T48" s="150">
        <f t="shared" si="0"/>
        <v>824.98091739244728</v>
      </c>
      <c r="U48" s="150">
        <v>4.1865941151337998</v>
      </c>
      <c r="V48" s="150">
        <v>1.0002523039333999</v>
      </c>
      <c r="W48" s="150">
        <v>1.0471228322280099</v>
      </c>
      <c r="X48" s="150">
        <v>1.04711833448291</v>
      </c>
      <c r="Y48" s="150">
        <v>3.3098189210704697E-2</v>
      </c>
      <c r="Z48" s="150"/>
      <c r="AA48" s="150">
        <v>1.37674247252216E-2</v>
      </c>
      <c r="AB48" s="150">
        <v>3.15934274508601E-2</v>
      </c>
      <c r="AC48" s="150">
        <v>4.5360852176081698E-2</v>
      </c>
      <c r="AD48" s="150"/>
      <c r="AE48" s="150"/>
      <c r="AF48" s="150"/>
      <c r="AH48" s="4"/>
      <c r="AI48" s="150"/>
      <c r="AJ48" s="150"/>
      <c r="AK48" s="150"/>
      <c r="AL48" s="150"/>
      <c r="AM48" s="150"/>
      <c r="AQ48" s="134">
        <v>513</v>
      </c>
      <c r="AR48" s="739">
        <v>1.6656432125242499E-2</v>
      </c>
      <c r="AS48" s="739">
        <v>6372.65362780736</v>
      </c>
      <c r="AT48" s="739">
        <v>6372.6619560234203</v>
      </c>
      <c r="AU48" s="739">
        <v>1.6536278073586901</v>
      </c>
      <c r="AV48" s="739">
        <v>1.66195602342131</v>
      </c>
      <c r="AW48" s="739">
        <v>828.93433808570796</v>
      </c>
      <c r="AX48" s="739">
        <v>277.35010944440802</v>
      </c>
      <c r="AY48" s="739">
        <v>3.2671727511539901</v>
      </c>
      <c r="AZ48" s="739">
        <v>824.75274731456705</v>
      </c>
      <c r="BA48" s="739">
        <v>4.18159077114142</v>
      </c>
      <c r="BB48" s="739">
        <v>1.00025222899718</v>
      </c>
      <c r="BC48" s="739">
        <v>1.04712235290136</v>
      </c>
      <c r="BD48" s="739">
        <v>1.04711782659404</v>
      </c>
      <c r="BE48" s="739">
        <v>3.3308395457424901E-2</v>
      </c>
      <c r="BF48" s="739"/>
      <c r="BG48" s="739">
        <v>1.37618646594782E-2</v>
      </c>
      <c r="BH48" s="739">
        <v>3.1551703990654101E-2</v>
      </c>
      <c r="BI48" s="739">
        <v>4.5313568650132301E-2</v>
      </c>
    </row>
    <row r="49" spans="10:61">
      <c r="J49" s="150"/>
      <c r="K49" s="4">
        <v>514</v>
      </c>
      <c r="L49" s="80">
        <f t="shared" si="1"/>
        <v>1.6717644090733084E-2</v>
      </c>
      <c r="M49" s="80">
        <f t="shared" si="2"/>
        <v>6372.6679470948884</v>
      </c>
      <c r="N49" s="80">
        <v>6372.6763059169298</v>
      </c>
      <c r="O49" s="80">
        <v>1.66794709488825</v>
      </c>
      <c r="P49" s="80">
        <v>1.6763059169336201</v>
      </c>
      <c r="Q49" s="80">
        <v>827.47094722482097</v>
      </c>
      <c r="R49" s="80">
        <v>277.25688410038703</v>
      </c>
      <c r="S49" s="150">
        <v>3.2438148566510101</v>
      </c>
      <c r="T49" s="150">
        <f t="shared" si="0"/>
        <v>823.32064727210479</v>
      </c>
      <c r="U49" s="150">
        <v>4.1502999527162103</v>
      </c>
      <c r="V49" s="150">
        <v>1.0002517590695399</v>
      </c>
      <c r="W49" s="150">
        <v>1.0471192778054501</v>
      </c>
      <c r="X49" s="150">
        <v>1.0471147349066401</v>
      </c>
      <c r="Y49" s="150">
        <v>3.3430624458560501E-2</v>
      </c>
      <c r="Z49" s="150"/>
      <c r="AA49" s="150">
        <v>1.37269838467984E-2</v>
      </c>
      <c r="AB49" s="150">
        <v>3.1290884897816403E-2</v>
      </c>
      <c r="AC49" s="150">
        <v>4.5017868744614699E-2</v>
      </c>
      <c r="AD49" s="150"/>
      <c r="AE49" s="150"/>
      <c r="AF49" s="150"/>
      <c r="AH49" s="4"/>
      <c r="AI49" s="150"/>
      <c r="AJ49" s="150"/>
      <c r="AK49" s="150"/>
      <c r="AL49" s="150"/>
      <c r="AM49" s="150"/>
      <c r="AQ49" s="134">
        <v>514</v>
      </c>
      <c r="AR49" s="739">
        <v>1.6823832051127301E-2</v>
      </c>
      <c r="AS49" s="739">
        <v>6372.6702842394798</v>
      </c>
      <c r="AT49" s="739">
        <v>6372.6786961555099</v>
      </c>
      <c r="AU49" s="739">
        <v>1.6702842394839299</v>
      </c>
      <c r="AV49" s="739">
        <v>1.6786961555094899</v>
      </c>
      <c r="AW49" s="739">
        <v>827.22739658867602</v>
      </c>
      <c r="AX49" s="739">
        <v>277.24135574634897</v>
      </c>
      <c r="AY49" s="739">
        <v>3.2399404266135199</v>
      </c>
      <c r="AZ49" s="739">
        <v>823.08228594533603</v>
      </c>
      <c r="BA49" s="739">
        <v>4.1451106433397999</v>
      </c>
      <c r="BB49" s="739">
        <v>1.00025168092183</v>
      </c>
      <c r="BC49" s="739">
        <v>1.0471187754756099</v>
      </c>
      <c r="BD49" s="739">
        <v>1.04711420372815</v>
      </c>
      <c r="BE49" s="739">
        <v>3.3642940649769998E-2</v>
      </c>
      <c r="BF49" s="739"/>
      <c r="BG49" s="739">
        <v>1.37211810200499E-2</v>
      </c>
      <c r="BH49" s="739">
        <v>3.1247650155824699E-2</v>
      </c>
      <c r="BI49" s="739">
        <v>4.4968831175874503E-2</v>
      </c>
    </row>
    <row r="50" spans="10:61">
      <c r="J50" s="150"/>
      <c r="K50" s="4">
        <v>515</v>
      </c>
      <c r="L50" s="80">
        <f t="shared" si="1"/>
        <v>1.6885659207098603E-2</v>
      </c>
      <c r="M50" s="80">
        <f t="shared" si="2"/>
        <v>6372.6846647389793</v>
      </c>
      <c r="N50" s="80">
        <v>6372.6931075685798</v>
      </c>
      <c r="O50" s="80">
        <v>1.6846647389789799</v>
      </c>
      <c r="P50" s="80">
        <v>1.6931075685825301</v>
      </c>
      <c r="Q50" s="80">
        <v>825.76019567165997</v>
      </c>
      <c r="R50" s="80">
        <v>277.147731228981</v>
      </c>
      <c r="S50" s="150">
        <v>3.2166782774653799</v>
      </c>
      <c r="T50" s="150">
        <f t="shared" si="0"/>
        <v>821.64623588073664</v>
      </c>
      <c r="U50" s="150">
        <v>4.1139597909232899</v>
      </c>
      <c r="V50" s="150">
        <v>1.00025121051545</v>
      </c>
      <c r="W50" s="150">
        <v>1.0471156846107099</v>
      </c>
      <c r="X50" s="150">
        <v>1.04711109610542</v>
      </c>
      <c r="Y50" s="150">
        <v>3.3766396377814097E-2</v>
      </c>
      <c r="Z50" s="150"/>
      <c r="AA50" s="150">
        <v>1.3686237771015901E-2</v>
      </c>
      <c r="AB50" s="150">
        <v>3.09882358824312E-2</v>
      </c>
      <c r="AC50" s="150">
        <v>4.4674473653446997E-2</v>
      </c>
      <c r="AD50" s="150"/>
      <c r="AE50" s="150"/>
      <c r="AF50" s="150"/>
      <c r="AH50" s="4"/>
      <c r="AI50" s="150"/>
      <c r="AJ50" s="150"/>
      <c r="AK50" s="150"/>
      <c r="AL50" s="150"/>
      <c r="AM50" s="150"/>
      <c r="AQ50" s="134">
        <v>515</v>
      </c>
      <c r="AR50" s="739">
        <v>1.6992914374237101E-2</v>
      </c>
      <c r="AS50" s="739">
        <v>6372.68710807154</v>
      </c>
      <c r="AT50" s="739">
        <v>6372.6956045287197</v>
      </c>
      <c r="AU50" s="739">
        <v>1.6871080715350599</v>
      </c>
      <c r="AV50" s="739">
        <v>1.6956045287221799</v>
      </c>
      <c r="AW50" s="739">
        <v>825.50619948714905</v>
      </c>
      <c r="AX50" s="739">
        <v>277.13150963675298</v>
      </c>
      <c r="AY50" s="739">
        <v>3.21266482462419</v>
      </c>
      <c r="AZ50" s="739">
        <v>821.39761317978798</v>
      </c>
      <c r="BA50" s="739">
        <v>4.1085863073603797</v>
      </c>
      <c r="BB50" s="739">
        <v>1.0002511291451599</v>
      </c>
      <c r="BC50" s="739">
        <v>1.04711515901033</v>
      </c>
      <c r="BD50" s="739">
        <v>1.04711054136711</v>
      </c>
      <c r="BE50" s="739">
        <v>3.3980843661083802E-2</v>
      </c>
      <c r="BF50" s="739"/>
      <c r="BG50" s="739">
        <v>1.3680191008221E-2</v>
      </c>
      <c r="BH50" s="739">
        <v>3.0943507950712001E-2</v>
      </c>
      <c r="BI50" s="739">
        <v>4.4623698958932999E-2</v>
      </c>
    </row>
    <row r="51" spans="10:61">
      <c r="J51" s="150"/>
      <c r="K51" s="4">
        <v>516</v>
      </c>
      <c r="L51" s="80">
        <f t="shared" si="1"/>
        <v>1.7055362903456273E-2</v>
      </c>
      <c r="M51" s="80">
        <f t="shared" si="2"/>
        <v>6372.7015503981866</v>
      </c>
      <c r="N51" s="80">
        <v>6372.71007807964</v>
      </c>
      <c r="O51" s="80">
        <v>1.70155039818608</v>
      </c>
      <c r="P51" s="80">
        <v>1.7100780796378099</v>
      </c>
      <c r="Q51" s="80">
        <v>824.03516833242202</v>
      </c>
      <c r="R51" s="80">
        <v>277.03748193855699</v>
      </c>
      <c r="S51" s="150">
        <v>3.1894994132069598</v>
      </c>
      <c r="T51" s="150">
        <f t="shared" si="0"/>
        <v>819.95759156232805</v>
      </c>
      <c r="U51" s="150">
        <v>4.0775767700939598</v>
      </c>
      <c r="V51" s="150">
        <v>1.00025065825912</v>
      </c>
      <c r="W51" s="150">
        <v>1.04711205221161</v>
      </c>
      <c r="X51" s="150">
        <v>1.0471074176425399</v>
      </c>
      <c r="Y51" s="150">
        <v>3.4105538409221502E-2</v>
      </c>
      <c r="Z51" s="150"/>
      <c r="AA51" s="150">
        <v>1.3645185295433101E-2</v>
      </c>
      <c r="AB51" s="150">
        <v>3.0685509614628501E-2</v>
      </c>
      <c r="AC51" s="150">
        <v>4.4330694910061599E-2</v>
      </c>
      <c r="AD51" s="150"/>
      <c r="AE51" s="150"/>
      <c r="AF51" s="150"/>
      <c r="AH51" s="4"/>
      <c r="AI51" s="150"/>
      <c r="AJ51" s="150"/>
      <c r="AK51" s="150"/>
      <c r="AL51" s="150"/>
      <c r="AM51" s="150"/>
      <c r="AQ51" s="134">
        <v>516</v>
      </c>
      <c r="AR51" s="739">
        <v>1.7163696002945199E-2</v>
      </c>
      <c r="AS51" s="739">
        <v>6372.7041009859104</v>
      </c>
      <c r="AT51" s="739">
        <v>6372.7126828339096</v>
      </c>
      <c r="AU51" s="739">
        <v>1.7041009859092999</v>
      </c>
      <c r="AV51" s="739">
        <v>1.71268283391077</v>
      </c>
      <c r="AW51" s="739">
        <v>823.77065823316502</v>
      </c>
      <c r="AX51" s="739">
        <v>277.02056014844101</v>
      </c>
      <c r="AY51" s="739">
        <v>3.18534818591292</v>
      </c>
      <c r="AZ51" s="739">
        <v>819.69863728840505</v>
      </c>
      <c r="BA51" s="739">
        <v>4.07202094475966</v>
      </c>
      <c r="BB51" s="739">
        <v>1.00025057365531</v>
      </c>
      <c r="BC51" s="739">
        <v>1.04711150307028</v>
      </c>
      <c r="BD51" s="739">
        <v>1.0471068390711</v>
      </c>
      <c r="BE51" s="739">
        <v>3.4322138145398598E-2</v>
      </c>
      <c r="BF51" s="739"/>
      <c r="BG51" s="739">
        <v>1.36388934318102E-2</v>
      </c>
      <c r="BH51" s="739">
        <v>3.0639306925728998E-2</v>
      </c>
      <c r="BI51" s="739">
        <v>4.4278200357539203E-2</v>
      </c>
    </row>
    <row r="52" spans="10:61">
      <c r="J52" s="150"/>
      <c r="K52" s="4">
        <v>517</v>
      </c>
      <c r="L52" s="80">
        <f t="shared" si="1"/>
        <v>1.7226772150317132E-2</v>
      </c>
      <c r="M52" s="80">
        <f t="shared" si="2"/>
        <v>6372.7186057610897</v>
      </c>
      <c r="N52" s="80">
        <v>6372.7272191471702</v>
      </c>
      <c r="O52" s="80">
        <v>1.71860576108954</v>
      </c>
      <c r="P52" s="80">
        <v>1.7272191471647</v>
      </c>
      <c r="Q52" s="80">
        <v>822.29577678261296</v>
      </c>
      <c r="R52" s="80">
        <v>276.92612522174397</v>
      </c>
      <c r="S52" s="150">
        <v>3.16228050768335</v>
      </c>
      <c r="T52" s="150">
        <f t="shared" si="0"/>
        <v>818.25462270851517</v>
      </c>
      <c r="U52" s="150">
        <v>4.0411540740978404</v>
      </c>
      <c r="V52" s="150">
        <v>1.0002501022887</v>
      </c>
      <c r="W52" s="150">
        <v>1.04710838017121</v>
      </c>
      <c r="X52" s="150">
        <v>1.0471036990764799</v>
      </c>
      <c r="Y52" s="150">
        <v>3.4448084330961103E-2</v>
      </c>
      <c r="Z52" s="150"/>
      <c r="AA52" s="150">
        <v>1.3603825237552001E-2</v>
      </c>
      <c r="AB52" s="150">
        <v>3.0382735621211101E-2</v>
      </c>
      <c r="AC52" s="150">
        <v>4.3986560858763103E-2</v>
      </c>
      <c r="AD52" s="150"/>
      <c r="AE52" s="150"/>
      <c r="AF52" s="150"/>
      <c r="AH52" s="4"/>
      <c r="AI52" s="150"/>
      <c r="AJ52" s="150"/>
      <c r="AK52" s="150"/>
      <c r="AL52" s="150"/>
      <c r="AM52" s="150"/>
      <c r="AQ52" s="134">
        <v>517</v>
      </c>
      <c r="AR52" s="739">
        <v>1.7336194015556701E-2</v>
      </c>
      <c r="AS52" s="739">
        <v>6372.7212646819098</v>
      </c>
      <c r="AT52" s="739">
        <v>6372.7299327789196</v>
      </c>
      <c r="AU52" s="739">
        <v>1.7212646819122399</v>
      </c>
      <c r="AV52" s="739">
        <v>1.7299327789200201</v>
      </c>
      <c r="AW52" s="739">
        <v>822.02068438073798</v>
      </c>
      <c r="AX52" s="739">
        <v>276.90849620424802</v>
      </c>
      <c r="AY52" s="739">
        <v>3.1579927847639699</v>
      </c>
      <c r="AZ52" s="739">
        <v>817.98526660015295</v>
      </c>
      <c r="BA52" s="739">
        <v>4.0354177805853997</v>
      </c>
      <c r="BB52" s="739">
        <v>1.00025001444052</v>
      </c>
      <c r="BC52" s="739">
        <v>1.0471078072154001</v>
      </c>
      <c r="BD52" s="739">
        <v>1.04710309639546</v>
      </c>
      <c r="BE52" s="739">
        <v>3.4666858092350601E-2</v>
      </c>
      <c r="BF52" s="739"/>
      <c r="BG52" s="739">
        <v>1.35972871190189E-2</v>
      </c>
      <c r="BH52" s="739">
        <v>3.0335076946254501E-2</v>
      </c>
      <c r="BI52" s="739">
        <v>4.3932364065273399E-2</v>
      </c>
    </row>
    <row r="53" spans="10:61">
      <c r="J53" s="150"/>
      <c r="K53" s="4">
        <v>518</v>
      </c>
      <c r="L53" s="80">
        <f t="shared" si="1"/>
        <v>1.7399904088748704E-2</v>
      </c>
      <c r="M53" s="80">
        <f t="shared" si="2"/>
        <v>6372.7358325332398</v>
      </c>
      <c r="N53" s="80">
        <v>6372.7445324852797</v>
      </c>
      <c r="O53" s="80">
        <v>1.7358325332398601</v>
      </c>
      <c r="P53" s="80">
        <v>1.7445324852842301</v>
      </c>
      <c r="Q53" s="80">
        <v>820.54193270638905</v>
      </c>
      <c r="R53" s="80">
        <v>276.81364996078702</v>
      </c>
      <c r="S53" s="150">
        <v>3.1350238380514899</v>
      </c>
      <c r="T53" s="150">
        <f t="shared" si="0"/>
        <v>816.53723777641619</v>
      </c>
      <c r="U53" s="150">
        <v>4.0046949299728096</v>
      </c>
      <c r="V53" s="150">
        <v>1.00024954259247</v>
      </c>
      <c r="W53" s="150">
        <v>1.0471046680477301</v>
      </c>
      <c r="X53" s="150">
        <v>1.0470999399608401</v>
      </c>
      <c r="Y53" s="150">
        <v>3.4794068254086603E-2</v>
      </c>
      <c r="Z53" s="150"/>
      <c r="AA53" s="150">
        <v>1.3562156435491799E-2</v>
      </c>
      <c r="AB53" s="150">
        <v>3.0079943740504801E-2</v>
      </c>
      <c r="AC53" s="150">
        <v>4.3642100175996602E-2</v>
      </c>
      <c r="AD53" s="150"/>
      <c r="AE53" s="150"/>
      <c r="AF53" s="150"/>
      <c r="AH53" s="4"/>
      <c r="AI53" s="150"/>
      <c r="AJ53" s="150"/>
      <c r="AK53" s="150"/>
      <c r="AL53" s="150"/>
      <c r="AM53" s="150"/>
      <c r="AQ53" s="134">
        <v>518</v>
      </c>
      <c r="AR53" s="739">
        <v>1.7510425662016601E-2</v>
      </c>
      <c r="AS53" s="739">
        <v>6372.7386008759304</v>
      </c>
      <c r="AT53" s="739">
        <v>6372.7473560887602</v>
      </c>
      <c r="AU53" s="739">
        <v>1.7386008759278</v>
      </c>
      <c r="AV53" s="739">
        <v>1.74735608875881</v>
      </c>
      <c r="AW53" s="739">
        <v>820.25618960360896</v>
      </c>
      <c r="AX53" s="739">
        <v>276.79530661592298</v>
      </c>
      <c r="AY53" s="739">
        <v>3.1306009288205998</v>
      </c>
      <c r="AZ53" s="739">
        <v>816.25740952061403</v>
      </c>
      <c r="BA53" s="739">
        <v>3.9987800829948701</v>
      </c>
      <c r="BB53" s="739">
        <v>1.00024945148921</v>
      </c>
      <c r="BC53" s="739">
        <v>1.04710407100078</v>
      </c>
      <c r="BD53" s="739">
        <v>1.0470993128906301</v>
      </c>
      <c r="BE53" s="739">
        <v>3.5015037829907697E-2</v>
      </c>
      <c r="BF53" s="739"/>
      <c r="BG53" s="739">
        <v>1.35553709191136E-2</v>
      </c>
      <c r="BH53" s="739">
        <v>3.0030848187084999E-2</v>
      </c>
      <c r="BI53" s="739">
        <v>4.3586219106198601E-2</v>
      </c>
    </row>
    <row r="54" spans="10:61">
      <c r="J54" s="150"/>
      <c r="K54" s="4">
        <v>519</v>
      </c>
      <c r="L54" s="80">
        <f t="shared" si="1"/>
        <v>1.7574776032089127E-2</v>
      </c>
      <c r="M54" s="80">
        <f t="shared" si="2"/>
        <v>6372.7532324373287</v>
      </c>
      <c r="N54" s="80">
        <v>6372.7620198253398</v>
      </c>
      <c r="O54" s="80">
        <v>1.7532324373285999</v>
      </c>
      <c r="P54" s="80">
        <v>1.76201982534465</v>
      </c>
      <c r="Q54" s="80">
        <v>818.77354791446203</v>
      </c>
      <c r="R54" s="80">
        <v>276.70004492643602</v>
      </c>
      <c r="S54" s="150">
        <v>3.1077317146129699</v>
      </c>
      <c r="T54" s="150">
        <f t="shared" si="0"/>
        <v>814.80534530692751</v>
      </c>
      <c r="U54" s="150">
        <v>3.9682026075344701</v>
      </c>
      <c r="V54" s="150">
        <v>1.00024897915884</v>
      </c>
      <c r="W54" s="150">
        <v>1.0471009153945099</v>
      </c>
      <c r="X54" s="150">
        <v>1.0470961398443099</v>
      </c>
      <c r="Y54" s="150">
        <v>3.51435246348046E-2</v>
      </c>
      <c r="Z54" s="150"/>
      <c r="AA54" s="150">
        <v>1.35201777486756E-2</v>
      </c>
      <c r="AB54" s="150">
        <v>2.97771641167409E-2</v>
      </c>
      <c r="AC54" s="150">
        <v>4.3297341865416498E-2</v>
      </c>
      <c r="AD54" s="150"/>
      <c r="AE54" s="150"/>
      <c r="AF54" s="150"/>
      <c r="AH54" s="4"/>
      <c r="AI54" s="150"/>
      <c r="AJ54" s="150"/>
      <c r="AK54" s="150"/>
      <c r="AL54" s="150"/>
      <c r="AM54" s="150"/>
      <c r="AQ54" s="134">
        <v>519</v>
      </c>
      <c r="AR54" s="739">
        <v>1.76864083656347E-2</v>
      </c>
      <c r="AS54" s="739">
        <v>6372.75611130159</v>
      </c>
      <c r="AT54" s="739">
        <v>6372.7649545057702</v>
      </c>
      <c r="AU54" s="739">
        <v>1.75611130158981</v>
      </c>
      <c r="AV54" s="739">
        <v>1.7649545057726299</v>
      </c>
      <c r="AW54" s="739">
        <v>818.47708571341502</v>
      </c>
      <c r="AX54" s="739">
        <v>276.68098008301803</v>
      </c>
      <c r="AY54" s="739">
        <v>3.10317495886689</v>
      </c>
      <c r="AZ54" s="739">
        <v>814.51497455056995</v>
      </c>
      <c r="BA54" s="739">
        <v>3.9621111628443502</v>
      </c>
      <c r="BB54" s="739">
        <v>1.00024888478992</v>
      </c>
      <c r="BC54" s="739">
        <v>1.0471002939766001</v>
      </c>
      <c r="BD54" s="739">
        <v>1.0470954881021</v>
      </c>
      <c r="BE54" s="739">
        <v>3.5366712029826899E-2</v>
      </c>
      <c r="BF54" s="739"/>
      <c r="BG54" s="739">
        <v>1.3513143703120199E-2</v>
      </c>
      <c r="BH54" s="739">
        <v>2.9726651126621699E-2</v>
      </c>
      <c r="BI54" s="739">
        <v>4.3239794829741898E-2</v>
      </c>
    </row>
    <row r="55" spans="10:61">
      <c r="J55" s="150"/>
      <c r="K55" s="4">
        <v>520</v>
      </c>
      <c r="L55" s="80">
        <f t="shared" si="1"/>
        <v>1.7751405467678463E-2</v>
      </c>
      <c r="M55" s="80">
        <f t="shared" si="2"/>
        <v>6372.770807213361</v>
      </c>
      <c r="N55" s="80">
        <v>6372.7796829160998</v>
      </c>
      <c r="O55" s="80">
        <v>1.7708072133607</v>
      </c>
      <c r="P55" s="80">
        <v>1.77968291609453</v>
      </c>
      <c r="Q55" s="80">
        <v>816.99053436240797</v>
      </c>
      <c r="R55" s="80">
        <v>276.58529877683497</v>
      </c>
      <c r="S55" s="150">
        <v>3.0804064805894198</v>
      </c>
      <c r="T55" s="150">
        <f t="shared" si="0"/>
        <v>813.05885394345125</v>
      </c>
      <c r="U55" s="150">
        <v>3.93168041895674</v>
      </c>
      <c r="V55" s="150">
        <v>1.0002484119763899</v>
      </c>
      <c r="W55" s="150">
        <v>1.04709712176001</v>
      </c>
      <c r="X55" s="150">
        <v>1.0470922982706199</v>
      </c>
      <c r="Y55" s="150">
        <v>3.5496488270382501E-2</v>
      </c>
      <c r="Z55" s="150"/>
      <c r="AA55" s="150">
        <v>1.34778880585268E-2</v>
      </c>
      <c r="AB55" s="150">
        <v>2.9474427194172498E-2</v>
      </c>
      <c r="AC55" s="150">
        <v>4.29523152526992E-2</v>
      </c>
      <c r="AD55" s="150"/>
      <c r="AE55" s="150"/>
      <c r="AF55" s="150"/>
      <c r="AH55" s="4"/>
      <c r="AI55" s="150"/>
      <c r="AJ55" s="150"/>
      <c r="AK55" s="150"/>
      <c r="AL55" s="150"/>
      <c r="AM55" s="150"/>
      <c r="AQ55" s="134">
        <v>520</v>
      </c>
      <c r="AR55" s="739">
        <v>1.7864159724828198E-2</v>
      </c>
      <c r="AS55" s="739">
        <v>6372.7737977099596</v>
      </c>
      <c r="AT55" s="739">
        <v>6372.7827297898202</v>
      </c>
      <c r="AU55" s="739">
        <v>1.7737977099554501</v>
      </c>
      <c r="AV55" s="739">
        <v>1.78272978981787</v>
      </c>
      <c r="AW55" s="739">
        <v>816.68328467828803</v>
      </c>
      <c r="AX55" s="739">
        <v>276.565505191765</v>
      </c>
      <c r="AY55" s="739">
        <v>3.0757172485893398</v>
      </c>
      <c r="AZ55" s="739">
        <v>812.75787030503898</v>
      </c>
      <c r="BA55" s="739">
        <v>3.9254143732493598</v>
      </c>
      <c r="BB55" s="739">
        <v>1.0002483143313501</v>
      </c>
      <c r="BC55" s="739">
        <v>1.0470964756881</v>
      </c>
      <c r="BD55" s="739">
        <v>1.0470916215703701</v>
      </c>
      <c r="BE55" s="739">
        <v>3.57219157122017E-2</v>
      </c>
      <c r="BF55" s="739"/>
      <c r="BG55" s="739">
        <v>1.3470604364528901E-2</v>
      </c>
      <c r="BH55" s="739">
        <v>2.9422516540788701E-2</v>
      </c>
      <c r="BI55" s="739">
        <v>4.2893120905317703E-2</v>
      </c>
    </row>
    <row r="56" spans="10:61">
      <c r="J56" s="150"/>
      <c r="K56" s="4">
        <v>521</v>
      </c>
      <c r="L56" s="80">
        <f t="shared" si="1"/>
        <v>1.7929810058607446E-2</v>
      </c>
      <c r="M56" s="80">
        <f t="shared" si="2"/>
        <v>6372.7885586188286</v>
      </c>
      <c r="N56" s="80">
        <v>6372.79752352386</v>
      </c>
      <c r="O56" s="80">
        <v>1.78855861882837</v>
      </c>
      <c r="P56" s="80">
        <v>1.7975235238576801</v>
      </c>
      <c r="Q56" s="80">
        <v>815.19280416941899</v>
      </c>
      <c r="R56" s="80">
        <v>276.46940005639499</v>
      </c>
      <c r="S56" s="150">
        <v>3.05305051187753</v>
      </c>
      <c r="T56" s="150">
        <f t="shared" si="0"/>
        <v>811.29767245109576</v>
      </c>
      <c r="U56" s="150">
        <v>3.8951317183232601</v>
      </c>
      <c r="V56" s="150">
        <v>1.00024784103384</v>
      </c>
      <c r="W56" s="150">
        <v>1.0470932866876901</v>
      </c>
      <c r="X56" s="150">
        <v>1.04708841477848</v>
      </c>
      <c r="Y56" s="150">
        <v>3.5852994306878799E-2</v>
      </c>
      <c r="Z56" s="150"/>
      <c r="AA56" s="150">
        <v>1.3435286269178399E-2</v>
      </c>
      <c r="AB56" s="150">
        <v>2.9171763710923702E-2</v>
      </c>
      <c r="AC56" s="150">
        <v>4.2607049980102098E-2</v>
      </c>
      <c r="AD56" s="150"/>
      <c r="AE56" s="150"/>
      <c r="AF56" s="150"/>
      <c r="AH56" s="4"/>
      <c r="AI56" s="150"/>
      <c r="AJ56" s="150"/>
      <c r="AK56" s="150"/>
      <c r="AL56" s="150"/>
      <c r="AM56" s="150"/>
      <c r="AQ56" s="134">
        <v>521</v>
      </c>
      <c r="AR56" s="739">
        <v>1.8043697514881E-2</v>
      </c>
      <c r="AS56" s="739">
        <v>6372.79166186968</v>
      </c>
      <c r="AT56" s="739">
        <v>6372.8006837184403</v>
      </c>
      <c r="AU56" s="739">
        <v>1.79166186968028</v>
      </c>
      <c r="AV56" s="739">
        <v>1.80068371843772</v>
      </c>
      <c r="AW56" s="739">
        <v>814.87469864189404</v>
      </c>
      <c r="AX56" s="739">
        <v>276.44887041394401</v>
      </c>
      <c r="AY56" s="739">
        <v>3.0482302043177798</v>
      </c>
      <c r="AZ56" s="739">
        <v>810.98600553277799</v>
      </c>
      <c r="BA56" s="739">
        <v>3.88869310911543</v>
      </c>
      <c r="BB56" s="739">
        <v>1.00024774010233</v>
      </c>
      <c r="BC56" s="739">
        <v>1.04709261567551</v>
      </c>
      <c r="BD56" s="739">
        <v>1.04708771283087</v>
      </c>
      <c r="BE56" s="739">
        <v>3.6080684243188402E-2</v>
      </c>
      <c r="BF56" s="739"/>
      <c r="BG56" s="739">
        <v>1.3427751820011401E-2</v>
      </c>
      <c r="BH56" s="739">
        <v>2.9118475496681201E-2</v>
      </c>
      <c r="BI56" s="739">
        <v>4.2546227316692699E-2</v>
      </c>
    </row>
    <row r="57" spans="10:61">
      <c r="J57" s="150"/>
      <c r="K57" s="4">
        <v>522</v>
      </c>
      <c r="L57" s="80">
        <f t="shared" si="1"/>
        <v>1.8110007645483841E-2</v>
      </c>
      <c r="M57" s="80">
        <f t="shared" si="2"/>
        <v>6372.806488428887</v>
      </c>
      <c r="N57" s="80">
        <v>6372.81554343271</v>
      </c>
      <c r="O57" s="80">
        <v>1.80648842888698</v>
      </c>
      <c r="P57" s="80">
        <v>1.81554343270972</v>
      </c>
      <c r="Q57" s="80">
        <v>813.38026963748405</v>
      </c>
      <c r="R57" s="80">
        <v>276.35233719465299</v>
      </c>
      <c r="S57" s="150">
        <v>3.0256662167834198</v>
      </c>
      <c r="T57" s="150">
        <f t="shared" si="0"/>
        <v>809.52170973633497</v>
      </c>
      <c r="U57" s="150">
        <v>3.8585599011490599</v>
      </c>
      <c r="V57" s="150">
        <v>1.0002472663200399</v>
      </c>
      <c r="W57" s="150">
        <v>1.04708940971598</v>
      </c>
      <c r="X57" s="150">
        <v>1.0470844889015201</v>
      </c>
      <c r="Y57" s="150">
        <v>3.6213078242326398E-2</v>
      </c>
      <c r="Z57" s="150"/>
      <c r="AA57" s="150">
        <v>1.3392371308193001E-2</v>
      </c>
      <c r="AB57" s="150">
        <v>2.88692046925682E-2</v>
      </c>
      <c r="AC57" s="150">
        <v>4.2261576000761102E-2</v>
      </c>
      <c r="AD57" s="150"/>
      <c r="AE57" s="150"/>
      <c r="AF57" s="150"/>
      <c r="AH57" s="4"/>
      <c r="AI57" s="150"/>
      <c r="AJ57" s="150"/>
      <c r="AK57" s="150"/>
      <c r="AL57" s="150"/>
      <c r="AM57" s="150"/>
      <c r="AQ57" s="134">
        <v>522</v>
      </c>
      <c r="AR57" s="739">
        <v>1.8225039689721698E-2</v>
      </c>
      <c r="AS57" s="739">
        <v>6372.8097055671997</v>
      </c>
      <c r="AT57" s="739">
        <v>6372.8188180870402</v>
      </c>
      <c r="AU57" s="739">
        <v>1.8097055671951601</v>
      </c>
      <c r="AV57" s="739">
        <v>1.8188180870400199</v>
      </c>
      <c r="AW57" s="739">
        <v>813.05123994289897</v>
      </c>
      <c r="AX57" s="739">
        <v>276.33106410573401</v>
      </c>
      <c r="AY57" s="739">
        <v>3.0207162647453099</v>
      </c>
      <c r="AZ57" s="739">
        <v>809.19928913625995</v>
      </c>
      <c r="BA57" s="739">
        <v>3.8519508066385302</v>
      </c>
      <c r="BB57" s="739">
        <v>1.00024716209187</v>
      </c>
      <c r="BC57" s="739">
        <v>1.0470887134740099</v>
      </c>
      <c r="BD57" s="739">
        <v>1.0470837614139601</v>
      </c>
      <c r="BE57" s="739">
        <v>3.6443053345465201E-2</v>
      </c>
      <c r="BF57" s="739"/>
      <c r="BG57" s="739">
        <v>1.3384585010148701E-2</v>
      </c>
      <c r="BH57" s="739">
        <v>2.88145593459391E-2</v>
      </c>
      <c r="BI57" s="739">
        <v>4.2199144356087799E-2</v>
      </c>
    </row>
    <row r="58" spans="10:61">
      <c r="J58" s="150"/>
      <c r="K58" s="4">
        <v>523</v>
      </c>
      <c r="L58" s="80">
        <f t="shared" si="1"/>
        <v>1.8292016248216511E-2</v>
      </c>
      <c r="M58" s="80">
        <f t="shared" si="2"/>
        <v>6372.8245984365321</v>
      </c>
      <c r="N58" s="80">
        <v>6372.8337444446597</v>
      </c>
      <c r="O58" s="80">
        <v>1.8245984365324599</v>
      </c>
      <c r="P58" s="80">
        <v>1.83374444465657</v>
      </c>
      <c r="Q58" s="80">
        <v>811.55284327101799</v>
      </c>
      <c r="R58" s="80">
        <v>276.23409850512598</v>
      </c>
      <c r="S58" s="150">
        <v>2.9982560357360302</v>
      </c>
      <c r="T58" s="150">
        <f t="shared" si="0"/>
        <v>807.73087486714587</v>
      </c>
      <c r="U58" s="150">
        <v>3.8219684038721602</v>
      </c>
      <c r="V58" s="150">
        <v>1.0002466878240099</v>
      </c>
      <c r="W58" s="150">
        <v>1.04708549037827</v>
      </c>
      <c r="X58" s="150">
        <v>1.04708052016826</v>
      </c>
      <c r="Y58" s="150">
        <v>3.6576775927187603E-2</v>
      </c>
      <c r="Z58" s="150"/>
      <c r="AA58" s="150">
        <v>1.3349142127294E-2</v>
      </c>
      <c r="AB58" s="150">
        <v>2.85667814454343E-2</v>
      </c>
      <c r="AC58" s="150">
        <v>4.1915923572728303E-2</v>
      </c>
      <c r="AD58" s="150"/>
      <c r="AE58" s="150"/>
      <c r="AF58" s="150"/>
      <c r="AH58" s="4"/>
      <c r="AI58" s="150"/>
      <c r="AJ58" s="150"/>
      <c r="AK58" s="150"/>
      <c r="AL58" s="150"/>
      <c r="AM58" s="150"/>
      <c r="AQ58" s="134">
        <v>523</v>
      </c>
      <c r="AR58" s="739">
        <v>1.8408204383718998E-2</v>
      </c>
      <c r="AS58" s="739">
        <v>6372.8279306068898</v>
      </c>
      <c r="AT58" s="739">
        <v>6372.8371347090797</v>
      </c>
      <c r="AU58" s="739">
        <v>1.82793060688488</v>
      </c>
      <c r="AV58" s="739">
        <v>1.83713470907674</v>
      </c>
      <c r="AW58" s="739">
        <v>811.21282113489497</v>
      </c>
      <c r="AX58" s="739">
        <v>276.21207450655999</v>
      </c>
      <c r="AY58" s="739">
        <v>2.9931779006269599</v>
      </c>
      <c r="AZ58" s="739">
        <v>807.39763019212</v>
      </c>
      <c r="BA58" s="739">
        <v>3.8151909427750899</v>
      </c>
      <c r="BB58" s="739">
        <v>1.0002465802891001</v>
      </c>
      <c r="BC58" s="739">
        <v>1.04708476861366</v>
      </c>
      <c r="BD58" s="739">
        <v>1.0470797668448</v>
      </c>
      <c r="BE58" s="739">
        <v>3.6809059095958198E-2</v>
      </c>
      <c r="BF58" s="739"/>
      <c r="BG58" s="739">
        <v>1.33411029001712E-2</v>
      </c>
      <c r="BH58" s="739">
        <v>2.8510799717846199E-2</v>
      </c>
      <c r="BI58" s="739">
        <v>4.1851902618017398E-2</v>
      </c>
    </row>
    <row r="59" spans="10:61">
      <c r="J59" s="150"/>
      <c r="K59" s="4">
        <v>524</v>
      </c>
      <c r="L59" s="80">
        <f t="shared" si="1"/>
        <v>1.8475854067817418E-2</v>
      </c>
      <c r="M59" s="80">
        <f t="shared" si="2"/>
        <v>6372.84289045278</v>
      </c>
      <c r="N59" s="80">
        <v>6372.85212837981</v>
      </c>
      <c r="O59" s="80">
        <v>1.84289045278068</v>
      </c>
      <c r="P59" s="80">
        <v>1.85212837981459</v>
      </c>
      <c r="Q59" s="80">
        <v>809.71043779693696</v>
      </c>
      <c r="R59" s="80">
        <v>276.11467218414901</v>
      </c>
      <c r="S59" s="150">
        <v>2.9708224409790498</v>
      </c>
      <c r="T59" s="150">
        <f t="shared" si="0"/>
        <v>805.92507709362246</v>
      </c>
      <c r="U59" s="150">
        <v>3.7853607033144598</v>
      </c>
      <c r="V59" s="150">
        <v>1.0002461055349201</v>
      </c>
      <c r="W59" s="150">
        <v>1.0470815282028101</v>
      </c>
      <c r="X59" s="150">
        <v>1.0470765081020601</v>
      </c>
      <c r="Y59" s="150">
        <v>3.6944123572084202E-2</v>
      </c>
      <c r="Z59" s="150"/>
      <c r="AA59" s="150">
        <v>1.3305597703109301E-2</v>
      </c>
      <c r="AB59" s="150">
        <v>2.82645255496356E-2</v>
      </c>
      <c r="AC59" s="150">
        <v>4.1570123252744902E-2</v>
      </c>
      <c r="AD59" s="150"/>
      <c r="AE59" s="150"/>
      <c r="AF59" s="150"/>
      <c r="AH59" s="4"/>
      <c r="AI59" s="150"/>
      <c r="AJ59" s="150"/>
      <c r="AK59" s="150"/>
      <c r="AL59" s="150"/>
      <c r="AM59" s="150"/>
      <c r="AQ59" s="134">
        <v>524</v>
      </c>
      <c r="AR59" s="739">
        <v>1.8593209913494901E-2</v>
      </c>
      <c r="AS59" s="739">
        <v>6372.8463388112696</v>
      </c>
      <c r="AT59" s="739">
        <v>6372.8556354162301</v>
      </c>
      <c r="AU59" s="739">
        <v>1.8463388112686001</v>
      </c>
      <c r="AV59" s="739">
        <v>1.8556354162253501</v>
      </c>
      <c r="AW59" s="739">
        <v>809.35935500677999</v>
      </c>
      <c r="AX59" s="739">
        <v>276.09188973792402</v>
      </c>
      <c r="AY59" s="739">
        <v>2.9656176144565398</v>
      </c>
      <c r="AZ59" s="739">
        <v>805.58093797209904</v>
      </c>
      <c r="BA59" s="739">
        <v>3.7784170346810302</v>
      </c>
      <c r="BB59" s="739">
        <v>1.00024599468335</v>
      </c>
      <c r="BC59" s="739">
        <v>1.04708078061939</v>
      </c>
      <c r="BD59" s="739">
        <v>1.0470757286434</v>
      </c>
      <c r="BE59" s="739">
        <v>3.7178737933572903E-2</v>
      </c>
      <c r="BF59" s="739"/>
      <c r="BG59" s="739">
        <v>1.32973044807101E-2</v>
      </c>
      <c r="BH59" s="739">
        <v>2.8207228512150798E-2</v>
      </c>
      <c r="BI59" s="739">
        <v>4.1504532992860901E-2</v>
      </c>
    </row>
    <row r="60" spans="10:61">
      <c r="J60" s="150"/>
      <c r="K60" s="4">
        <v>525</v>
      </c>
      <c r="L60" s="80">
        <f t="shared" si="1"/>
        <v>1.8661539488221683E-2</v>
      </c>
      <c r="M60" s="80">
        <f t="shared" si="2"/>
        <v>6372.8613663068481</v>
      </c>
      <c r="N60" s="80">
        <v>6372.8706970765897</v>
      </c>
      <c r="O60" s="80">
        <v>1.8613663068485</v>
      </c>
      <c r="P60" s="80">
        <v>1.8706970765926101</v>
      </c>
      <c r="Q60" s="80">
        <v>807.85296618518998</v>
      </c>
      <c r="R60" s="80">
        <v>275.99404630970201</v>
      </c>
      <c r="S60" s="150">
        <v>2.9433679362411</v>
      </c>
      <c r="T60" s="150">
        <f t="shared" si="0"/>
        <v>804.10422586907816</v>
      </c>
      <c r="U60" s="150">
        <v>3.7487403161117698</v>
      </c>
      <c r="V60" s="150">
        <v>1.0002455194421001</v>
      </c>
      <c r="W60" s="150">
        <v>1.0470775227126901</v>
      </c>
      <c r="X60" s="150">
        <v>1.0470724522210499</v>
      </c>
      <c r="Y60" s="150">
        <v>3.73151577482531E-2</v>
      </c>
      <c r="Z60" s="150"/>
      <c r="AA60" s="150">
        <v>1.3261737037926E-2</v>
      </c>
      <c r="AB60" s="150">
        <v>2.7962468851823699E-2</v>
      </c>
      <c r="AC60" s="150">
        <v>4.12242058897496E-2</v>
      </c>
      <c r="AD60" s="150"/>
      <c r="AE60" s="150"/>
      <c r="AF60" s="150"/>
      <c r="AH60" s="4"/>
      <c r="AI60" s="150"/>
      <c r="AJ60" s="150"/>
      <c r="AK60" s="150"/>
      <c r="AL60" s="150"/>
      <c r="AM60" s="150"/>
      <c r="AQ60" s="134">
        <v>525</v>
      </c>
      <c r="AR60" s="739">
        <v>1.87800747797565E-2</v>
      </c>
      <c r="AS60" s="739">
        <v>6372.8649320211798</v>
      </c>
      <c r="AT60" s="739">
        <v>6372.8743220585702</v>
      </c>
      <c r="AU60" s="739">
        <v>1.8649320211821001</v>
      </c>
      <c r="AV60" s="739">
        <v>1.87432205857197</v>
      </c>
      <c r="AW60" s="739">
        <v>807.49075460358199</v>
      </c>
      <c r="AX60" s="739">
        <v>275.970497802225</v>
      </c>
      <c r="AY60" s="739">
        <v>2.9380379401214598</v>
      </c>
      <c r="AZ60" s="739">
        <v>803.74912196446303</v>
      </c>
      <c r="BA60" s="739">
        <v>3.7416326391192598</v>
      </c>
      <c r="BB60" s="739">
        <v>1.0002454052640499</v>
      </c>
      <c r="BC60" s="739">
        <v>1.0470767490109101</v>
      </c>
      <c r="BD60" s="739">
        <v>1.04707164632449</v>
      </c>
      <c r="BE60" s="739">
        <v>3.75521266614669E-2</v>
      </c>
      <c r="BF60" s="739"/>
      <c r="BG60" s="739">
        <v>1.3253188768560501E-2</v>
      </c>
      <c r="BH60" s="739">
        <v>2.7903877891606501E-2</v>
      </c>
      <c r="BI60" s="739">
        <v>4.1157066660166997E-2</v>
      </c>
    </row>
    <row r="61" spans="10:61">
      <c r="J61" s="150"/>
      <c r="K61" s="4">
        <v>526</v>
      </c>
      <c r="L61" s="80">
        <f t="shared" si="1"/>
        <v>1.8849091078126108E-2</v>
      </c>
      <c r="M61" s="80">
        <f t="shared" si="2"/>
        <v>6372.8800278463368</v>
      </c>
      <c r="N61" s="80">
        <v>6372.8894523918798</v>
      </c>
      <c r="O61" s="80">
        <v>1.8800278463367199</v>
      </c>
      <c r="P61" s="80">
        <v>1.88945239187578</v>
      </c>
      <c r="Q61" s="80">
        <v>805.98034166975594</v>
      </c>
      <c r="R61" s="80">
        <v>275.87220884022798</v>
      </c>
      <c r="S61" s="150">
        <v>2.9158950563838602</v>
      </c>
      <c r="T61" s="150">
        <f t="shared" si="0"/>
        <v>802.26823087164371</v>
      </c>
      <c r="U61" s="150">
        <v>3.7121107981122101</v>
      </c>
      <c r="V61" s="150">
        <v>1.00024492953501</v>
      </c>
      <c r="W61" s="150">
        <v>1.0470734734257501</v>
      </c>
      <c r="X61" s="150">
        <v>1.0470683520380799</v>
      </c>
      <c r="Y61" s="150">
        <v>3.7689915392093098E-2</v>
      </c>
      <c r="Z61" s="150"/>
      <c r="AA61" s="150">
        <v>1.3217559160456501E-2</v>
      </c>
      <c r="AB61" s="150">
        <v>2.76606434576613E-2</v>
      </c>
      <c r="AC61" s="150">
        <v>4.0878202618117802E-2</v>
      </c>
      <c r="AD61" s="150"/>
      <c r="AE61" s="150"/>
      <c r="AF61" s="150"/>
      <c r="AH61" s="4"/>
      <c r="AI61" s="150"/>
      <c r="AJ61" s="150"/>
      <c r="AK61" s="150"/>
      <c r="AL61" s="150"/>
      <c r="AM61" s="150"/>
      <c r="AQ61" s="134">
        <v>526</v>
      </c>
      <c r="AR61" s="739">
        <v>1.89688176691463E-2</v>
      </c>
      <c r="AS61" s="739">
        <v>6372.8837120959597</v>
      </c>
      <c r="AT61" s="739">
        <v>6372.8931965047996</v>
      </c>
      <c r="AU61" s="739">
        <v>1.8837120959618501</v>
      </c>
      <c r="AV61" s="739">
        <v>1.8931965047964301</v>
      </c>
      <c r="AW61" s="739">
        <v>805.60693324777901</v>
      </c>
      <c r="AX61" s="739">
        <v>275.84788658156799</v>
      </c>
      <c r="AY61" s="739">
        <v>2.9104414425351899</v>
      </c>
      <c r="AZ61" s="739">
        <v>801.90209189594304</v>
      </c>
      <c r="BA61" s="739">
        <v>3.7048413518354502</v>
      </c>
      <c r="BB61" s="739">
        <v>1.00024481202083</v>
      </c>
      <c r="BC61" s="739">
        <v>1.0470726733026801</v>
      </c>
      <c r="BD61" s="739">
        <v>1.0470675193974699</v>
      </c>
      <c r="BE61" s="739">
        <v>3.7929262448415102E-2</v>
      </c>
      <c r="BF61" s="739"/>
      <c r="BG61" s="739">
        <v>1.32087548074562E-2</v>
      </c>
      <c r="BH61" s="739">
        <v>2.76007802742314E-2</v>
      </c>
      <c r="BI61" s="739">
        <v>4.0809535081687602E-2</v>
      </c>
    </row>
    <row r="62" spans="10:61">
      <c r="J62" s="150"/>
      <c r="K62" s="4">
        <v>527</v>
      </c>
      <c r="L62" s="80">
        <f t="shared" si="1"/>
        <v>1.9038527592845973E-2</v>
      </c>
      <c r="M62" s="80">
        <f t="shared" si="2"/>
        <v>6372.8988769374146</v>
      </c>
      <c r="N62" s="80">
        <v>6372.9083962012101</v>
      </c>
      <c r="O62" s="80">
        <v>1.89887693741485</v>
      </c>
      <c r="P62" s="80">
        <v>1.9083962012112701</v>
      </c>
      <c r="Q62" s="80">
        <v>804.09247777010398</v>
      </c>
      <c r="R62" s="80">
        <v>275.74914761343399</v>
      </c>
      <c r="S62" s="150">
        <v>2.8884063670277</v>
      </c>
      <c r="T62" s="150">
        <f t="shared" si="0"/>
        <v>800.41700202636105</v>
      </c>
      <c r="U62" s="150">
        <v>3.6754757437429801</v>
      </c>
      <c r="V62" s="150">
        <v>1.00024433580331</v>
      </c>
      <c r="W62" s="150">
        <v>1.04706937985458</v>
      </c>
      <c r="X62" s="150">
        <v>1.0470642070606899</v>
      </c>
      <c r="Y62" s="150">
        <v>3.8068433808348297E-2</v>
      </c>
      <c r="Z62" s="150"/>
      <c r="AA62" s="150">
        <v>1.3173063126617E-2</v>
      </c>
      <c r="AB62" s="150">
        <v>2.7359081724015199E-2</v>
      </c>
      <c r="AC62" s="150">
        <v>4.0532144850632099E-2</v>
      </c>
      <c r="AD62" s="150"/>
      <c r="AE62" s="150"/>
      <c r="AF62" s="150"/>
      <c r="AH62" s="4"/>
      <c r="AI62" s="150"/>
      <c r="AJ62" s="150"/>
      <c r="AK62" s="150"/>
      <c r="AL62" s="150"/>
      <c r="AM62" s="150"/>
      <c r="AQ62" s="134">
        <v>527</v>
      </c>
      <c r="AR62" s="739">
        <v>1.91594574561103E-2</v>
      </c>
      <c r="AS62" s="739">
        <v>6372.9026809136303</v>
      </c>
      <c r="AT62" s="739">
        <v>6372.9122606423598</v>
      </c>
      <c r="AU62" s="739">
        <v>1.9026809136309999</v>
      </c>
      <c r="AV62" s="739">
        <v>1.91226064235905</v>
      </c>
      <c r="AW62" s="739">
        <v>803.70780456106195</v>
      </c>
      <c r="AX62" s="739">
        <v>275.72404383655999</v>
      </c>
      <c r="AY62" s="739">
        <v>2.8828307172468901</v>
      </c>
      <c r="AZ62" s="739">
        <v>800.03975775416097</v>
      </c>
      <c r="BA62" s="739">
        <v>3.6680468069015402</v>
      </c>
      <c r="BB62" s="739">
        <v>1.0002442149434601</v>
      </c>
      <c r="BC62" s="739">
        <v>1.0470685530038299</v>
      </c>
      <c r="BD62" s="739">
        <v>1.0470633473664299</v>
      </c>
      <c r="BE62" s="739">
        <v>3.8310182834266002E-2</v>
      </c>
      <c r="BF62" s="739"/>
      <c r="BG62" s="739">
        <v>1.3164001668856E-2</v>
      </c>
      <c r="BH62" s="739">
        <v>2.7297968325283799E-2</v>
      </c>
      <c r="BI62" s="739">
        <v>4.0461969994139799E-2</v>
      </c>
    </row>
    <row r="63" spans="10:61">
      <c r="J63" s="150"/>
      <c r="K63" s="4">
        <v>528</v>
      </c>
      <c r="L63" s="80">
        <f t="shared" si="1"/>
        <v>1.9229867976190612E-2</v>
      </c>
      <c r="M63" s="80">
        <f t="shared" si="2"/>
        <v>6372.9179154650074</v>
      </c>
      <c r="N63" s="80">
        <v>6372.9275303989998</v>
      </c>
      <c r="O63" s="80">
        <v>1.9179154650076899</v>
      </c>
      <c r="P63" s="80">
        <v>1.9275303989957899</v>
      </c>
      <c r="Q63" s="80">
        <v>802.18928831313997</v>
      </c>
      <c r="R63" s="80">
        <v>275.62485034508802</v>
      </c>
      <c r="S63" s="150">
        <v>2.8609044641546002</v>
      </c>
      <c r="T63" s="150">
        <f t="shared" si="0"/>
        <v>798.55044952779519</v>
      </c>
      <c r="U63" s="150">
        <v>3.6388387853447401</v>
      </c>
      <c r="V63" s="150">
        <v>1.0002437382367699</v>
      </c>
      <c r="W63" s="150">
        <v>1.0470652415064301</v>
      </c>
      <c r="X63" s="150">
        <v>1.04706001679103</v>
      </c>
      <c r="Y63" s="150">
        <v>3.8450750675110598E-2</v>
      </c>
      <c r="Z63" s="150"/>
      <c r="AA63" s="150">
        <v>1.3128248020317E-2</v>
      </c>
      <c r="AB63" s="150">
        <v>2.7057816250865702E-2</v>
      </c>
      <c r="AC63" s="150">
        <v>4.0186064271182702E-2</v>
      </c>
      <c r="AD63" s="150"/>
      <c r="AE63" s="150"/>
      <c r="AF63" s="150"/>
      <c r="AH63" s="4"/>
      <c r="AI63" s="150"/>
      <c r="AJ63" s="150"/>
      <c r="AK63" s="150"/>
      <c r="AL63" s="150"/>
      <c r="AM63" s="150"/>
      <c r="AQ63" s="134">
        <v>528</v>
      </c>
      <c r="AR63" s="739">
        <v>1.93520132047862E-2</v>
      </c>
      <c r="AS63" s="739">
        <v>6372.9218403710902</v>
      </c>
      <c r="AT63" s="739">
        <v>6372.9315163776901</v>
      </c>
      <c r="AU63" s="739">
        <v>1.9218403710871099</v>
      </c>
      <c r="AV63" s="739">
        <v>1.9315163776894999</v>
      </c>
      <c r="AW63" s="739">
        <v>801.79328248660397</v>
      </c>
      <c r="AX63" s="739">
        <v>275.59895720509599</v>
      </c>
      <c r="AY63" s="739">
        <v>2.85520839002809</v>
      </c>
      <c r="AZ63" s="739">
        <v>798.162029810577</v>
      </c>
      <c r="BA63" s="739">
        <v>3.6312526760266799</v>
      </c>
      <c r="BB63" s="739">
        <v>1.00024361402187</v>
      </c>
      <c r="BC63" s="739">
        <v>1.04706438761814</v>
      </c>
      <c r="BD63" s="739">
        <v>1.04705912972999</v>
      </c>
      <c r="BE63" s="739">
        <v>3.8694925737218E-2</v>
      </c>
      <c r="BF63" s="739"/>
      <c r="BG63" s="739">
        <v>1.31189284527419E-2</v>
      </c>
      <c r="BH63" s="739">
        <v>2.6995474948952901E-2</v>
      </c>
      <c r="BI63" s="739">
        <v>4.0114403401694802E-2</v>
      </c>
    </row>
    <row r="64" spans="10:61">
      <c r="J64" s="150"/>
      <c r="K64" s="4">
        <v>529</v>
      </c>
      <c r="L64" s="80">
        <f t="shared" si="1"/>
        <v>1.9423131362357838E-2</v>
      </c>
      <c r="M64" s="80">
        <f t="shared" si="2"/>
        <v>6372.9371453329832</v>
      </c>
      <c r="N64" s="80">
        <v>6372.9468568986704</v>
      </c>
      <c r="O64" s="80">
        <v>1.9371453329838799</v>
      </c>
      <c r="P64" s="80">
        <v>1.9468568986650601</v>
      </c>
      <c r="Q64" s="80">
        <v>800.27068745562804</v>
      </c>
      <c r="R64" s="80">
        <v>275.49930462779503</v>
      </c>
      <c r="S64" s="150">
        <v>2.8333919736879398</v>
      </c>
      <c r="T64" s="150">
        <f t="shared" si="0"/>
        <v>796.66848386315451</v>
      </c>
      <c r="U64" s="150">
        <v>3.6022035924734799</v>
      </c>
      <c r="V64" s="150">
        <v>1.0002431368253599</v>
      </c>
      <c r="W64" s="150">
        <v>1.04706105788318</v>
      </c>
      <c r="X64" s="150">
        <v>1.0470557807258101</v>
      </c>
      <c r="Y64" s="150">
        <v>3.8836904047002498E-2</v>
      </c>
      <c r="Z64" s="150"/>
      <c r="AA64" s="150">
        <v>1.30831129542611E-2</v>
      </c>
      <c r="AB64" s="150">
        <v>2.6756879872932501E-2</v>
      </c>
      <c r="AC64" s="150">
        <v>3.98399928271937E-2</v>
      </c>
      <c r="AD64" s="150"/>
      <c r="AE64" s="150"/>
      <c r="AF64" s="150"/>
      <c r="AH64" s="4"/>
      <c r="AI64" s="150"/>
      <c r="AJ64" s="150"/>
      <c r="AK64" s="150"/>
      <c r="AL64" s="150"/>
      <c r="AM64" s="150"/>
      <c r="AQ64" s="134">
        <v>529</v>
      </c>
      <c r="AR64" s="739">
        <v>1.95465041709093E-2</v>
      </c>
      <c r="AS64" s="739">
        <v>6372.9411923842899</v>
      </c>
      <c r="AT64" s="739">
        <v>6372.9509656363798</v>
      </c>
      <c r="AU64" s="739">
        <v>1.9411923842919001</v>
      </c>
      <c r="AV64" s="739">
        <v>1.95096563637735</v>
      </c>
      <c r="AW64" s="739">
        <v>799.86328131180005</v>
      </c>
      <c r="AX64" s="739">
        <v>275.47261420112898</v>
      </c>
      <c r="AY64" s="739">
        <v>2.8275771164358701</v>
      </c>
      <c r="AZ64" s="739">
        <v>796.26881864396501</v>
      </c>
      <c r="BA64" s="739">
        <v>3.5944626678351601</v>
      </c>
      <c r="BB64" s="739">
        <v>1.00024300924618</v>
      </c>
      <c r="BC64" s="739">
        <v>1.04706017664398</v>
      </c>
      <c r="BD64" s="739">
        <v>1.0470548659813399</v>
      </c>
      <c r="BE64" s="739">
        <v>3.9083529449726498E-2</v>
      </c>
      <c r="BF64" s="739"/>
      <c r="BG64" s="739">
        <v>1.3073534288429301E-2</v>
      </c>
      <c r="BH64" s="739">
        <v>2.6693333279763701E-2</v>
      </c>
      <c r="BI64" s="739">
        <v>3.9766867568192997E-2</v>
      </c>
    </row>
    <row r="65" spans="10:61">
      <c r="J65" s="150"/>
      <c r="K65" s="4">
        <v>530</v>
      </c>
      <c r="L65" s="80">
        <f t="shared" si="1"/>
        <v>1.9618337077847273E-2</v>
      </c>
      <c r="M65" s="80">
        <f t="shared" si="2"/>
        <v>6372.9565684643458</v>
      </c>
      <c r="N65" s="80">
        <v>6372.9663776328898</v>
      </c>
      <c r="O65" s="80">
        <v>1.95656846434624</v>
      </c>
      <c r="P65" s="80">
        <v>1.9663776328851701</v>
      </c>
      <c r="Q65" s="80">
        <v>798.33658970709996</v>
      </c>
      <c r="R65" s="80">
        <v>275.372497929769</v>
      </c>
      <c r="S65" s="150">
        <v>2.80587155104894</v>
      </c>
      <c r="T65" s="150">
        <f t="shared" si="0"/>
        <v>794.77101583593048</v>
      </c>
      <c r="U65" s="150">
        <v>3.56557387116945</v>
      </c>
      <c r="V65" s="150">
        <v>1.0002425315592001</v>
      </c>
      <c r="W65" s="150">
        <v>1.04705682848124</v>
      </c>
      <c r="X65" s="150">
        <v>1.04705149835626</v>
      </c>
      <c r="Y65" s="150">
        <v>3.92269323569963E-2</v>
      </c>
      <c r="Z65" s="150"/>
      <c r="AA65" s="150">
        <v>1.3037657070762199E-2</v>
      </c>
      <c r="AB65" s="150">
        <v>2.6456305651015199E-2</v>
      </c>
      <c r="AC65" s="150">
        <v>3.9493962721777402E-2</v>
      </c>
      <c r="AD65" s="150"/>
      <c r="AE65" s="150"/>
      <c r="AF65" s="150"/>
      <c r="AH65" s="4"/>
      <c r="AI65" s="150"/>
      <c r="AJ65" s="150"/>
      <c r="AK65" s="150"/>
      <c r="AL65" s="150"/>
      <c r="AM65" s="150"/>
      <c r="AQ65" s="134">
        <v>530</v>
      </c>
      <c r="AR65" s="739">
        <v>1.9742949803738401E-2</v>
      </c>
      <c r="AS65" s="739">
        <v>6372.9607388884597</v>
      </c>
      <c r="AT65" s="739">
        <v>6372.9706103633698</v>
      </c>
      <c r="AU65" s="739">
        <v>1.9607388884628101</v>
      </c>
      <c r="AV65" s="739">
        <v>1.9706103633646701</v>
      </c>
      <c r="AW65" s="739">
        <v>797.91771569151103</v>
      </c>
      <c r="AX65" s="739">
        <v>275.34500221343598</v>
      </c>
      <c r="AY65" s="739">
        <v>2.7999395813524202</v>
      </c>
      <c r="AZ65" s="739">
        <v>794.36003516439996</v>
      </c>
      <c r="BA65" s="739">
        <v>3.5576805271110699</v>
      </c>
      <c r="BB65" s="739">
        <v>1.0002424006066399</v>
      </c>
      <c r="BC65" s="739">
        <v>1.0470559195742399</v>
      </c>
      <c r="BD65" s="739">
        <v>1.04705055560814</v>
      </c>
      <c r="BE65" s="739">
        <v>3.9476032648508401E-2</v>
      </c>
      <c r="BF65" s="739"/>
      <c r="BG65" s="739">
        <v>1.30278183353888E-2</v>
      </c>
      <c r="BH65" s="739">
        <v>2.6391576673694499E-2</v>
      </c>
      <c r="BI65" s="739">
        <v>3.94193950090833E-2</v>
      </c>
    </row>
    <row r="66" spans="10:61">
      <c r="J66" s="150"/>
      <c r="K66" s="4">
        <v>531</v>
      </c>
      <c r="L66" s="80">
        <f t="shared" si="1"/>
        <v>1.9815504643393163E-2</v>
      </c>
      <c r="M66" s="80">
        <f t="shared" si="2"/>
        <v>6372.9761868014239</v>
      </c>
      <c r="N66" s="80">
        <v>6372.9860945537503</v>
      </c>
      <c r="O66" s="80">
        <v>1.97618680142409</v>
      </c>
      <c r="P66" s="80">
        <v>1.9860945537457899</v>
      </c>
      <c r="Q66" s="80">
        <v>796.38690995327204</v>
      </c>
      <c r="R66" s="80">
        <v>275.24441759358399</v>
      </c>
      <c r="S66" s="150">
        <v>2.7783458806893102</v>
      </c>
      <c r="T66" s="150">
        <f t="shared" si="0"/>
        <v>792.85795659007931</v>
      </c>
      <c r="U66" s="150">
        <v>3.5289533631927101</v>
      </c>
      <c r="V66" s="150">
        <v>1.0002419224285699</v>
      </c>
      <c r="W66" s="150">
        <v>1.04705255279156</v>
      </c>
      <c r="X66" s="150">
        <v>1.04704716916808</v>
      </c>
      <c r="Y66" s="150">
        <v>3.9620874423690097E-2</v>
      </c>
      <c r="Z66" s="150"/>
      <c r="AA66" s="150">
        <v>1.29918795425665E-2</v>
      </c>
      <c r="AB66" s="150">
        <v>2.61561268630475E-2</v>
      </c>
      <c r="AC66" s="150">
        <v>3.9148006405614E-2</v>
      </c>
      <c r="AD66" s="150"/>
      <c r="AE66" s="150"/>
      <c r="AF66" s="150"/>
      <c r="AH66" s="4"/>
      <c r="AI66" s="150"/>
      <c r="AJ66" s="150"/>
      <c r="AK66" s="150"/>
      <c r="AL66" s="150"/>
      <c r="AM66" s="150"/>
      <c r="AQ66" s="134">
        <v>531</v>
      </c>
      <c r="AR66" s="739">
        <v>1.9941369748000301E-2</v>
      </c>
      <c r="AS66" s="739">
        <v>6372.98048183827</v>
      </c>
      <c r="AT66" s="739">
        <v>6372.9904525231404</v>
      </c>
      <c r="AU66" s="739">
        <v>1.9804818382665399</v>
      </c>
      <c r="AV66" s="739">
        <v>1.9904525231405401</v>
      </c>
      <c r="AW66" s="739">
        <v>795.95650067180702</v>
      </c>
      <c r="AX66" s="739">
        <v>275.216108504359</v>
      </c>
      <c r="AY66" s="739">
        <v>2.77229849850062</v>
      </c>
      <c r="AZ66" s="739">
        <v>792.43559063779799</v>
      </c>
      <c r="BA66" s="739">
        <v>3.5209100340093098</v>
      </c>
      <c r="BB66" s="739">
        <v>1.00024178809367</v>
      </c>
      <c r="BC66" s="739">
        <v>1.0470516158962599</v>
      </c>
      <c r="BD66" s="739">
        <v>1.0470461980924499</v>
      </c>
      <c r="BE66" s="739">
        <v>3.9872474396361199E-2</v>
      </c>
      <c r="BF66" s="739"/>
      <c r="BG66" s="739">
        <v>1.2981779784079399E-2</v>
      </c>
      <c r="BH66" s="739">
        <v>2.6090238699006701E-2</v>
      </c>
      <c r="BI66" s="739">
        <v>3.9072018483086099E-2</v>
      </c>
    </row>
    <row r="67" spans="10:61">
      <c r="J67" s="150"/>
      <c r="K67" s="4">
        <v>532</v>
      </c>
      <c r="L67" s="80">
        <f t="shared" si="1"/>
        <v>2.0014653775916366E-2</v>
      </c>
      <c r="M67" s="80">
        <f t="shared" si="2"/>
        <v>6372.9960023060676</v>
      </c>
      <c r="N67" s="80">
        <v>6373.0060096329598</v>
      </c>
      <c r="O67" s="80">
        <v>1.9960023060674801</v>
      </c>
      <c r="P67" s="80">
        <v>2.0060096329554402</v>
      </c>
      <c r="Q67" s="80">
        <v>794.42156347995501</v>
      </c>
      <c r="R67" s="80">
        <v>275.11505083492199</v>
      </c>
      <c r="S67" s="150">
        <v>2.75081767560002</v>
      </c>
      <c r="T67" s="150">
        <f t="shared" si="0"/>
        <v>790.92921763472975</v>
      </c>
      <c r="U67" s="150">
        <v>3.4923458452252101</v>
      </c>
      <c r="V67" s="150">
        <v>1.00024130942392</v>
      </c>
      <c r="W67" s="150">
        <v>1.0470482302995501</v>
      </c>
      <c r="X67" s="150">
        <v>1.0470427926413599</v>
      </c>
      <c r="Y67" s="150">
        <v>4.0018769450398402E-2</v>
      </c>
      <c r="Z67" s="150"/>
      <c r="AA67" s="150">
        <v>1.2945779573690201E-2</v>
      </c>
      <c r="AB67" s="150">
        <v>2.5856376994865E-2</v>
      </c>
      <c r="AC67" s="150">
        <v>3.88021565685552E-2</v>
      </c>
      <c r="AD67" s="150"/>
      <c r="AE67" s="150"/>
      <c r="AF67" s="150"/>
      <c r="AH67" s="4"/>
      <c r="AI67" s="150"/>
      <c r="AJ67" s="150"/>
      <c r="AK67" s="150"/>
      <c r="AL67" s="150"/>
      <c r="AM67" s="150"/>
      <c r="AQ67" s="134">
        <v>532</v>
      </c>
      <c r="AR67" s="739">
        <v>2.01417838458549E-2</v>
      </c>
      <c r="AS67" s="739">
        <v>6373.00042320802</v>
      </c>
      <c r="AT67" s="739">
        <v>6373.0104940999399</v>
      </c>
      <c r="AU67" s="739">
        <v>2.0004232080145399</v>
      </c>
      <c r="AV67" s="739">
        <v>2.0104940999374699</v>
      </c>
      <c r="AW67" s="739">
        <v>793.97955171421199</v>
      </c>
      <c r="AX67" s="739">
        <v>275.08592020854701</v>
      </c>
      <c r="AY67" s="739">
        <v>2.7446566099352898</v>
      </c>
      <c r="AZ67" s="739">
        <v>790.49539671098</v>
      </c>
      <c r="BA67" s="739">
        <v>3.4841550032326598</v>
      </c>
      <c r="BB67" s="739">
        <v>1.0002411716978901</v>
      </c>
      <c r="BC67" s="739">
        <v>1.0470472650918501</v>
      </c>
      <c r="BD67" s="739">
        <v>1.0470417929107401</v>
      </c>
      <c r="BE67" s="739">
        <v>4.0272894145800799E-2</v>
      </c>
      <c r="BF67" s="739"/>
      <c r="BG67" s="739">
        <v>1.2935417856793901E-2</v>
      </c>
      <c r="BH67" s="739">
        <v>2.5789353126785899E-2</v>
      </c>
      <c r="BI67" s="739">
        <v>3.87247709835798E-2</v>
      </c>
    </row>
    <row r="68" spans="10:61">
      <c r="J68" s="150"/>
      <c r="K68" s="4">
        <v>533</v>
      </c>
      <c r="L68" s="80">
        <f t="shared" si="1"/>
        <v>2.0215804390496115E-2</v>
      </c>
      <c r="M68" s="80">
        <f t="shared" si="2"/>
        <v>6373.0160169598439</v>
      </c>
      <c r="N68" s="80">
        <v>6373.02612486204</v>
      </c>
      <c r="O68" s="80">
        <v>2.0160169598433999</v>
      </c>
      <c r="P68" s="80">
        <v>2.0261248620386501</v>
      </c>
      <c r="Q68" s="80">
        <v>792.44046599747696</v>
      </c>
      <c r="R68" s="80">
        <v>274.98438474130501</v>
      </c>
      <c r="S68" s="150">
        <v>2.72328967679571</v>
      </c>
      <c r="T68" s="150">
        <f t="shared" si="0"/>
        <v>788.98471086943812</v>
      </c>
      <c r="U68" s="150">
        <v>3.4557551280388399</v>
      </c>
      <c r="V68" s="150">
        <v>1.00024069253587</v>
      </c>
      <c r="W68" s="150">
        <v>1.0470438604850001</v>
      </c>
      <c r="X68" s="150">
        <v>1.04703836825053</v>
      </c>
      <c r="Y68" s="150">
        <v>4.0420657034246701E-2</v>
      </c>
      <c r="Z68" s="150"/>
      <c r="AA68" s="150">
        <v>1.28993564002683E-2</v>
      </c>
      <c r="AB68" s="150">
        <v>2.5557089730685201E-2</v>
      </c>
      <c r="AC68" s="150">
        <v>3.8456446130953503E-2</v>
      </c>
      <c r="AD68" s="150"/>
      <c r="AE68" s="150"/>
      <c r="AF68" s="150"/>
      <c r="AH68" s="4"/>
      <c r="AI68" s="150"/>
      <c r="AJ68" s="150"/>
      <c r="AK68" s="150"/>
      <c r="AL68" s="150"/>
      <c r="AM68" s="150"/>
      <c r="AQ68" s="134">
        <v>533</v>
      </c>
      <c r="AR68" s="739">
        <v>2.0344212138878898E-2</v>
      </c>
      <c r="AS68" s="739">
        <v>6373.0205649918598</v>
      </c>
      <c r="AT68" s="739">
        <v>6373.0307370979299</v>
      </c>
      <c r="AU68" s="739">
        <v>2.0205649918603998</v>
      </c>
      <c r="AV68" s="739">
        <v>2.03073709792984</v>
      </c>
      <c r="AW68" s="739">
        <v>791.98678472047402</v>
      </c>
      <c r="AX68" s="739">
        <v>274.95442433167301</v>
      </c>
      <c r="AY68" s="739">
        <v>2.71701668550996</v>
      </c>
      <c r="AZ68" s="739">
        <v>788.53936543729901</v>
      </c>
      <c r="BA68" s="739">
        <v>3.44741928317463</v>
      </c>
      <c r="BB68" s="739">
        <v>1.0002405514100401</v>
      </c>
      <c r="BC68" s="739">
        <v>1.0470428666371501</v>
      </c>
      <c r="BD68" s="739">
        <v>1.04703733953374</v>
      </c>
      <c r="BE68" s="739">
        <v>4.06773317426996E-2</v>
      </c>
      <c r="BF68" s="739"/>
      <c r="BG68" s="739">
        <v>1.2888731808516201E-2</v>
      </c>
      <c r="BH68" s="739">
        <v>2.54889539211944E-2</v>
      </c>
      <c r="BI68" s="739">
        <v>3.8377685729710599E-2</v>
      </c>
    </row>
    <row r="69" spans="10:61">
      <c r="J69" s="150"/>
      <c r="K69" s="4">
        <v>534</v>
      </c>
      <c r="L69" s="80">
        <f t="shared" si="1"/>
        <v>2.0418976602361458E-2</v>
      </c>
      <c r="M69" s="80">
        <f t="shared" si="2"/>
        <v>6373.0362327642342</v>
      </c>
      <c r="N69" s="80">
        <v>6373.0464422525401</v>
      </c>
      <c r="O69" s="80">
        <v>2.0362327642339002</v>
      </c>
      <c r="P69" s="80">
        <v>2.0464422525350798</v>
      </c>
      <c r="Q69" s="80">
        <v>790.443533665622</v>
      </c>
      <c r="R69" s="80">
        <v>274.85240627080702</v>
      </c>
      <c r="S69" s="150">
        <v>2.69576465277461</v>
      </c>
      <c r="T69" s="150">
        <f t="shared" si="0"/>
        <v>787.02434860999256</v>
      </c>
      <c r="U69" s="150">
        <v>3.4191850556293901</v>
      </c>
      <c r="V69" s="150">
        <v>1.0002400717552</v>
      </c>
      <c r="W69" s="150">
        <v>1.04703944282205</v>
      </c>
      <c r="X69" s="150">
        <v>1.0470338954643299</v>
      </c>
      <c r="Y69" s="150">
        <v>4.0826577167081303E-2</v>
      </c>
      <c r="Z69" s="150"/>
      <c r="AA69" s="150">
        <v>1.28526092914149E-2</v>
      </c>
      <c r="AB69" s="150">
        <v>2.52582989433002E-2</v>
      </c>
      <c r="AC69" s="150">
        <v>3.81109082347151E-2</v>
      </c>
      <c r="AD69" s="150"/>
      <c r="AE69" s="150"/>
      <c r="AF69" s="150"/>
      <c r="AH69" s="4"/>
      <c r="AI69" s="150"/>
      <c r="AJ69" s="150"/>
      <c r="AK69" s="150"/>
      <c r="AL69" s="150"/>
      <c r="AM69" s="150"/>
      <c r="AQ69" s="134">
        <v>534</v>
      </c>
      <c r="AR69" s="739">
        <v>2.0548674870070401E-2</v>
      </c>
      <c r="AS69" s="739">
        <v>6373.0409092039999</v>
      </c>
      <c r="AT69" s="739">
        <v>6373.05118354143</v>
      </c>
      <c r="AU69" s="739">
        <v>2.0409092039992802</v>
      </c>
      <c r="AV69" s="739">
        <v>2.0511835414343098</v>
      </c>
      <c r="AW69" s="739">
        <v>789.97811605784204</v>
      </c>
      <c r="AX69" s="739">
        <v>274.82160774915201</v>
      </c>
      <c r="AY69" s="739">
        <v>2.68938152231883</v>
      </c>
      <c r="AZ69" s="739">
        <v>786.56740930281399</v>
      </c>
      <c r="BA69" s="739">
        <v>3.4107067550278001</v>
      </c>
      <c r="BB69" s="739">
        <v>1.00023992722108</v>
      </c>
      <c r="BC69" s="739">
        <v>1.0470384200026199</v>
      </c>
      <c r="BD69" s="739">
        <v>1.0470328374264799</v>
      </c>
      <c r="BE69" s="739">
        <v>4.10858274312886E-2</v>
      </c>
      <c r="BF69" s="739"/>
      <c r="BG69" s="739">
        <v>1.2841720927790099E-2</v>
      </c>
      <c r="BH69" s="739">
        <v>2.5189075229434098E-2</v>
      </c>
      <c r="BI69" s="739">
        <v>3.8030796157224198E-2</v>
      </c>
    </row>
    <row r="70" spans="10:61">
      <c r="J70" s="150"/>
      <c r="K70" s="4">
        <v>535</v>
      </c>
      <c r="L70" s="80">
        <f t="shared" si="1"/>
        <v>2.0624190728902904E-2</v>
      </c>
      <c r="M70" s="80">
        <f t="shared" si="2"/>
        <v>6373.056651740837</v>
      </c>
      <c r="N70" s="80">
        <v>6373.0669638361996</v>
      </c>
      <c r="O70" s="80">
        <v>2.0566517408362599</v>
      </c>
      <c r="P70" s="80">
        <v>2.0669638362007099</v>
      </c>
      <c r="Q70" s="80">
        <v>788.43068311910099</v>
      </c>
      <c r="R70" s="80">
        <v>274.71910225076698</v>
      </c>
      <c r="S70" s="150">
        <v>2.6682453989536401</v>
      </c>
      <c r="T70" s="150">
        <f t="shared" si="0"/>
        <v>785.048043614785</v>
      </c>
      <c r="U70" s="150">
        <v>3.38263950431603</v>
      </c>
      <c r="V70" s="150">
        <v>1.0002394470728699</v>
      </c>
      <c r="W70" s="150">
        <v>1.04703497677914</v>
      </c>
      <c r="X70" s="150">
        <v>1.0470293737457299</v>
      </c>
      <c r="Y70" s="150">
        <v>4.1236570238197601E-2</v>
      </c>
      <c r="Z70" s="150"/>
      <c r="AA70" s="150">
        <v>1.2805537550095201E-2</v>
      </c>
      <c r="AB70" s="150">
        <v>2.49600386839815E-2</v>
      </c>
      <c r="AC70" s="150">
        <v>3.7765576234076698E-2</v>
      </c>
      <c r="AD70" s="150"/>
      <c r="AE70" s="150"/>
      <c r="AF70" s="150"/>
      <c r="AH70" s="4"/>
      <c r="AI70" s="150"/>
      <c r="AJ70" s="150"/>
      <c r="AK70" s="150"/>
      <c r="AL70" s="150"/>
      <c r="AM70" s="150"/>
      <c r="AQ70" s="134">
        <v>535</v>
      </c>
      <c r="AR70" s="739">
        <v>2.0755192485872799E-2</v>
      </c>
      <c r="AS70" s="739">
        <v>6373.06145787887</v>
      </c>
      <c r="AT70" s="739">
        <v>6373.0718354751098</v>
      </c>
      <c r="AU70" s="739">
        <v>2.0614578788693501</v>
      </c>
      <c r="AV70" s="739">
        <v>2.07183547511229</v>
      </c>
      <c r="AW70" s="739">
        <v>787.95346258489496</v>
      </c>
      <c r="AX70" s="739">
        <v>274.68745720483201</v>
      </c>
      <c r="AY70" s="739">
        <v>2.66175394411365</v>
      </c>
      <c r="AZ70" s="739">
        <v>784.579441253038</v>
      </c>
      <c r="BA70" s="739">
        <v>3.3740213318574601</v>
      </c>
      <c r="BB70" s="739">
        <v>1.0002392991221001</v>
      </c>
      <c r="BC70" s="739">
        <v>1.0470339246529701</v>
      </c>
      <c r="BD70" s="739">
        <v>1.0470282860481701</v>
      </c>
      <c r="BE70" s="739">
        <v>4.1498421855976603E-2</v>
      </c>
      <c r="BF70" s="739"/>
      <c r="BG70" s="739">
        <v>1.2794384537599599E-2</v>
      </c>
      <c r="BH70" s="739">
        <v>2.4889751371421999E-2</v>
      </c>
      <c r="BI70" s="739">
        <v>3.7684135909021498E-2</v>
      </c>
    </row>
    <row r="71" spans="10:61">
      <c r="J71" s="150"/>
      <c r="K71" s="4">
        <v>536</v>
      </c>
      <c r="L71" s="80">
        <f t="shared" si="1"/>
        <v>2.0831467291704122E-2</v>
      </c>
      <c r="M71" s="80">
        <f t="shared" si="2"/>
        <v>6373.077275931566</v>
      </c>
      <c r="N71" s="80">
        <v>6373.0876916652096</v>
      </c>
      <c r="O71" s="80">
        <v>2.0772759315651599</v>
      </c>
      <c r="P71" s="80">
        <v>2.0876916652110098</v>
      </c>
      <c r="Q71" s="80">
        <v>786.401831493538</v>
      </c>
      <c r="R71" s="80">
        <v>274.58445937647599</v>
      </c>
      <c r="S71" s="150">
        <v>2.6407347370785201</v>
      </c>
      <c r="T71" s="150">
        <f t="shared" si="0"/>
        <v>783.05570911173186</v>
      </c>
      <c r="U71" s="150">
        <v>3.3461223818061199</v>
      </c>
      <c r="V71" s="150">
        <v>1.00023881848001</v>
      </c>
      <c r="W71" s="150">
        <v>1.0470304618189401</v>
      </c>
      <c r="X71" s="150">
        <v>1.04702480255187</v>
      </c>
      <c r="Y71" s="150">
        <v>4.1650677042071003E-2</v>
      </c>
      <c r="Z71" s="150"/>
      <c r="AA71" s="150">
        <v>1.2758140514009199E-2</v>
      </c>
      <c r="AB71" s="150">
        <v>2.4662343172097902E-2</v>
      </c>
      <c r="AC71" s="150">
        <v>3.7420483686107203E-2</v>
      </c>
      <c r="AD71" s="150"/>
      <c r="AE71" s="150"/>
      <c r="AF71" s="150"/>
      <c r="AH71" s="4"/>
      <c r="AI71" s="150"/>
      <c r="AJ71" s="150"/>
      <c r="AK71" s="150"/>
      <c r="AL71" s="150"/>
      <c r="AM71" s="150"/>
      <c r="AQ71" s="134">
        <v>536</v>
      </c>
      <c r="AR71" s="739">
        <v>2.0963785638219899E-2</v>
      </c>
      <c r="AS71" s="739">
        <v>6373.0822130713595</v>
      </c>
      <c r="AT71" s="739">
        <v>6373.0926949641698</v>
      </c>
      <c r="AU71" s="739">
        <v>2.0822130713552198</v>
      </c>
      <c r="AV71" s="739">
        <v>2.09269496417433</v>
      </c>
      <c r="AW71" s="739">
        <v>785.91274167787799</v>
      </c>
      <c r="AX71" s="739">
        <v>274.55195930967898</v>
      </c>
      <c r="AY71" s="739">
        <v>2.6341368006953298</v>
      </c>
      <c r="AZ71" s="739">
        <v>782.57537472023705</v>
      </c>
      <c r="BA71" s="739">
        <v>3.3373669576402101</v>
      </c>
      <c r="BB71" s="739">
        <v>1.0002386671043899</v>
      </c>
      <c r="BC71" s="739">
        <v>1.0470293800471</v>
      </c>
      <c r="BD71" s="739">
        <v>1.0470236848521499</v>
      </c>
      <c r="BE71" s="739">
        <v>4.19151560681712E-2</v>
      </c>
      <c r="BF71" s="739"/>
      <c r="BG71" s="739">
        <v>1.2746721996261701E-2</v>
      </c>
      <c r="BH71" s="739">
        <v>2.4591016829175302E-2</v>
      </c>
      <c r="BI71" s="739">
        <v>3.7337738825437103E-2</v>
      </c>
    </row>
    <row r="72" spans="10:61">
      <c r="J72" s="150"/>
      <c r="K72" s="4">
        <v>537</v>
      </c>
      <c r="L72" s="80">
        <f t="shared" si="1"/>
        <v>2.1040827018594145E-2</v>
      </c>
      <c r="M72" s="80">
        <f t="shared" si="2"/>
        <v>6373.0981073988578</v>
      </c>
      <c r="N72" s="80">
        <v>6373.1086278123703</v>
      </c>
      <c r="O72" s="80">
        <v>2.0981073988568699</v>
      </c>
      <c r="P72" s="80">
        <v>2.1086278123661599</v>
      </c>
      <c r="Q72" s="80">
        <v>784.35689645200398</v>
      </c>
      <c r="R72" s="80">
        <v>274.44846420986198</v>
      </c>
      <c r="S72" s="150">
        <v>2.6132355146085602</v>
      </c>
      <c r="T72" s="150">
        <f t="shared" si="0"/>
        <v>781.04725882577884</v>
      </c>
      <c r="U72" s="150">
        <v>3.3096376262251401</v>
      </c>
      <c r="V72" s="150">
        <v>1.0002381859679099</v>
      </c>
      <c r="W72" s="150">
        <v>1.04702589739828</v>
      </c>
      <c r="X72" s="150">
        <v>1.0470201813340401</v>
      </c>
      <c r="Y72" s="150">
        <v>4.20689387797211E-2</v>
      </c>
      <c r="Z72" s="150"/>
      <c r="AA72" s="150">
        <v>1.27104175564875E-2</v>
      </c>
      <c r="AB72" s="150">
        <v>2.4365246784446199E-2</v>
      </c>
      <c r="AC72" s="150">
        <v>3.7075664340933699E-2</v>
      </c>
      <c r="AD72" s="150"/>
      <c r="AE72" s="150"/>
      <c r="AF72" s="150"/>
      <c r="AH72" s="4"/>
      <c r="AI72" s="150"/>
      <c r="AJ72" s="150"/>
      <c r="AK72" s="150"/>
      <c r="AL72" s="150"/>
      <c r="AM72" s="150"/>
      <c r="AQ72" s="134">
        <v>537</v>
      </c>
      <c r="AR72" s="739">
        <v>2.1174475186600698E-2</v>
      </c>
      <c r="AS72" s="739">
        <v>6373.1031768569901</v>
      </c>
      <c r="AT72" s="739">
        <v>6373.1137640945899</v>
      </c>
      <c r="AU72" s="739">
        <v>2.1031768569934401</v>
      </c>
      <c r="AV72" s="739">
        <v>2.11376409458674</v>
      </c>
      <c r="AW72" s="739">
        <v>783.85587125759798</v>
      </c>
      <c r="AX72" s="739">
        <v>274.41510054045398</v>
      </c>
      <c r="AY72" s="739">
        <v>2.6065329672800899</v>
      </c>
      <c r="AZ72" s="739">
        <v>780.55512365132995</v>
      </c>
      <c r="BA72" s="739">
        <v>3.3007476062675298</v>
      </c>
      <c r="BB72" s="739">
        <v>1.0002380311594099</v>
      </c>
      <c r="BC72" s="739">
        <v>1.0470247856380599</v>
      </c>
      <c r="BD72" s="739">
        <v>1.04701903328587</v>
      </c>
      <c r="BE72" s="739">
        <v>4.2336071529462102E-2</v>
      </c>
      <c r="BF72" s="739"/>
      <c r="BG72" s="739">
        <v>1.2698732698330301E-2</v>
      </c>
      <c r="BH72" s="739">
        <v>2.42929062359113E-2</v>
      </c>
      <c r="BI72" s="739">
        <v>3.6991638934241601E-2</v>
      </c>
    </row>
    <row r="73" spans="10:61">
      <c r="J73" s="150"/>
      <c r="K73" s="4">
        <v>538</v>
      </c>
      <c r="L73" s="80">
        <f t="shared" si="1"/>
        <v>2.1252290845720088E-2</v>
      </c>
      <c r="M73" s="80">
        <f t="shared" si="2"/>
        <v>6373.1191482258764</v>
      </c>
      <c r="N73" s="80">
        <v>6373.1297743713003</v>
      </c>
      <c r="O73" s="80">
        <v>2.1191482258754601</v>
      </c>
      <c r="P73" s="80">
        <v>2.1297743712983199</v>
      </c>
      <c r="Q73" s="80">
        <v>782.29579621209496</v>
      </c>
      <c r="R73" s="80">
        <v>274.31110317815097</v>
      </c>
      <c r="S73" s="150">
        <v>2.5857506040760798</v>
      </c>
      <c r="T73" s="150">
        <f t="shared" si="0"/>
        <v>779.02260700698332</v>
      </c>
      <c r="U73" s="150">
        <v>3.2731892051115898</v>
      </c>
      <c r="V73" s="150">
        <v>1.00023754952806</v>
      </c>
      <c r="W73" s="150">
        <v>1.04702128296815</v>
      </c>
      <c r="X73" s="150">
        <v>1.04701550953755</v>
      </c>
      <c r="Y73" s="150">
        <v>4.24913970600755E-2</v>
      </c>
      <c r="Z73" s="150"/>
      <c r="AA73" s="150">
        <v>1.2662368087398099E-2</v>
      </c>
      <c r="AB73" s="150">
        <v>2.4068784044296101E-2</v>
      </c>
      <c r="AC73" s="150">
        <v>3.6731152131694297E-2</v>
      </c>
      <c r="AD73" s="150"/>
      <c r="AE73" s="150"/>
      <c r="AF73" s="150"/>
      <c r="AH73" s="4"/>
      <c r="AI73" s="150"/>
      <c r="AJ73" s="150"/>
      <c r="AK73" s="150"/>
      <c r="AL73" s="150"/>
      <c r="AM73" s="150"/>
      <c r="AQ73" s="134">
        <v>538</v>
      </c>
      <c r="AR73" s="739">
        <v>2.1387282200145599E-2</v>
      </c>
      <c r="AS73" s="739">
        <v>6373.1243513321797</v>
      </c>
      <c r="AT73" s="739">
        <v>6373.1350449732799</v>
      </c>
      <c r="AU73" s="739">
        <v>2.1243513321800398</v>
      </c>
      <c r="AV73" s="739">
        <v>2.1350449732801202</v>
      </c>
      <c r="AW73" s="739">
        <v>781.78276981686804</v>
      </c>
      <c r="AX73" s="739">
        <v>274.27686723836501</v>
      </c>
      <c r="AY73" s="739">
        <v>2.5789453438399002</v>
      </c>
      <c r="AZ73" s="739">
        <v>778.51860253635402</v>
      </c>
      <c r="BA73" s="739">
        <v>3.2641672805139601</v>
      </c>
      <c r="BB73" s="739">
        <v>1.0002373912787801</v>
      </c>
      <c r="BC73" s="739">
        <v>1.04702014087298</v>
      </c>
      <c r="BD73" s="739">
        <v>1.0470143307908</v>
      </c>
      <c r="BE73" s="739">
        <v>4.2761210112075801E-2</v>
      </c>
      <c r="BF73" s="739"/>
      <c r="BG73" s="739">
        <v>1.26504160755117E-2</v>
      </c>
      <c r="BH73" s="739">
        <v>2.3995454364858601E-2</v>
      </c>
      <c r="BI73" s="739">
        <v>3.6645870440370203E-2</v>
      </c>
    </row>
    <row r="74" spans="10:61">
      <c r="J74" s="150"/>
      <c r="K74" s="4">
        <v>539</v>
      </c>
      <c r="L74" s="80">
        <f t="shared" si="1"/>
        <v>2.1465879919640905E-2</v>
      </c>
      <c r="M74" s="80">
        <f t="shared" si="2"/>
        <v>6373.1404005167224</v>
      </c>
      <c r="N74" s="80">
        <v>6373.1511334566803</v>
      </c>
      <c r="O74" s="80">
        <v>2.1404005167211801</v>
      </c>
      <c r="P74" s="80">
        <v>2.1511334566809999</v>
      </c>
      <c r="Q74" s="80">
        <v>780.218449573557</v>
      </c>
      <c r="R74" s="80">
        <v>274.17236257252802</v>
      </c>
      <c r="S74" s="150">
        <v>2.5582829024200699</v>
      </c>
      <c r="T74" s="150">
        <f t="shared" si="0"/>
        <v>776.98166845918036</v>
      </c>
      <c r="U74" s="150">
        <v>3.2367811143766199</v>
      </c>
      <c r="V74" s="150">
        <v>1.0002369091521099</v>
      </c>
      <c r="W74" s="150">
        <v>1.0470166179735501</v>
      </c>
      <c r="X74" s="150">
        <v>1.0470107866017599</v>
      </c>
      <c r="Y74" s="150">
        <v>4.29180939131584E-2</v>
      </c>
      <c r="Z74" s="150"/>
      <c r="AA74" s="150">
        <v>1.2613991554065699E-2</v>
      </c>
      <c r="AB74" s="150">
        <v>2.3772989610150098E-2</v>
      </c>
      <c r="AC74" s="150">
        <v>3.6386981164215702E-2</v>
      </c>
      <c r="AD74" s="150"/>
      <c r="AE74" s="150"/>
      <c r="AF74" s="150"/>
      <c r="AH74" s="4"/>
      <c r="AI74" s="150"/>
      <c r="AJ74" s="150"/>
      <c r="AK74" s="150"/>
      <c r="AL74" s="150"/>
      <c r="AM74" s="150"/>
      <c r="AQ74" s="134">
        <v>539</v>
      </c>
      <c r="AR74" s="739">
        <v>2.1602227959733399E-2</v>
      </c>
      <c r="AS74" s="739">
        <v>6373.1457386143802</v>
      </c>
      <c r="AT74" s="739">
        <v>6373.1565397283603</v>
      </c>
      <c r="AU74" s="739">
        <v>2.14573861438019</v>
      </c>
      <c r="AV74" s="739">
        <v>2.1565397283600598</v>
      </c>
      <c r="AW74" s="739">
        <v>779.69335644849502</v>
      </c>
      <c r="AX74" s="739">
        <v>274.13724560771601</v>
      </c>
      <c r="AY74" s="739">
        <v>2.5513768544169899</v>
      </c>
      <c r="AZ74" s="739">
        <v>776.46572643752495</v>
      </c>
      <c r="BA74" s="739">
        <v>3.2276300109697802</v>
      </c>
      <c r="BB74" s="739">
        <v>1.0002367474543199</v>
      </c>
      <c r="BC74" s="739">
        <v>1.04701544519302</v>
      </c>
      <c r="BD74" s="739">
        <v>1.04700957680235</v>
      </c>
      <c r="BE74" s="739">
        <v>4.3190614109335002E-2</v>
      </c>
      <c r="BF74" s="739"/>
      <c r="BG74" s="739">
        <v>1.2601771597591901E-2</v>
      </c>
      <c r="BH74" s="739">
        <v>2.3698696117784E-2</v>
      </c>
      <c r="BI74" s="739">
        <v>3.6300467715375803E-2</v>
      </c>
    </row>
    <row r="75" spans="10:61">
      <c r="J75" s="150"/>
      <c r="K75" s="4">
        <v>540</v>
      </c>
      <c r="L75" s="80">
        <f t="shared" si="1"/>
        <v>2.168161559944198E-2</v>
      </c>
      <c r="M75" s="80">
        <f t="shared" si="2"/>
        <v>6373.1618663966419</v>
      </c>
      <c r="N75" s="80">
        <v>6373.1727072044396</v>
      </c>
      <c r="O75" s="80">
        <v>2.16186639664082</v>
      </c>
      <c r="P75" s="80">
        <v>2.17270720444054</v>
      </c>
      <c r="Q75" s="80">
        <v>778.12477594646896</v>
      </c>
      <c r="R75" s="80">
        <v>274.03222854676699</v>
      </c>
      <c r="S75" s="150">
        <v>2.5308353302940798</v>
      </c>
      <c r="T75" s="150">
        <f t="shared" si="0"/>
        <v>774.92435856924067</v>
      </c>
      <c r="U75" s="150">
        <v>3.2004173772283302</v>
      </c>
      <c r="V75" s="150">
        <v>1.0002362648318801</v>
      </c>
      <c r="W75" s="150">
        <v>1.04701190185353</v>
      </c>
      <c r="X75" s="150">
        <v>1.04700601195995</v>
      </c>
      <c r="Y75" s="150">
        <v>4.33490717832683E-2</v>
      </c>
      <c r="Z75" s="150"/>
      <c r="AA75" s="150">
        <v>1.25652874422013E-2</v>
      </c>
      <c r="AB75" s="150">
        <v>2.34778982642199E-2</v>
      </c>
      <c r="AC75" s="150">
        <v>3.6043185706421198E-2</v>
      </c>
      <c r="AD75" s="150"/>
      <c r="AE75" s="150"/>
      <c r="AF75" s="150"/>
      <c r="AH75" s="4"/>
      <c r="AI75" s="150"/>
      <c r="AJ75" s="150"/>
      <c r="AK75" s="150"/>
      <c r="AL75" s="150"/>
      <c r="AM75" s="150"/>
      <c r="AQ75" s="134">
        <v>540</v>
      </c>
      <c r="AR75" s="739">
        <v>2.1819333960119001E-2</v>
      </c>
      <c r="AS75" s="739">
        <v>6373.1673408423403</v>
      </c>
      <c r="AT75" s="739">
        <v>6373.1782505093197</v>
      </c>
      <c r="AU75" s="739">
        <v>2.1673408423399199</v>
      </c>
      <c r="AV75" s="739">
        <v>2.1782505093199802</v>
      </c>
      <c r="AW75" s="739">
        <v>777.58755087384702</v>
      </c>
      <c r="AX75" s="739">
        <v>273.996221714537</v>
      </c>
      <c r="AY75" s="739">
        <v>2.5238304464124099</v>
      </c>
      <c r="AZ75" s="739">
        <v>774.39641101890902</v>
      </c>
      <c r="BA75" s="739">
        <v>3.1911398549382302</v>
      </c>
      <c r="BB75" s="739">
        <v>1.00023609967801</v>
      </c>
      <c r="BC75" s="739">
        <v>1.0470106980333</v>
      </c>
      <c r="BD75" s="739">
        <v>1.04700477074988</v>
      </c>
      <c r="BE75" s="739">
        <v>4.3624326233384601E-2</v>
      </c>
      <c r="BF75" s="739"/>
      <c r="BG75" s="739">
        <v>1.25527987733758E-2</v>
      </c>
      <c r="BH75" s="739">
        <v>2.34026665132358E-2</v>
      </c>
      <c r="BI75" s="739">
        <v>3.5955465286611497E-2</v>
      </c>
    </row>
    <row r="76" spans="10:61">
      <c r="J76" s="150"/>
      <c r="K76" s="4">
        <v>541</v>
      </c>
      <c r="L76" s="80">
        <f t="shared" si="1"/>
        <v>2.1899519458871093E-2</v>
      </c>
      <c r="M76" s="80">
        <f t="shared" si="2"/>
        <v>6373.1835480122418</v>
      </c>
      <c r="N76" s="80">
        <v>6373.1944977719704</v>
      </c>
      <c r="O76" s="80">
        <v>2.18354801224026</v>
      </c>
      <c r="P76" s="80">
        <v>2.1944977719696999</v>
      </c>
      <c r="Q76" s="80">
        <v>776.01469537998901</v>
      </c>
      <c r="R76" s="80">
        <v>273.89068711586901</v>
      </c>
      <c r="S76" s="150">
        <v>2.5034108313480998</v>
      </c>
      <c r="T76" s="150">
        <f t="shared" si="0"/>
        <v>772.85059333692834</v>
      </c>
      <c r="U76" s="150">
        <v>3.1641020430606299</v>
      </c>
      <c r="V76" s="150">
        <v>1.00023561655937</v>
      </c>
      <c r="W76" s="150">
        <v>1.0470071340410601</v>
      </c>
      <c r="X76" s="150">
        <v>1.04700118503929</v>
      </c>
      <c r="Y76" s="150">
        <v>4.3784373539892799E-2</v>
      </c>
      <c r="Z76" s="150"/>
      <c r="AA76" s="150">
        <v>1.25162552768447E-2</v>
      </c>
      <c r="AB76" s="150">
        <v>2.3183544900621501E-2</v>
      </c>
      <c r="AC76" s="150">
        <v>3.5699800177466198E-2</v>
      </c>
      <c r="AD76" s="150"/>
      <c r="AE76" s="150"/>
      <c r="AF76" s="150"/>
      <c r="AH76" s="4"/>
      <c r="AI76" s="150"/>
      <c r="AJ76" s="150"/>
      <c r="AK76" s="150"/>
      <c r="AL76" s="150"/>
      <c r="AM76" s="150"/>
      <c r="AQ76" s="134">
        <v>541</v>
      </c>
      <c r="AR76" s="739">
        <v>2.20386219120834E-2</v>
      </c>
      <c r="AS76" s="739">
        <v>6373.1891601763</v>
      </c>
      <c r="AT76" s="739">
        <v>6373.2001794872604</v>
      </c>
      <c r="AU76" s="739">
        <v>2.1891601763000401</v>
      </c>
      <c r="AV76" s="739">
        <v>2.2001794872560798</v>
      </c>
      <c r="AW76" s="739">
        <v>775.46527347197195</v>
      </c>
      <c r="AX76" s="739">
        <v>273.85378148520101</v>
      </c>
      <c r="AY76" s="739">
        <v>2.49630908984832</v>
      </c>
      <c r="AZ76" s="739">
        <v>772.31057257667499</v>
      </c>
      <c r="BA76" s="739">
        <v>3.15470089529693</v>
      </c>
      <c r="BB76" s="739">
        <v>1.0002354479420199</v>
      </c>
      <c r="BC76" s="739">
        <v>1.0470058988228299</v>
      </c>
      <c r="BD76" s="739">
        <v>1.0469999120565801</v>
      </c>
      <c r="BE76" s="739">
        <v>4.4062389626105897E-2</v>
      </c>
      <c r="BF76" s="739"/>
      <c r="BG76" s="739">
        <v>1.2503497151637099E-2</v>
      </c>
      <c r="BH76" s="739">
        <v>2.3107400674504199E-2</v>
      </c>
      <c r="BI76" s="739">
        <v>3.5610897826141297E-2</v>
      </c>
    </row>
    <row r="77" spans="10:61">
      <c r="J77" s="150"/>
      <c r="K77" s="4">
        <v>542</v>
      </c>
      <c r="L77" s="80">
        <f t="shared" si="1"/>
        <v>2.2119613288495734E-2</v>
      </c>
      <c r="M77" s="80">
        <f t="shared" si="2"/>
        <v>6373.2054475317009</v>
      </c>
      <c r="N77" s="80">
        <v>6373.2165073383403</v>
      </c>
      <c r="O77" s="80">
        <v>2.2054475316991402</v>
      </c>
      <c r="P77" s="80">
        <v>2.21650733834338</v>
      </c>
      <c r="Q77" s="80">
        <v>773.88812859168399</v>
      </c>
      <c r="R77" s="80">
        <v>273.74772415466401</v>
      </c>
      <c r="S77" s="150">
        <v>2.4760123714843099</v>
      </c>
      <c r="T77" s="150">
        <f t="shared" si="0"/>
        <v>770.76028940537753</v>
      </c>
      <c r="U77" s="150">
        <v>3.12783918630651</v>
      </c>
      <c r="V77" s="150">
        <v>1.00023496432679</v>
      </c>
      <c r="W77" s="150">
        <v>1.04700231396299</v>
      </c>
      <c r="X77" s="150">
        <v>1.0469963052608</v>
      </c>
      <c r="Y77" s="150">
        <v>4.4224042479981997E-2</v>
      </c>
      <c r="Z77" s="150"/>
      <c r="AA77" s="150">
        <v>1.2466894623317499E-2</v>
      </c>
      <c r="AB77" s="150">
        <v>2.2889964513289202E-2</v>
      </c>
      <c r="AC77" s="150">
        <v>3.53568591366068E-2</v>
      </c>
      <c r="AD77" s="150"/>
      <c r="AE77" s="150"/>
      <c r="AF77" s="150"/>
      <c r="AH77" s="4"/>
      <c r="AI77" s="150"/>
      <c r="AJ77" s="150"/>
      <c r="AK77" s="150"/>
      <c r="AL77" s="150"/>
      <c r="AM77" s="150"/>
      <c r="AQ77" s="134">
        <v>542</v>
      </c>
      <c r="AR77" s="739">
        <v>2.2260113744604699E-2</v>
      </c>
      <c r="AS77" s="739">
        <v>6373.2111987982098</v>
      </c>
      <c r="AT77" s="739">
        <v>6373.2223288550904</v>
      </c>
      <c r="AU77" s="739">
        <v>2.2111987982121302</v>
      </c>
      <c r="AV77" s="739">
        <v>2.22232885508443</v>
      </c>
      <c r="AW77" s="739">
        <v>773.32644530930497</v>
      </c>
      <c r="AX77" s="739">
        <v>273.70991070503197</v>
      </c>
      <c r="AY77" s="739">
        <v>2.4688157766039902</v>
      </c>
      <c r="AZ77" s="739">
        <v>770.20812806998094</v>
      </c>
      <c r="BA77" s="739">
        <v>3.11831723932373</v>
      </c>
      <c r="BB77" s="739">
        <v>1.0002347922386901</v>
      </c>
      <c r="BC77" s="739">
        <v>1.0470010469844999</v>
      </c>
      <c r="BD77" s="739">
        <v>1.0469950001394199</v>
      </c>
      <c r="BE77" s="739">
        <v>4.4504847855478202E-2</v>
      </c>
      <c r="BF77" s="739"/>
      <c r="BG77" s="739">
        <v>1.24538663220805E-2</v>
      </c>
      <c r="BH77" s="739">
        <v>2.28129338173036E-2</v>
      </c>
      <c r="BI77" s="739">
        <v>3.5266800139383998E-2</v>
      </c>
    </row>
    <row r="78" spans="10:61">
      <c r="J78" s="150"/>
      <c r="K78" s="4">
        <v>543</v>
      </c>
      <c r="L78" s="80">
        <f t="shared" si="1"/>
        <v>2.2341919097882294E-2</v>
      </c>
      <c r="M78" s="80">
        <f t="shared" si="2"/>
        <v>6373.2275671449897</v>
      </c>
      <c r="N78" s="80">
        <v>6373.2387381045401</v>
      </c>
      <c r="O78" s="80">
        <v>2.22756714498763</v>
      </c>
      <c r="P78" s="80">
        <v>2.2387381045365702</v>
      </c>
      <c r="Q78" s="80">
        <v>771.74499699740795</v>
      </c>
      <c r="R78" s="80">
        <v>273.60332539641701</v>
      </c>
      <c r="S78" s="150">
        <v>2.4486429380865502</v>
      </c>
      <c r="T78" s="150">
        <f t="shared" si="0"/>
        <v>768.65336409215217</v>
      </c>
      <c r="U78" s="150">
        <v>3.09163290525581</v>
      </c>
      <c r="V78" s="150">
        <v>1.00023430812648</v>
      </c>
      <c r="W78" s="150">
        <v>1.04699744104002</v>
      </c>
      <c r="X78" s="150">
        <v>1.0469913720392501</v>
      </c>
      <c r="Y78" s="150">
        <v>4.4668122331586298E-2</v>
      </c>
      <c r="Z78" s="150"/>
      <c r="AA78" s="150">
        <v>1.24172050881878E-2</v>
      </c>
      <c r="AB78" s="150">
        <v>2.2597192183613699E-2</v>
      </c>
      <c r="AC78" s="150">
        <v>3.5014397271801501E-2</v>
      </c>
      <c r="AD78" s="150"/>
      <c r="AE78" s="150"/>
      <c r="AF78" s="150"/>
      <c r="AH78" s="4"/>
      <c r="AI78" s="150"/>
      <c r="AJ78" s="150"/>
      <c r="AK78" s="150"/>
      <c r="AL78" s="150"/>
      <c r="AM78" s="150"/>
      <c r="AQ78" s="134">
        <v>543</v>
      </c>
      <c r="AR78" s="739">
        <v>2.2483831607050499E-2</v>
      </c>
      <c r="AS78" s="739">
        <v>6373.23345891196</v>
      </c>
      <c r="AT78" s="739">
        <v>6373.2447008277604</v>
      </c>
      <c r="AU78" s="739">
        <v>2.2334589119567299</v>
      </c>
      <c r="AV78" s="739">
        <v>2.2447008277602598</v>
      </c>
      <c r="AW78" s="739">
        <v>771.17098816995099</v>
      </c>
      <c r="AX78" s="739">
        <v>273.56459501688897</v>
      </c>
      <c r="AY78" s="739">
        <v>2.44135351962536</v>
      </c>
      <c r="AZ78" s="739">
        <v>768.08899515246503</v>
      </c>
      <c r="BA78" s="739">
        <v>3.0819930174866998</v>
      </c>
      <c r="BB78" s="739">
        <v>1.0002341325605599</v>
      </c>
      <c r="BC78" s="739">
        <v>1.04699614193497</v>
      </c>
      <c r="BD78" s="739">
        <v>1.0469900344091201</v>
      </c>
      <c r="BE78" s="739">
        <v>4.4951744926947902E-2</v>
      </c>
      <c r="BF78" s="739"/>
      <c r="BG78" s="739">
        <v>1.2403905916314101E-2</v>
      </c>
      <c r="BH78" s="739">
        <v>2.2519301237175798E-2</v>
      </c>
      <c r="BI78" s="739">
        <v>3.4923207153489899E-2</v>
      </c>
    </row>
    <row r="79" spans="10:61">
      <c r="J79" s="150"/>
      <c r="K79" s="4">
        <v>544</v>
      </c>
      <c r="L79" s="80">
        <f t="shared" si="1"/>
        <v>2.2566459117796971E-2</v>
      </c>
      <c r="M79" s="80">
        <f t="shared" si="2"/>
        <v>6373.2499090640877</v>
      </c>
      <c r="N79" s="80">
        <v>6373.2611922936503</v>
      </c>
      <c r="O79" s="80">
        <v>2.2499090640855099</v>
      </c>
      <c r="P79" s="80">
        <v>2.26119229364441</v>
      </c>
      <c r="Q79" s="80">
        <v>769.58522274180405</v>
      </c>
      <c r="R79" s="80">
        <v>273.45747643141402</v>
      </c>
      <c r="S79" s="150">
        <v>2.4213055392234502</v>
      </c>
      <c r="T79" s="150">
        <f t="shared" si="0"/>
        <v>766.52973542096674</v>
      </c>
      <c r="U79" s="150">
        <v>3.0554873208373201</v>
      </c>
      <c r="V79" s="150">
        <v>1.0002336479509999</v>
      </c>
      <c r="W79" s="150">
        <v>1.0469925146866099</v>
      </c>
      <c r="X79" s="150">
        <v>1.04698638478311</v>
      </c>
      <c r="Y79" s="150">
        <v>4.5116657260677998E-2</v>
      </c>
      <c r="Z79" s="150"/>
      <c r="AA79" s="150">
        <v>1.2367186320246E-2</v>
      </c>
      <c r="AB79" s="150">
        <v>2.2305263067803699E-2</v>
      </c>
      <c r="AC79" s="150">
        <v>3.4672449388049698E-2</v>
      </c>
      <c r="AD79" s="150"/>
      <c r="AE79" s="150"/>
      <c r="AF79" s="150"/>
      <c r="AH79" s="4"/>
      <c r="AI79" s="150"/>
      <c r="AJ79" s="150"/>
      <c r="AK79" s="150"/>
      <c r="AL79" s="150"/>
      <c r="AM79" s="150"/>
      <c r="AQ79" s="134">
        <v>544</v>
      </c>
      <c r="AR79" s="739">
        <v>2.2709797871393701E-2</v>
      </c>
      <c r="AS79" s="739">
        <v>6373.2559427435599</v>
      </c>
      <c r="AT79" s="739">
        <v>6373.2672976425001</v>
      </c>
      <c r="AU79" s="739">
        <v>2.25594274356378</v>
      </c>
      <c r="AV79" s="739">
        <v>2.26729764249948</v>
      </c>
      <c r="AW79" s="739">
        <v>768.99882458655895</v>
      </c>
      <c r="AX79" s="739">
        <v>273.41781991974801</v>
      </c>
      <c r="AY79" s="739">
        <v>2.4139253521080799</v>
      </c>
      <c r="AZ79" s="739">
        <v>765.95309220436104</v>
      </c>
      <c r="BA79" s="739">
        <v>3.0457323821984401</v>
      </c>
      <c r="BB79" s="739">
        <v>1.00023346890034</v>
      </c>
      <c r="BC79" s="739">
        <v>1.0469911830846299</v>
      </c>
      <c r="BD79" s="739">
        <v>1.0469850142700601</v>
      </c>
      <c r="BE79" s="739">
        <v>4.5403125282973598E-2</v>
      </c>
      <c r="BF79" s="739"/>
      <c r="BG79" s="739">
        <v>1.23536156088342E-2</v>
      </c>
      <c r="BH79" s="739">
        <v>2.2226538296620801E-2</v>
      </c>
      <c r="BI79" s="739">
        <v>3.4580153905454998E-2</v>
      </c>
    </row>
    <row r="80" spans="10:61">
      <c r="J80" s="150"/>
      <c r="K80" s="4">
        <v>545</v>
      </c>
      <c r="L80" s="80">
        <f t="shared" si="1"/>
        <v>2.2793255802428893E-2</v>
      </c>
      <c r="M80" s="80">
        <f t="shared" si="2"/>
        <v>6373.2724755232057</v>
      </c>
      <c r="N80" s="80">
        <v>6373.2838721511098</v>
      </c>
      <c r="O80" s="80">
        <v>2.27247552320331</v>
      </c>
      <c r="P80" s="80">
        <v>2.2838721511045299</v>
      </c>
      <c r="Q80" s="80">
        <v>767.40872872935802</v>
      </c>
      <c r="R80" s="80">
        <v>273.31016270552499</v>
      </c>
      <c r="S80" s="150">
        <v>2.3940032028251501</v>
      </c>
      <c r="T80" s="150">
        <f t="shared" si="0"/>
        <v>764.38932215399257</v>
      </c>
      <c r="U80" s="150">
        <v>3.01940657536543</v>
      </c>
      <c r="V80" s="150">
        <v>1.0002329837930899</v>
      </c>
      <c r="W80" s="150">
        <v>1.0469875343109001</v>
      </c>
      <c r="X80" s="150">
        <v>1.0469813428945201</v>
      </c>
      <c r="Y80" s="150">
        <v>4.5569691871605797E-2</v>
      </c>
      <c r="Z80" s="150"/>
      <c r="AA80" s="150">
        <v>1.2316838011492101E-2</v>
      </c>
      <c r="AB80" s="150">
        <v>2.2014212383977098E-2</v>
      </c>
      <c r="AC80" s="150">
        <v>3.4331050395469201E-2</v>
      </c>
      <c r="AD80" s="150"/>
      <c r="AE80" s="150"/>
      <c r="AF80" s="150"/>
      <c r="AH80" s="4"/>
      <c r="AI80" s="150"/>
      <c r="AJ80" s="150"/>
      <c r="AK80" s="150"/>
      <c r="AL80" s="150"/>
      <c r="AM80" s="150"/>
      <c r="AQ80" s="134">
        <v>545</v>
      </c>
      <c r="AR80" s="739">
        <v>2.2938035134448899E-2</v>
      </c>
      <c r="AS80" s="739">
        <v>6373.2786525414404</v>
      </c>
      <c r="AT80" s="739">
        <v>6373.290121559</v>
      </c>
      <c r="AU80" s="739">
        <v>2.2786525414351799</v>
      </c>
      <c r="AV80" s="739">
        <v>2.2901215590024</v>
      </c>
      <c r="AW80" s="739">
        <v>766.80987787179299</v>
      </c>
      <c r="AX80" s="739">
        <v>273.269570767262</v>
      </c>
      <c r="AY80" s="739">
        <v>2.38653432665398</v>
      </c>
      <c r="AZ80" s="739">
        <v>763.80033836525797</v>
      </c>
      <c r="BA80" s="739">
        <v>3.0095395065347001</v>
      </c>
      <c r="BB80" s="739">
        <v>1.0002328012509201</v>
      </c>
      <c r="BC80" s="739">
        <v>1.04698616983752</v>
      </c>
      <c r="BD80" s="739">
        <v>1.0469799391202099</v>
      </c>
      <c r="BE80" s="739">
        <v>4.5859033811211702E-2</v>
      </c>
      <c r="BF80" s="739"/>
      <c r="BG80" s="739">
        <v>1.23029951180207E-2</v>
      </c>
      <c r="BH80" s="739">
        <v>2.19346804119556E-2</v>
      </c>
      <c r="BI80" s="739">
        <v>3.4237675529976301E-2</v>
      </c>
    </row>
    <row r="81" spans="10:61">
      <c r="J81" s="150"/>
      <c r="K81" s="4">
        <v>546</v>
      </c>
      <c r="L81" s="80">
        <f t="shared" si="1"/>
        <v>2.3022331831635479E-2</v>
      </c>
      <c r="M81" s="80">
        <f t="shared" si="2"/>
        <v>6373.2952687790084</v>
      </c>
      <c r="N81" s="80">
        <v>6373.30677994492</v>
      </c>
      <c r="O81" s="80">
        <v>2.29526877900574</v>
      </c>
      <c r="P81" s="80">
        <v>2.3067799449215598</v>
      </c>
      <c r="Q81" s="80">
        <v>765.21543865608101</v>
      </c>
      <c r="R81" s="80">
        <v>273.16136951877098</v>
      </c>
      <c r="S81" s="150">
        <v>2.3667389758334498</v>
      </c>
      <c r="T81" s="150">
        <f t="shared" si="0"/>
        <v>762.23204382482993</v>
      </c>
      <c r="U81" s="150">
        <v>2.9833948312511298</v>
      </c>
      <c r="V81" s="150">
        <v>1.0002323156456501</v>
      </c>
      <c r="W81" s="150">
        <v>1.0469824993147201</v>
      </c>
      <c r="X81" s="150">
        <v>1.04697624576919</v>
      </c>
      <c r="Y81" s="150">
        <v>4.6027271213006302E-2</v>
      </c>
      <c r="Z81" s="150"/>
      <c r="AA81" s="150">
        <v>1.2266159898133599E-2</v>
      </c>
      <c r="AB81" s="150">
        <v>2.1724075398982301E-2</v>
      </c>
      <c r="AC81" s="150">
        <v>3.3990235297115798E-2</v>
      </c>
      <c r="AD81" s="150"/>
      <c r="AE81" s="150"/>
      <c r="AF81" s="150"/>
      <c r="AH81" s="4"/>
      <c r="AI81" s="150"/>
      <c r="AJ81" s="150"/>
      <c r="AK81" s="150"/>
      <c r="AL81" s="150"/>
      <c r="AM81" s="150"/>
      <c r="AQ81" s="134">
        <v>546</v>
      </c>
      <c r="AR81" s="739">
        <v>2.3168566220132601E-2</v>
      </c>
      <c r="AS81" s="739">
        <v>6373.3015905765697</v>
      </c>
      <c r="AT81" s="739">
        <v>6373.3131748596797</v>
      </c>
      <c r="AU81" s="739">
        <v>2.3015905765696298</v>
      </c>
      <c r="AV81" s="739">
        <v>2.3131748596796902</v>
      </c>
      <c r="AW81" s="739">
        <v>764.60407215040095</v>
      </c>
      <c r="AX81" s="739">
        <v>273.11983276630701</v>
      </c>
      <c r="AY81" s="739">
        <v>2.3591835144008901</v>
      </c>
      <c r="AZ81" s="739">
        <v>761.63065356748405</v>
      </c>
      <c r="BA81" s="739">
        <v>2.9734185829173998</v>
      </c>
      <c r="BB81" s="739">
        <v>1.00023212960539</v>
      </c>
      <c r="BC81" s="739">
        <v>1.04698110159132</v>
      </c>
      <c r="BD81" s="739">
        <v>1.0469748083511199</v>
      </c>
      <c r="BE81" s="739">
        <v>4.6319515844970703E-2</v>
      </c>
      <c r="BF81" s="739"/>
      <c r="BG81" s="739">
        <v>1.22520442071431E-2</v>
      </c>
      <c r="BH81" s="739">
        <v>2.1643763039905398E-2</v>
      </c>
      <c r="BI81" s="739">
        <v>3.38958072470485E-2</v>
      </c>
    </row>
    <row r="82" spans="10:61">
      <c r="J82" s="150"/>
      <c r="K82" s="4">
        <v>547</v>
      </c>
      <c r="L82" s="80">
        <f t="shared" si="1"/>
        <v>2.3253710113210573E-2</v>
      </c>
      <c r="M82" s="80">
        <f t="shared" si="2"/>
        <v>6373.3182911108397</v>
      </c>
      <c r="N82" s="80">
        <v>6373.3299179658898</v>
      </c>
      <c r="O82" s="80">
        <v>2.31829111083738</v>
      </c>
      <c r="P82" s="80">
        <v>2.3299179658939799</v>
      </c>
      <c r="Q82" s="80">
        <v>763.00527704177898</v>
      </c>
      <c r="R82" s="80">
        <v>273.01108202385899</v>
      </c>
      <c r="S82" s="150">
        <v>2.3395159233255201</v>
      </c>
      <c r="T82" s="150">
        <f t="shared" si="0"/>
        <v>760.05782077210131</v>
      </c>
      <c r="U82" s="150">
        <v>2.9474562696776601</v>
      </c>
      <c r="V82" s="150">
        <v>1.0002316435017899</v>
      </c>
      <c r="W82" s="150">
        <v>1.0469774090934301</v>
      </c>
      <c r="X82" s="150">
        <v>1.04697109279635</v>
      </c>
      <c r="Y82" s="150">
        <v>4.6489440786444902E-2</v>
      </c>
      <c r="Z82" s="150"/>
      <c r="AA82" s="150">
        <v>1.2215151761594699E-2</v>
      </c>
      <c r="AB82" s="150">
        <v>2.1434887414955701E-2</v>
      </c>
      <c r="AC82" s="150">
        <v>3.3650039176550399E-2</v>
      </c>
      <c r="AD82" s="150"/>
      <c r="AE82" s="150"/>
      <c r="AF82" s="150"/>
      <c r="AH82" s="4"/>
      <c r="AI82" s="150"/>
      <c r="AJ82" s="150"/>
      <c r="AK82" s="150"/>
      <c r="AL82" s="150"/>
      <c r="AM82" s="150"/>
      <c r="AQ82" s="134">
        <v>547</v>
      </c>
      <c r="AR82" s="739">
        <v>2.3401414181745499E-2</v>
      </c>
      <c r="AS82" s="739">
        <v>6373.3247591427898</v>
      </c>
      <c r="AT82" s="739">
        <v>6373.3364598498802</v>
      </c>
      <c r="AU82" s="739">
        <v>2.3247591427897598</v>
      </c>
      <c r="AV82" s="739">
        <v>2.3364598498806299</v>
      </c>
      <c r="AW82" s="739">
        <v>762.38133239189597</v>
      </c>
      <c r="AX82" s="739">
        <v>272.96859097551999</v>
      </c>
      <c r="AY82" s="739">
        <v>2.3318760041258</v>
      </c>
      <c r="AZ82" s="739">
        <v>759.44395857013399</v>
      </c>
      <c r="BA82" s="739">
        <v>2.9373738217620802</v>
      </c>
      <c r="BB82" s="739">
        <v>1.0002314539570101</v>
      </c>
      <c r="BC82" s="739">
        <v>1.0469759777372101</v>
      </c>
      <c r="BD82" s="739">
        <v>1.0469696213477899</v>
      </c>
      <c r="BE82" s="739">
        <v>4.6784617169578303E-2</v>
      </c>
      <c r="BF82" s="739"/>
      <c r="BG82" s="739">
        <v>1.22007626853784E-2</v>
      </c>
      <c r="BH82" s="739">
        <v>2.1353821663931401E-2</v>
      </c>
      <c r="BI82" s="739">
        <v>3.3554584349309802E-2</v>
      </c>
    </row>
    <row r="83" spans="10:61">
      <c r="J83" s="150"/>
      <c r="K83" s="4">
        <v>548</v>
      </c>
      <c r="L83" s="80">
        <f t="shared" si="1"/>
        <v>2.3487413785175146E-2</v>
      </c>
      <c r="M83" s="80">
        <f t="shared" si="2"/>
        <v>6373.3415448209525</v>
      </c>
      <c r="N83" s="80">
        <v>6373.35328852784</v>
      </c>
      <c r="O83" s="80">
        <v>2.34154482095059</v>
      </c>
      <c r="P83" s="80">
        <v>2.3532885278431701</v>
      </c>
      <c r="Q83" s="80">
        <v>760.77816926293099</v>
      </c>
      <c r="R83" s="80">
        <v>272.85928522471499</v>
      </c>
      <c r="S83" s="150">
        <v>2.3123371276109701</v>
      </c>
      <c r="T83" s="150">
        <f t="shared" si="0"/>
        <v>757.86657417369008</v>
      </c>
      <c r="U83" s="150">
        <v>2.9115950892408802</v>
      </c>
      <c r="V83" s="150">
        <v>1.00023096735479</v>
      </c>
      <c r="W83" s="150">
        <v>1.0469722630359699</v>
      </c>
      <c r="X83" s="150">
        <v>1.0469658833586999</v>
      </c>
      <c r="Y83" s="150">
        <v>4.6956246541867599E-2</v>
      </c>
      <c r="Z83" s="150"/>
      <c r="AA83" s="150">
        <v>1.21638134295363E-2</v>
      </c>
      <c r="AB83" s="150">
        <v>2.11466837556172E-2</v>
      </c>
      <c r="AC83" s="150">
        <v>3.3310497185153498E-2</v>
      </c>
      <c r="AD83" s="150"/>
      <c r="AE83" s="150"/>
      <c r="AF83" s="150"/>
      <c r="AH83" s="4"/>
      <c r="AI83" s="150"/>
      <c r="AJ83" s="150"/>
      <c r="AK83" s="150"/>
      <c r="AL83" s="150"/>
      <c r="AM83" s="150"/>
      <c r="AQ83" s="134">
        <v>548</v>
      </c>
      <c r="AR83" s="739">
        <v>2.3636602304277901E-2</v>
      </c>
      <c r="AS83" s="739">
        <v>6373.3481605569696</v>
      </c>
      <c r="AT83" s="739">
        <v>6373.3599788581196</v>
      </c>
      <c r="AU83" s="739">
        <v>2.3481605569715001</v>
      </c>
      <c r="AV83" s="739">
        <v>2.3599788581236401</v>
      </c>
      <c r="AW83" s="739">
        <v>760.14158444384998</v>
      </c>
      <c r="AX83" s="739">
        <v>272.81583030381103</v>
      </c>
      <c r="AY83" s="739">
        <v>2.3046149013213699</v>
      </c>
      <c r="AZ83" s="739">
        <v>757.24017499375998</v>
      </c>
      <c r="BA83" s="739">
        <v>2.9014094500901</v>
      </c>
      <c r="BB83" s="739">
        <v>1.00023077429924</v>
      </c>
      <c r="BC83" s="739">
        <v>1.0469707976599001</v>
      </c>
      <c r="BD83" s="739">
        <v>1.0469643774886399</v>
      </c>
      <c r="BE83" s="739">
        <v>4.7254384027382898E-2</v>
      </c>
      <c r="BF83" s="739"/>
      <c r="BG83" s="739">
        <v>1.21491504088384E-2</v>
      </c>
      <c r="BH83" s="739">
        <v>2.1064891780299601E-2</v>
      </c>
      <c r="BI83" s="739">
        <v>3.32140421891381E-2</v>
      </c>
    </row>
    <row r="84" spans="10:61">
      <c r="J84" s="150"/>
      <c r="K84" s="4">
        <v>549</v>
      </c>
      <c r="L84" s="80">
        <f t="shared" si="1"/>
        <v>2.3723466218091162E-2</v>
      </c>
      <c r="M84" s="80">
        <f t="shared" si="2"/>
        <v>6373.3650322347376</v>
      </c>
      <c r="N84" s="80">
        <v>6373.3768939678503</v>
      </c>
      <c r="O84" s="80">
        <v>2.36503223473576</v>
      </c>
      <c r="P84" s="80">
        <v>2.37689396784481</v>
      </c>
      <c r="Q84" s="80">
        <v>758.53404158619901</v>
      </c>
      <c r="R84" s="80">
        <v>272.70596397499298</v>
      </c>
      <c r="S84" s="150">
        <v>2.2852056873024398</v>
      </c>
      <c r="T84" s="150">
        <f t="shared" si="0"/>
        <v>755.65822608164456</v>
      </c>
      <c r="U84" s="150">
        <v>2.87581550455445</v>
      </c>
      <c r="V84" s="150">
        <v>1.0002302871981299</v>
      </c>
      <c r="W84" s="150">
        <v>1.0469670605246799</v>
      </c>
      <c r="X84" s="150">
        <v>1.04696061683233</v>
      </c>
      <c r="Y84" s="150">
        <v>4.7427734891243703E-2</v>
      </c>
      <c r="Z84" s="150"/>
      <c r="AA84" s="150">
        <v>1.21121447768866E-2</v>
      </c>
      <c r="AB84" s="150">
        <v>2.08594997523102E-2</v>
      </c>
      <c r="AC84" s="150">
        <v>3.2971644529196799E-2</v>
      </c>
      <c r="AD84" s="150"/>
      <c r="AE84" s="150"/>
      <c r="AF84" s="150"/>
      <c r="AH84" s="4"/>
      <c r="AI84" s="150"/>
      <c r="AJ84" s="150"/>
      <c r="AK84" s="150"/>
      <c r="AL84" s="150"/>
      <c r="AM84" s="150"/>
      <c r="AQ84" s="134">
        <v>549</v>
      </c>
      <c r="AR84" s="739">
        <v>2.3874154106737901E-2</v>
      </c>
      <c r="AS84" s="739">
        <v>6373.3717971592796</v>
      </c>
      <c r="AT84" s="739">
        <v>6373.3837342363304</v>
      </c>
      <c r="AU84" s="739">
        <v>2.3717971592757801</v>
      </c>
      <c r="AV84" s="739">
        <v>2.38373423632915</v>
      </c>
      <c r="AW84" s="739">
        <v>757.88475506581096</v>
      </c>
      <c r="AX84" s="739">
        <v>272.66153550887498</v>
      </c>
      <c r="AY84" s="739">
        <v>2.27740332724585</v>
      </c>
      <c r="AZ84" s="739">
        <v>755.01922535570498</v>
      </c>
      <c r="BA84" s="739">
        <v>2.8655297101055601</v>
      </c>
      <c r="BB84" s="739">
        <v>1.00023009062572</v>
      </c>
      <c r="BC84" s="739">
        <v>1.0469655607374599</v>
      </c>
      <c r="BD84" s="739">
        <v>1.0469590761454699</v>
      </c>
      <c r="BE84" s="739">
        <v>4.7728863120482898E-2</v>
      </c>
      <c r="BF84" s="739"/>
      <c r="BG84" s="739">
        <v>1.20972072816092E-2</v>
      </c>
      <c r="BH84" s="739">
        <v>2.07770088838942E-2</v>
      </c>
      <c r="BI84" s="739">
        <v>3.28742161655034E-2</v>
      </c>
    </row>
    <row r="85" spans="10:61">
      <c r="J85" s="150"/>
      <c r="K85" s="4">
        <v>550</v>
      </c>
      <c r="L85" s="80">
        <f t="shared" si="1"/>
        <v>2.3961891017398592E-2</v>
      </c>
      <c r="M85" s="80">
        <f t="shared" si="2"/>
        <v>6373.3887557009557</v>
      </c>
      <c r="N85" s="80">
        <v>6373.4007366464602</v>
      </c>
      <c r="O85" s="80">
        <v>2.3887557009538498</v>
      </c>
      <c r="P85" s="80">
        <v>2.4007366464625499</v>
      </c>
      <c r="Q85" s="80">
        <v>756.27282120254301</v>
      </c>
      <c r="R85" s="80">
        <v>272.55110297657802</v>
      </c>
      <c r="S85" s="150">
        <v>2.2581247163596898</v>
      </c>
      <c r="T85" s="150">
        <f t="shared" si="0"/>
        <v>753.43269945772295</v>
      </c>
      <c r="U85" s="150">
        <v>2.8401217448200602</v>
      </c>
      <c r="V85" s="150">
        <v>1.00022960302547</v>
      </c>
      <c r="W85" s="150">
        <v>1.0469618009353301</v>
      </c>
      <c r="X85" s="150">
        <v>1.0469552925866601</v>
      </c>
      <c r="Y85" s="150">
        <v>4.79039527076566E-2</v>
      </c>
      <c r="Z85" s="150"/>
      <c r="AA85" s="150">
        <v>1.2060145726881801E-2</v>
      </c>
      <c r="AB85" s="150">
        <v>2.0573370729789001E-2</v>
      </c>
      <c r="AC85" s="150">
        <v>3.26335164566708E-2</v>
      </c>
      <c r="AD85" s="150"/>
      <c r="AE85" s="150"/>
      <c r="AF85" s="150"/>
      <c r="AH85" s="4"/>
      <c r="AI85" s="150"/>
      <c r="AJ85" s="150"/>
      <c r="AK85" s="150"/>
      <c r="AL85" s="150"/>
      <c r="AM85" s="150"/>
      <c r="AQ85" s="134">
        <v>550</v>
      </c>
      <c r="AR85" s="739">
        <v>2.41140933445038E-2</v>
      </c>
      <c r="AS85" s="739">
        <v>6373.3956713133803</v>
      </c>
      <c r="AT85" s="739">
        <v>6373.40772836006</v>
      </c>
      <c r="AU85" s="739">
        <v>2.39567131338252</v>
      </c>
      <c r="AV85" s="739">
        <v>2.4077283600547701</v>
      </c>
      <c r="AW85" s="739">
        <v>755.61077196384599</v>
      </c>
      <c r="AX85" s="739">
        <v>272.50569119567598</v>
      </c>
      <c r="AY85" s="739">
        <v>2.2502444179463601</v>
      </c>
      <c r="AZ85" s="739">
        <v>752.78103310610902</v>
      </c>
      <c r="BA85" s="739">
        <v>2.8297388577373601</v>
      </c>
      <c r="BB85" s="739">
        <v>1.0002294029302901</v>
      </c>
      <c r="BC85" s="739">
        <v>1.04696026634137</v>
      </c>
      <c r="BD85" s="739">
        <v>1.04695371668335</v>
      </c>
      <c r="BE85" s="739">
        <v>4.8208101619820802E-2</v>
      </c>
      <c r="BF85" s="739"/>
      <c r="BG85" s="739">
        <v>1.20449332567997E-2</v>
      </c>
      <c r="BH85" s="739">
        <v>2.0490208453782001E-2</v>
      </c>
      <c r="BI85" s="739">
        <v>3.2535141710581597E-2</v>
      </c>
    </row>
    <row r="86" spans="10:61">
      <c r="J86" s="150"/>
      <c r="K86" s="4">
        <v>551</v>
      </c>
      <c r="L86" s="80">
        <f t="shared" si="1"/>
        <v>2.4202712025776067E-2</v>
      </c>
      <c r="M86" s="80">
        <f t="shared" si="2"/>
        <v>6373.412717591973</v>
      </c>
      <c r="N86" s="80">
        <v>6373.4248189479804</v>
      </c>
      <c r="O86" s="80">
        <v>2.41271759197125</v>
      </c>
      <c r="P86" s="80">
        <v>2.4248189479841402</v>
      </c>
      <c r="Q86" s="80">
        <v>753.99443626198001</v>
      </c>
      <c r="R86" s="80">
        <v>272.39468677806798</v>
      </c>
      <c r="S86" s="150">
        <v>2.2310973431072298</v>
      </c>
      <c r="T86" s="150">
        <f t="shared" si="0"/>
        <v>751.18991820961696</v>
      </c>
      <c r="U86" s="150">
        <v>2.80451805236306</v>
      </c>
      <c r="V86" s="150">
        <v>1.00022891483066</v>
      </c>
      <c r="W86" s="150">
        <v>1.04695648363701</v>
      </c>
      <c r="X86" s="150">
        <v>1.04694990998439</v>
      </c>
      <c r="Y86" s="150">
        <v>4.8384947331214803E-2</v>
      </c>
      <c r="Z86" s="150"/>
      <c r="AA86" s="150">
        <v>1.2007816252118299E-2</v>
      </c>
      <c r="AB86" s="150">
        <v>2.0288331991760101E-2</v>
      </c>
      <c r="AC86" s="150">
        <v>3.2296148243878303E-2</v>
      </c>
      <c r="AD86" s="150"/>
      <c r="AE86" s="150"/>
      <c r="AF86" s="150"/>
      <c r="AH86" s="4"/>
      <c r="AI86" s="150"/>
      <c r="AJ86" s="150"/>
      <c r="AK86" s="150"/>
      <c r="AL86" s="150"/>
      <c r="AM86" s="150"/>
      <c r="AQ86" s="134">
        <v>551</v>
      </c>
      <c r="AR86" s="739">
        <v>2.4356444011699299E-2</v>
      </c>
      <c r="AS86" s="739">
        <v>6373.4197854067297</v>
      </c>
      <c r="AT86" s="739">
        <v>6373.43196362873</v>
      </c>
      <c r="AU86" s="739">
        <v>2.4197854067270201</v>
      </c>
      <c r="AV86" s="739">
        <v>2.4319636287328699</v>
      </c>
      <c r="AW86" s="739">
        <v>753.31956382571695</v>
      </c>
      <c r="AX86" s="739">
        <v>272.34828181492298</v>
      </c>
      <c r="AY86" s="739">
        <v>2.22314132325574</v>
      </c>
      <c r="AZ86" s="739">
        <v>750.52552266456996</v>
      </c>
      <c r="BA86" s="739">
        <v>2.7940411611465401</v>
      </c>
      <c r="BB86" s="739">
        <v>1.0002287112069701</v>
      </c>
      <c r="BC86" s="739">
        <v>1.0469549138363501</v>
      </c>
      <c r="BD86" s="739">
        <v>1.04694829846059</v>
      </c>
      <c r="BE86" s="739">
        <v>4.8692147161545997E-2</v>
      </c>
      <c r="BF86" s="739"/>
      <c r="BG86" s="739">
        <v>1.19923283376011E-2</v>
      </c>
      <c r="BH86" s="739">
        <v>2.0204525938531601E-2</v>
      </c>
      <c r="BI86" s="739">
        <v>3.2196854276132697E-2</v>
      </c>
    </row>
    <row r="87" spans="10:61">
      <c r="J87" s="150"/>
      <c r="K87" s="4">
        <v>552</v>
      </c>
      <c r="L87" s="80">
        <f t="shared" si="1"/>
        <v>2.4445953325525113E-2</v>
      </c>
      <c r="M87" s="80">
        <f t="shared" si="2"/>
        <v>6373.4369203039987</v>
      </c>
      <c r="N87" s="80">
        <v>6373.4491432806599</v>
      </c>
      <c r="O87" s="80">
        <v>2.43692030399703</v>
      </c>
      <c r="P87" s="80">
        <v>2.4491432806597899</v>
      </c>
      <c r="Q87" s="80">
        <v>751.69881590896796</v>
      </c>
      <c r="R87" s="80">
        <v>272.23669977324198</v>
      </c>
      <c r="S87" s="150">
        <v>2.2041267092255801</v>
      </c>
      <c r="T87" s="150">
        <f t="shared" si="0"/>
        <v>748.92980722783443</v>
      </c>
      <c r="U87" s="150">
        <v>2.7690086811335002</v>
      </c>
      <c r="V87" s="150">
        <v>1.0002282226077499</v>
      </c>
      <c r="W87" s="150">
        <v>1.0469511079920699</v>
      </c>
      <c r="X87" s="150">
        <v>1.0469444683814</v>
      </c>
      <c r="Y87" s="150">
        <v>4.8870766572690599E-2</v>
      </c>
      <c r="Z87" s="150"/>
      <c r="AA87" s="150">
        <v>1.1955156375613601E-2</v>
      </c>
      <c r="AB87" s="150">
        <v>2.0004418806181801E-2</v>
      </c>
      <c r="AC87" s="150">
        <v>3.1959575181795402E-2</v>
      </c>
      <c r="AD87" s="150"/>
      <c r="AE87" s="150"/>
      <c r="AF87" s="150"/>
      <c r="AH87" s="4"/>
      <c r="AI87" s="150"/>
      <c r="AJ87" s="150"/>
      <c r="AK87" s="150"/>
      <c r="AL87" s="150"/>
      <c r="AM87" s="150"/>
      <c r="AQ87" s="134">
        <v>552</v>
      </c>
      <c r="AR87" s="739">
        <v>2.46012303435931E-2</v>
      </c>
      <c r="AS87" s="739">
        <v>6373.4441418507404</v>
      </c>
      <c r="AT87" s="739">
        <v>6373.4564424659102</v>
      </c>
      <c r="AU87" s="739">
        <v>2.44414185073872</v>
      </c>
      <c r="AV87" s="739">
        <v>2.45644246591052</v>
      </c>
      <c r="AW87" s="739">
        <v>751.01106035669795</v>
      </c>
      <c r="AX87" s="739">
        <v>272.18929166152799</v>
      </c>
      <c r="AY87" s="739">
        <v>2.1960972057629702</v>
      </c>
      <c r="AZ87" s="739">
        <v>748.25261945749799</v>
      </c>
      <c r="BA87" s="739">
        <v>2.7584408991992699</v>
      </c>
      <c r="BB87" s="739">
        <v>1.0002280154499701</v>
      </c>
      <c r="BC87" s="739">
        <v>1.0469495025803699</v>
      </c>
      <c r="BD87" s="739">
        <v>1.04694282082863</v>
      </c>
      <c r="BE87" s="739">
        <v>4.9181047860201901E-2</v>
      </c>
      <c r="BF87" s="739"/>
      <c r="BG87" s="739">
        <v>1.1939392578356601E-2</v>
      </c>
      <c r="BH87" s="739">
        <v>1.99199967412955E-2</v>
      </c>
      <c r="BI87" s="739">
        <v>3.1859389319652098E-2</v>
      </c>
    </row>
    <row r="88" spans="10:61">
      <c r="J88" s="150"/>
      <c r="K88" s="4">
        <v>553</v>
      </c>
      <c r="L88" s="80">
        <f t="shared" si="1"/>
        <v>2.4691639240978409E-2</v>
      </c>
      <c r="M88" s="80">
        <f t="shared" si="2"/>
        <v>6373.4613662573238</v>
      </c>
      <c r="N88" s="80">
        <v>6373.4737120769396</v>
      </c>
      <c r="O88" s="80">
        <v>2.4613662573225499</v>
      </c>
      <c r="P88" s="80">
        <v>2.4737120769430399</v>
      </c>
      <c r="Q88" s="80">
        <v>749.38589031843696</v>
      </c>
      <c r="R88" s="80">
        <v>272.07712619951297</v>
      </c>
      <c r="S88" s="150">
        <v>2.1772159687163599</v>
      </c>
      <c r="T88" s="150">
        <f t="shared" si="0"/>
        <v>746.6522924232637</v>
      </c>
      <c r="U88" s="150">
        <v>2.73359789517322</v>
      </c>
      <c r="V88" s="150">
        <v>1.0002275263509599</v>
      </c>
      <c r="W88" s="150">
        <v>1.04694567335608</v>
      </c>
      <c r="X88" s="150">
        <v>1.04693896712672</v>
      </c>
      <c r="Y88" s="150">
        <v>4.9361458722614798E-2</v>
      </c>
      <c r="Z88" s="150"/>
      <c r="AA88" s="150">
        <v>1.19021661718786E-2</v>
      </c>
      <c r="AB88" s="150">
        <v>1.9721666390329198E-2</v>
      </c>
      <c r="AC88" s="150">
        <v>3.1623832562207903E-2</v>
      </c>
      <c r="AD88" s="150"/>
      <c r="AE88" s="150"/>
      <c r="AF88" s="150"/>
      <c r="AH88" s="4"/>
      <c r="AI88" s="150"/>
      <c r="AJ88" s="150"/>
      <c r="AK88" s="150"/>
      <c r="AL88" s="150"/>
      <c r="AM88" s="150"/>
      <c r="AQ88" s="134">
        <v>553</v>
      </c>
      <c r="AR88" s="739">
        <v>2.4848476819022299E-2</v>
      </c>
      <c r="AS88" s="739">
        <v>6373.46874308108</v>
      </c>
      <c r="AT88" s="739">
        <v>6373.4811673194899</v>
      </c>
      <c r="AU88" s="739">
        <v>2.4687430810823199</v>
      </c>
      <c r="AV88" s="739">
        <v>2.48116731949183</v>
      </c>
      <c r="AW88" s="739">
        <v>748.68519231603705</v>
      </c>
      <c r="AX88" s="739">
        <v>272.02870487305103</v>
      </c>
      <c r="AY88" s="739">
        <v>2.1691152397573101</v>
      </c>
      <c r="AZ88" s="739">
        <v>745.96224995613204</v>
      </c>
      <c r="BA88" s="739">
        <v>2.7229423599057601</v>
      </c>
      <c r="BB88" s="739">
        <v>1.00022731565371</v>
      </c>
      <c r="BC88" s="739">
        <v>1.04694403192457</v>
      </c>
      <c r="BD88" s="739">
        <v>1.04693728313205</v>
      </c>
      <c r="BE88" s="739">
        <v>4.9674852308271497E-2</v>
      </c>
      <c r="BF88" s="739"/>
      <c r="BG88" s="739">
        <v>1.18861260856404E-2</v>
      </c>
      <c r="BH88" s="739">
        <v>1.96366562046583E-2</v>
      </c>
      <c r="BI88" s="739">
        <v>3.1522782290298701E-2</v>
      </c>
    </row>
    <row r="89" spans="10:61">
      <c r="J89" s="150"/>
      <c r="K89" s="4">
        <v>554</v>
      </c>
      <c r="L89" s="80">
        <f t="shared" si="1"/>
        <v>2.4939794340932259E-2</v>
      </c>
      <c r="M89" s="80">
        <f t="shared" si="2"/>
        <v>6373.4860578965645</v>
      </c>
      <c r="N89" s="80">
        <v>6373.4985277937303</v>
      </c>
      <c r="O89" s="80">
        <v>2.4860578965635298</v>
      </c>
      <c r="P89" s="80">
        <v>2.498527793734</v>
      </c>
      <c r="Q89" s="80">
        <v>747.05559073246604</v>
      </c>
      <c r="R89" s="80">
        <v>271.91595013637101</v>
      </c>
      <c r="S89" s="150">
        <v>2.1503682868412102</v>
      </c>
      <c r="T89" s="150">
        <f t="shared" ref="T89:T152" si="3">Q89-U89</f>
        <v>744.35730076541688</v>
      </c>
      <c r="U89" s="150">
        <v>2.6982899670491398</v>
      </c>
      <c r="V89" s="150">
        <v>1.00022682605473</v>
      </c>
      <c r="W89" s="150">
        <v>1.04694017907773</v>
      </c>
      <c r="X89" s="150">
        <v>1.0469334055624699</v>
      </c>
      <c r="Y89" s="150">
        <v>4.9857072548547897E-2</v>
      </c>
      <c r="Z89" s="150"/>
      <c r="AA89" s="150">
        <v>1.18488457679988E-2</v>
      </c>
      <c r="AB89" s="150">
        <v>1.9440109895630098E-2</v>
      </c>
      <c r="AC89" s="150">
        <v>3.1288955663628902E-2</v>
      </c>
      <c r="AD89" s="150"/>
      <c r="AE89" s="150"/>
      <c r="AF89" s="150"/>
      <c r="AH89" s="4"/>
      <c r="AI89" s="150"/>
      <c r="AJ89" s="150"/>
      <c r="AK89" s="150"/>
      <c r="AL89" s="150"/>
      <c r="AM89" s="150"/>
      <c r="AQ89" s="134">
        <v>554</v>
      </c>
      <c r="AR89" s="739">
        <v>2.5098208162840599E-2</v>
      </c>
      <c r="AS89" s="739">
        <v>6373.4935915578999</v>
      </c>
      <c r="AT89" s="739">
        <v>6373.5061406619798</v>
      </c>
      <c r="AU89" s="739">
        <v>2.4935915579013401</v>
      </c>
      <c r="AV89" s="739">
        <v>2.50614066198276</v>
      </c>
      <c r="AW89" s="739">
        <v>746.341891554075</v>
      </c>
      <c r="AX89" s="739">
        <v>271.86650542812998</v>
      </c>
      <c r="AY89" s="739">
        <v>2.1421986101464299</v>
      </c>
      <c r="AZ89" s="739">
        <v>743.65434171524998</v>
      </c>
      <c r="BA89" s="739">
        <v>2.6875498388255998</v>
      </c>
      <c r="BB89" s="739">
        <v>1.0002266118127701</v>
      </c>
      <c r="BC89" s="739">
        <v>1.04693850121315</v>
      </c>
      <c r="BD89" s="739">
        <v>1.04693168470842</v>
      </c>
      <c r="BE89" s="739">
        <v>5.0173609582998303E-2</v>
      </c>
      <c r="BF89" s="739"/>
      <c r="BG89" s="739">
        <v>1.18325290193471E-2</v>
      </c>
      <c r="BH89" s="739">
        <v>1.93545395952604E-2</v>
      </c>
      <c r="BI89" s="739">
        <v>3.1187068614607499E-2</v>
      </c>
    </row>
    <row r="90" spans="10:61">
      <c r="J90" s="150"/>
      <c r="K90" s="4">
        <v>555</v>
      </c>
      <c r="L90" s="80">
        <f t="shared" ref="L90:L153" si="4">$J$24*EXP( (K90-1)/100)</f>
        <v>2.5190443441103411E-2</v>
      </c>
      <c r="M90" s="80">
        <f t="shared" ref="M90:M153" si="5">M89+L89</f>
        <v>6373.5109976909052</v>
      </c>
      <c r="N90" s="80">
        <v>6373.5235929126302</v>
      </c>
      <c r="O90" s="80">
        <v>2.5109976909044698</v>
      </c>
      <c r="P90" s="80">
        <v>2.5235929126250198</v>
      </c>
      <c r="Q90" s="80">
        <v>744.70784949761503</v>
      </c>
      <c r="R90" s="80">
        <v>271.75315550379798</v>
      </c>
      <c r="S90" s="150">
        <v>2.12358683903483</v>
      </c>
      <c r="T90" s="150">
        <f t="shared" si="3"/>
        <v>742.04476032136188</v>
      </c>
      <c r="U90" s="150">
        <v>2.6630891762531199</v>
      </c>
      <c r="V90" s="150">
        <v>1.0002261217136701</v>
      </c>
      <c r="W90" s="150">
        <v>1.0469346244987801</v>
      </c>
      <c r="X90" s="150">
        <v>1.04692778302373</v>
      </c>
      <c r="Y90" s="150">
        <v>5.0357657306904002E-2</v>
      </c>
      <c r="Z90" s="150"/>
      <c r="AA90" s="150">
        <v>1.1795195344725199E-2</v>
      </c>
      <c r="AB90" s="150">
        <v>1.9159784392278001E-2</v>
      </c>
      <c r="AC90" s="150">
        <v>3.0954979737003199E-2</v>
      </c>
      <c r="AD90" s="150"/>
      <c r="AE90" s="150"/>
      <c r="AF90" s="150"/>
      <c r="AH90" s="4"/>
      <c r="AI90" s="150"/>
      <c r="AJ90" s="150"/>
      <c r="AK90" s="150"/>
      <c r="AL90" s="150"/>
      <c r="AM90" s="150"/>
      <c r="AQ90" s="134">
        <v>555</v>
      </c>
      <c r="AR90" s="739">
        <v>2.53504493483903E-2</v>
      </c>
      <c r="AS90" s="739">
        <v>6373.5186897660597</v>
      </c>
      <c r="AT90" s="739">
        <v>6373.5313649907403</v>
      </c>
      <c r="AU90" s="739">
        <v>2.5186897660641798</v>
      </c>
      <c r="AV90" s="739">
        <v>2.5313649907383802</v>
      </c>
      <c r="AW90" s="739">
        <v>743.98109105000594</v>
      </c>
      <c r="AX90" s="739">
        <v>271.70267714489</v>
      </c>
      <c r="AY90" s="739">
        <v>2.1153505113485598</v>
      </c>
      <c r="AZ90" s="739">
        <v>741.32882341256595</v>
      </c>
      <c r="BA90" s="739">
        <v>2.6522676374398499</v>
      </c>
      <c r="BB90" s="739">
        <v>1.0002259039219501</v>
      </c>
      <c r="BC90" s="739">
        <v>1.04693290978336</v>
      </c>
      <c r="BD90" s="739">
        <v>1.0469260248882799</v>
      </c>
      <c r="BE90" s="739">
        <v>5.0677369248205699E-2</v>
      </c>
      <c r="BF90" s="739"/>
      <c r="BG90" s="739">
        <v>1.1778601593789999E-2</v>
      </c>
      <c r="BH90" s="739">
        <v>1.9073682088201802E-2</v>
      </c>
      <c r="BI90" s="739">
        <v>3.08522836819917E-2</v>
      </c>
    </row>
    <row r="91" spans="10:61">
      <c r="J91" s="150"/>
      <c r="K91" s="4">
        <v>556</v>
      </c>
      <c r="L91" s="80">
        <f t="shared" si="4"/>
        <v>2.5443611606610784E-2</v>
      </c>
      <c r="M91" s="80">
        <f t="shared" si="5"/>
        <v>6373.536188134346</v>
      </c>
      <c r="N91" s="80">
        <v>6373.5489099401502</v>
      </c>
      <c r="O91" s="80">
        <v>2.5361881343455699</v>
      </c>
      <c r="P91" s="80">
        <v>2.54890994014887</v>
      </c>
      <c r="Q91" s="80">
        <v>742.34260010290598</v>
      </c>
      <c r="R91" s="80">
        <v>271.58872606068297</v>
      </c>
      <c r="S91" s="150">
        <v>2.0968748097923098</v>
      </c>
      <c r="T91" s="150">
        <f t="shared" si="3"/>
        <v>739.71460029533682</v>
      </c>
      <c r="U91" s="150">
        <v>2.62799980756912</v>
      </c>
      <c r="V91" s="150">
        <v>1.0002254133225801</v>
      </c>
      <c r="W91" s="150">
        <v>1.04692900895399</v>
      </c>
      <c r="X91" s="150">
        <v>1.0469220988385599</v>
      </c>
      <c r="Y91" s="150">
        <v>5.0863262743405399E-2</v>
      </c>
      <c r="Z91" s="150"/>
      <c r="AA91" s="150">
        <v>1.1741215137574999E-2</v>
      </c>
      <c r="AB91" s="150">
        <v>1.8880724853630598E-2</v>
      </c>
      <c r="AC91" s="150">
        <v>3.0621939991205702E-2</v>
      </c>
      <c r="AD91" s="150"/>
      <c r="AE91" s="150"/>
      <c r="AF91" s="150"/>
      <c r="AH91" s="4"/>
      <c r="AI91" s="150"/>
      <c r="AJ91" s="150"/>
      <c r="AK91" s="150"/>
      <c r="AL91" s="150"/>
      <c r="AM91" s="150"/>
      <c r="AQ91" s="134">
        <v>556</v>
      </c>
      <c r="AR91" s="739">
        <v>2.5605225600000399E-2</v>
      </c>
      <c r="AS91" s="739">
        <v>6373.54404021541</v>
      </c>
      <c r="AT91" s="739">
        <v>6373.5568428282104</v>
      </c>
      <c r="AU91" s="739">
        <v>2.5440402154125699</v>
      </c>
      <c r="AV91" s="739">
        <v>2.5568428282125701</v>
      </c>
      <c r="AW91" s="739">
        <v>741.60272495032405</v>
      </c>
      <c r="AX91" s="739">
        <v>271.53720367934199</v>
      </c>
      <c r="AY91" s="739">
        <v>2.0885741461589702</v>
      </c>
      <c r="AZ91" s="739">
        <v>738.98562488883294</v>
      </c>
      <c r="BA91" s="739">
        <v>2.6171000614904298</v>
      </c>
      <c r="BB91" s="739">
        <v>1.0002251919762399</v>
      </c>
      <c r="BC91" s="739">
        <v>1.0469272569654</v>
      </c>
      <c r="BD91" s="739">
        <v>1.04692030299508</v>
      </c>
      <c r="BE91" s="739">
        <v>5.1186181365210401E-2</v>
      </c>
      <c r="BF91" s="739"/>
      <c r="BG91" s="739">
        <v>1.17243440788089E-2</v>
      </c>
      <c r="BH91" s="739">
        <v>1.8794118751235701E-2</v>
      </c>
      <c r="BI91" s="739">
        <v>3.0518462830044599E-2</v>
      </c>
    </row>
    <row r="92" spans="10:61">
      <c r="J92" s="150"/>
      <c r="K92" s="4">
        <v>557</v>
      </c>
      <c r="L92" s="80">
        <f t="shared" si="4"/>
        <v>2.5699324154481892E-2</v>
      </c>
      <c r="M92" s="80">
        <f t="shared" si="5"/>
        <v>6373.5616317459526</v>
      </c>
      <c r="N92" s="80">
        <v>6373.5744814080299</v>
      </c>
      <c r="O92" s="80">
        <v>2.5616317459521798</v>
      </c>
      <c r="P92" s="80">
        <v>2.57448140802942</v>
      </c>
      <c r="Q92" s="80">
        <v>739.95977721848703</v>
      </c>
      <c r="R92" s="80">
        <v>271.42264540320599</v>
      </c>
      <c r="S92" s="150">
        <v>2.07023539153092</v>
      </c>
      <c r="T92" s="150">
        <f t="shared" si="3"/>
        <v>737.36675106907921</v>
      </c>
      <c r="U92" s="150">
        <v>2.5930261494077702</v>
      </c>
      <c r="V92" s="150">
        <v>1.00022470087649</v>
      </c>
      <c r="W92" s="150">
        <v>1.04692333177106</v>
      </c>
      <c r="X92" s="150">
        <v>1.04691635232785</v>
      </c>
      <c r="Y92" s="150">
        <v>5.1373939098994001E-2</v>
      </c>
      <c r="Z92" s="150"/>
      <c r="AA92" s="150">
        <v>1.16869054379412E-2</v>
      </c>
      <c r="AB92" s="150">
        <v>1.8602966140400901E-2</v>
      </c>
      <c r="AC92" s="150">
        <v>3.0289871578342099E-2</v>
      </c>
      <c r="AD92" s="150"/>
      <c r="AE92" s="150"/>
      <c r="AF92" s="150"/>
      <c r="AH92" s="4"/>
      <c r="AI92" s="150"/>
      <c r="AJ92" s="150"/>
      <c r="AK92" s="150"/>
      <c r="AL92" s="150"/>
      <c r="AM92" s="150"/>
      <c r="AQ92" s="134">
        <v>557</v>
      </c>
      <c r="AR92" s="739">
        <v>2.5862562395508201E-2</v>
      </c>
      <c r="AS92" s="739">
        <v>6373.5696454410099</v>
      </c>
      <c r="AT92" s="739">
        <v>6373.5825767222104</v>
      </c>
      <c r="AU92" s="739">
        <v>2.56964544101257</v>
      </c>
      <c r="AV92" s="739">
        <v>2.58257672221032</v>
      </c>
      <c r="AW92" s="739">
        <v>739.20672860791399</v>
      </c>
      <c r="AX92" s="739">
        <v>271.37006852376402</v>
      </c>
      <c r="AY92" s="739">
        <v>2.06187272459105</v>
      </c>
      <c r="AZ92" s="739">
        <v>736.62467718862604</v>
      </c>
      <c r="BA92" s="739">
        <v>2.5820514192872701</v>
      </c>
      <c r="BB92" s="739">
        <v>1.0002244759708301</v>
      </c>
      <c r="BC92" s="739">
        <v>1.0469215420823601</v>
      </c>
      <c r="BD92" s="739">
        <v>1.0469145183450701</v>
      </c>
      <c r="BE92" s="739">
        <v>5.1700096491003898E-2</v>
      </c>
      <c r="BF92" s="739"/>
      <c r="BG92" s="739">
        <v>1.16697568008869E-2</v>
      </c>
      <c r="BH92" s="739">
        <v>1.85158845287576E-2</v>
      </c>
      <c r="BI92" s="739">
        <v>3.0185641329644599E-2</v>
      </c>
    </row>
    <row r="93" spans="10:61">
      <c r="J93" s="150"/>
      <c r="K93" s="4">
        <v>558</v>
      </c>
      <c r="L93" s="80">
        <f t="shared" si="4"/>
        <v>2.5957606656184649E-2</v>
      </c>
      <c r="M93" s="80">
        <f t="shared" si="5"/>
        <v>6373.5873310701072</v>
      </c>
      <c r="N93" s="80">
        <v>6373.60030987344</v>
      </c>
      <c r="O93" s="80">
        <v>2.5873310701066599</v>
      </c>
      <c r="P93" s="80">
        <v>2.6003098734347598</v>
      </c>
      <c r="Q93" s="80">
        <v>737.55931673494695</v>
      </c>
      <c r="R93" s="80">
        <v>271.25489696321898</v>
      </c>
      <c r="S93" s="150">
        <v>2.0436717834267402</v>
      </c>
      <c r="T93" s="150">
        <f t="shared" si="3"/>
        <v>735.00114424283777</v>
      </c>
      <c r="U93" s="150">
        <v>2.55817249210918</v>
      </c>
      <c r="V93" s="150">
        <v>1.00022398437058</v>
      </c>
      <c r="W93" s="150">
        <v>1.04691759227055</v>
      </c>
      <c r="X93" s="150">
        <v>1.04691054280532</v>
      </c>
      <c r="Y93" s="150">
        <v>5.18897371157436E-2</v>
      </c>
      <c r="Z93" s="150"/>
      <c r="AA93" s="150">
        <v>1.1632266594210501E-2</v>
      </c>
      <c r="AB93" s="150">
        <v>1.8326542984647601E-2</v>
      </c>
      <c r="AC93" s="150">
        <v>2.99588095788581E-2</v>
      </c>
      <c r="AD93" s="150"/>
      <c r="AE93" s="150"/>
      <c r="AF93" s="150"/>
      <c r="AH93" s="4"/>
      <c r="AI93" s="150"/>
      <c r="AJ93" s="150"/>
      <c r="AK93" s="150"/>
      <c r="AL93" s="150"/>
      <c r="AM93" s="150"/>
      <c r="AQ93" s="134">
        <v>558</v>
      </c>
      <c r="AR93" s="739">
        <v>2.6122485468807799E-2</v>
      </c>
      <c r="AS93" s="739">
        <v>6373.59550800341</v>
      </c>
      <c r="AT93" s="739">
        <v>6373.6085692461402</v>
      </c>
      <c r="AU93" s="739">
        <v>2.5955080034080802</v>
      </c>
      <c r="AV93" s="739">
        <v>2.6085692461424799</v>
      </c>
      <c r="AW93" s="739">
        <v>736.79303862183701</v>
      </c>
      <c r="AX93" s="739">
        <v>271.20125500506799</v>
      </c>
      <c r="AY93" s="739">
        <v>2.03524946269218</v>
      </c>
      <c r="AZ93" s="739">
        <v>734.24591260185298</v>
      </c>
      <c r="BA93" s="739">
        <v>2.5471260199838999</v>
      </c>
      <c r="BB93" s="739">
        <v>1.00022375590109</v>
      </c>
      <c r="BC93" s="739">
        <v>1.0469157644501501</v>
      </c>
      <c r="BD93" s="739">
        <v>1.0469086702472701</v>
      </c>
      <c r="BE93" s="739">
        <v>5.2219165687347399E-2</v>
      </c>
      <c r="BF93" s="739"/>
      <c r="BG93" s="739">
        <v>1.16148401442756E-2</v>
      </c>
      <c r="BH93" s="739">
        <v>1.8239014225599599E-2</v>
      </c>
      <c r="BI93" s="739">
        <v>2.98538543698753E-2</v>
      </c>
    </row>
    <row r="94" spans="10:61">
      <c r="J94" s="150"/>
      <c r="K94" s="4">
        <v>559</v>
      </c>
      <c r="L94" s="80">
        <f t="shared" si="4"/>
        <v>2.621848494018441E-2</v>
      </c>
      <c r="M94" s="80">
        <f t="shared" si="5"/>
        <v>6373.6132886767637</v>
      </c>
      <c r="N94" s="80">
        <v>6373.6263979192299</v>
      </c>
      <c r="O94" s="80">
        <v>2.61328867676285</v>
      </c>
      <c r="P94" s="80">
        <v>2.6263979192329399</v>
      </c>
      <c r="Q94" s="80">
        <v>735.14115580331804</v>
      </c>
      <c r="R94" s="80">
        <v>271.08546400660299</v>
      </c>
      <c r="S94" s="150">
        <v>2.0171871902263301</v>
      </c>
      <c r="T94" s="150">
        <f t="shared" si="3"/>
        <v>732.61771267710355</v>
      </c>
      <c r="U94" s="150">
        <v>2.5234431262144899</v>
      </c>
      <c r="V94" s="150">
        <v>1.0002232638002699</v>
      </c>
      <c r="W94" s="150">
        <v>1.04691178976583</v>
      </c>
      <c r="X94" s="150">
        <v>1.0469046695774</v>
      </c>
      <c r="Y94" s="150">
        <v>5.2410708041861702E-2</v>
      </c>
      <c r="Z94" s="150"/>
      <c r="AA94" s="150">
        <v>1.1577299012890899E-2</v>
      </c>
      <c r="AB94" s="150">
        <v>1.8051489973574999E-2</v>
      </c>
      <c r="AC94" s="150">
        <v>2.9628788986465902E-2</v>
      </c>
      <c r="AD94" s="150"/>
      <c r="AE94" s="150"/>
      <c r="AF94" s="150"/>
      <c r="AH94" s="4"/>
      <c r="AI94" s="150"/>
      <c r="AJ94" s="150"/>
      <c r="AK94" s="150"/>
      <c r="AL94" s="150"/>
      <c r="AM94" s="150"/>
      <c r="AQ94" s="134">
        <v>559</v>
      </c>
      <c r="AR94" s="739">
        <v>2.63850208124231E-2</v>
      </c>
      <c r="AS94" s="739">
        <v>6373.6216304888803</v>
      </c>
      <c r="AT94" s="739">
        <v>6373.63482299928</v>
      </c>
      <c r="AU94" s="739">
        <v>2.6216304888768902</v>
      </c>
      <c r="AV94" s="739">
        <v>2.6348229992831</v>
      </c>
      <c r="AW94" s="739">
        <v>734.36159287778298</v>
      </c>
      <c r="AX94" s="739">
        <v>271.03074628314602</v>
      </c>
      <c r="AY94" s="739">
        <v>2.0087075813349098</v>
      </c>
      <c r="AZ94" s="739">
        <v>731.84926470596099</v>
      </c>
      <c r="BA94" s="739">
        <v>2.5123281718219399</v>
      </c>
      <c r="BB94" s="739">
        <v>1.00022303176261</v>
      </c>
      <c r="BC94" s="739">
        <v>1.0469099233774599</v>
      </c>
      <c r="BD94" s="739">
        <v>1.0469027580033801</v>
      </c>
      <c r="BE94" s="739">
        <v>5.2743440523499899E-2</v>
      </c>
      <c r="BF94" s="739"/>
      <c r="BG94" s="739">
        <v>1.15595945521293E-2</v>
      </c>
      <c r="BH94" s="739">
        <v>1.79635424906377E-2</v>
      </c>
      <c r="BI94" s="739">
        <v>2.9523137042767E-2</v>
      </c>
    </row>
    <row r="95" spans="10:61">
      <c r="J95" s="150"/>
      <c r="K95" s="4">
        <v>560</v>
      </c>
      <c r="L95" s="80">
        <f t="shared" si="4"/>
        <v>2.6481985094527004E-2</v>
      </c>
      <c r="M95" s="80">
        <f t="shared" si="5"/>
        <v>6373.6395071617035</v>
      </c>
      <c r="N95" s="80">
        <v>6373.6527481542498</v>
      </c>
      <c r="O95" s="80">
        <v>2.6395071617030301</v>
      </c>
      <c r="P95" s="80">
        <v>2.6527481542502902</v>
      </c>
      <c r="Q95" s="80">
        <v>732.70523287575099</v>
      </c>
      <c r="R95" s="80">
        <v>270.91432963160798</v>
      </c>
      <c r="S95" s="150">
        <v>1.99078482103376</v>
      </c>
      <c r="T95" s="150">
        <f t="shared" si="3"/>
        <v>730.2163905350443</v>
      </c>
      <c r="U95" s="150">
        <v>2.4888423407067002</v>
      </c>
      <c r="V95" s="150">
        <v>1.0002225391611399</v>
      </c>
      <c r="W95" s="150">
        <v>1.0469059235629801</v>
      </c>
      <c r="X95" s="150">
        <v>1.0468987319431899</v>
      </c>
      <c r="Y95" s="150">
        <v>5.2936903633053603E-2</v>
      </c>
      <c r="Z95" s="150"/>
      <c r="AA95" s="150">
        <v>1.15220031597467E-2</v>
      </c>
      <c r="AB95" s="150">
        <v>1.77778415331501E-2</v>
      </c>
      <c r="AC95" s="150">
        <v>2.9299844692896801E-2</v>
      </c>
      <c r="AD95" s="150"/>
      <c r="AE95" s="150"/>
      <c r="AF95" s="150"/>
      <c r="AH95" s="4"/>
      <c r="AI95" s="150"/>
      <c r="AJ95" s="150"/>
      <c r="AK95" s="150"/>
      <c r="AL95" s="150"/>
      <c r="AM95" s="150"/>
      <c r="AQ95" s="134">
        <v>560</v>
      </c>
      <c r="AR95" s="739">
        <v>2.6650194680107198E-2</v>
      </c>
      <c r="AS95" s="739">
        <v>6373.6480155096897</v>
      </c>
      <c r="AT95" s="739">
        <v>6373.6613406070301</v>
      </c>
      <c r="AU95" s="739">
        <v>2.6480155096893099</v>
      </c>
      <c r="AV95" s="739">
        <v>2.6613406070293602</v>
      </c>
      <c r="AW95" s="739">
        <v>731.91233058920704</v>
      </c>
      <c r="AX95" s="739">
        <v>270.85852534920298</v>
      </c>
      <c r="AY95" s="739">
        <v>1.9822503049834801</v>
      </c>
      <c r="AZ95" s="739">
        <v>729.43466840886197</v>
      </c>
      <c r="BA95" s="739">
        <v>2.4776621803453298</v>
      </c>
      <c r="BB95" s="739">
        <v>1.0002223035511499</v>
      </c>
      <c r="BC95" s="739">
        <v>1.04690401816561</v>
      </c>
      <c r="BD95" s="739">
        <v>1.0468967809077101</v>
      </c>
      <c r="BE95" s="739">
        <v>5.32729730834944E-2</v>
      </c>
      <c r="BF95" s="739"/>
      <c r="BG95" s="739">
        <v>1.15040205276468E-2</v>
      </c>
      <c r="BH95" s="739">
        <v>1.7689503800221398E-2</v>
      </c>
      <c r="BI95" s="739">
        <v>2.91935243278682E-2</v>
      </c>
    </row>
    <row r="96" spans="10:61">
      <c r="J96" s="150"/>
      <c r="K96" s="4">
        <v>561</v>
      </c>
      <c r="L96" s="80">
        <f t="shared" si="4"/>
        <v>2.6748133469447443E-2</v>
      </c>
      <c r="M96" s="80">
        <f t="shared" si="5"/>
        <v>6373.665989146798</v>
      </c>
      <c r="N96" s="80">
        <v>6373.6793632135305</v>
      </c>
      <c r="O96" s="80">
        <v>2.66598914679756</v>
      </c>
      <c r="P96" s="80">
        <v>2.6793632135322798</v>
      </c>
      <c r="Q96" s="80">
        <v>730.25148774688205</v>
      </c>
      <c r="R96" s="80">
        <v>270.74147676718599</v>
      </c>
      <c r="S96" s="150">
        <v>1.9644678880734801</v>
      </c>
      <c r="T96" s="150">
        <f t="shared" si="3"/>
        <v>727.79711332566046</v>
      </c>
      <c r="U96" s="150">
        <v>2.4543744212216398</v>
      </c>
      <c r="V96" s="150">
        <v>1.0002218104489999</v>
      </c>
      <c r="W96" s="150">
        <v>1.0468999929607501</v>
      </c>
      <c r="X96" s="150">
        <v>1.0468927291943699</v>
      </c>
      <c r="Y96" s="150">
        <v>5.3468376163891697E-2</v>
      </c>
      <c r="Z96" s="150"/>
      <c r="AA96" s="150">
        <v>1.14663795609417E-2</v>
      </c>
      <c r="AB96" s="150">
        <v>1.7505631911545801E-2</v>
      </c>
      <c r="AC96" s="150">
        <v>2.8972011472487499E-2</v>
      </c>
      <c r="AD96" s="150"/>
      <c r="AE96" s="150"/>
      <c r="AF96" s="150"/>
      <c r="AH96" s="4"/>
      <c r="AI96" s="150"/>
      <c r="AJ96" s="150"/>
      <c r="AK96" s="150"/>
      <c r="AL96" s="150"/>
      <c r="AM96" s="150"/>
      <c r="AQ96" s="134">
        <v>561</v>
      </c>
      <c r="AR96" s="739">
        <v>2.6918033589467798E-2</v>
      </c>
      <c r="AS96" s="739">
        <v>6373.6746657043705</v>
      </c>
      <c r="AT96" s="739">
        <v>6373.6881247211604</v>
      </c>
      <c r="AU96" s="739">
        <v>2.6746657043694202</v>
      </c>
      <c r="AV96" s="739">
        <v>2.6881247211641499</v>
      </c>
      <c r="AW96" s="739">
        <v>729.44519233916105</v>
      </c>
      <c r="AX96" s="739">
        <v>270.68457502407398</v>
      </c>
      <c r="AY96" s="739">
        <v>1.95588086043636</v>
      </c>
      <c r="AZ96" s="739">
        <v>727.00205999257605</v>
      </c>
      <c r="BA96" s="739">
        <v>2.44313234658485</v>
      </c>
      <c r="BB96" s="739">
        <v>1.0002215712627001</v>
      </c>
      <c r="BC96" s="739">
        <v>1.0468980481085901</v>
      </c>
      <c r="BD96" s="739">
        <v>1.04689073824711</v>
      </c>
      <c r="BE96" s="739">
        <v>5.3807815969321403E-2</v>
      </c>
      <c r="BF96" s="739"/>
      <c r="BG96" s="739">
        <v>1.14481186352211E-2</v>
      </c>
      <c r="BH96" s="739">
        <v>1.74169324414357E-2</v>
      </c>
      <c r="BI96" s="739">
        <v>2.8865051076656802E-2</v>
      </c>
    </row>
    <row r="97" spans="10:61">
      <c r="J97" s="150"/>
      <c r="K97" s="4">
        <v>562</v>
      </c>
      <c r="L97" s="80">
        <f t="shared" si="4"/>
        <v>2.7016956680005037E-2</v>
      </c>
      <c r="M97" s="80">
        <f t="shared" si="5"/>
        <v>6373.6927372802675</v>
      </c>
      <c r="N97" s="80">
        <v>6373.7062457586098</v>
      </c>
      <c r="O97" s="80">
        <v>2.6927372802670102</v>
      </c>
      <c r="P97" s="80">
        <v>2.7062457586070101</v>
      </c>
      <c r="Q97" s="80">
        <v>727.77986159588704</v>
      </c>
      <c r="R97" s="80">
        <v>270.56688817129498</v>
      </c>
      <c r="S97" s="150">
        <v>1.9382396054292601</v>
      </c>
      <c r="T97" s="150">
        <f t="shared" si="3"/>
        <v>725.35981794765746</v>
      </c>
      <c r="U97" s="150">
        <v>2.4200436482295902</v>
      </c>
      <c r="V97" s="150">
        <v>1.0002210776598399</v>
      </c>
      <c r="W97" s="150">
        <v>1.04689399725048</v>
      </c>
      <c r="X97" s="150">
        <v>1.0468866606151499</v>
      </c>
      <c r="Y97" s="150">
        <v>5.4005178425995802E-2</v>
      </c>
      <c r="Z97" s="150"/>
      <c r="AA97" s="150">
        <v>1.14104288041907E-2</v>
      </c>
      <c r="AB97" s="150">
        <v>1.72348951624209E-2</v>
      </c>
      <c r="AC97" s="150">
        <v>2.8645323966611499E-2</v>
      </c>
      <c r="AD97" s="150"/>
      <c r="AE97" s="150"/>
      <c r="AF97" s="150"/>
      <c r="AH97" s="4"/>
      <c r="AI97" s="150"/>
      <c r="AJ97" s="150"/>
      <c r="AK97" s="150"/>
      <c r="AL97" s="150"/>
      <c r="AM97" s="150"/>
      <c r="AQ97" s="134">
        <v>562</v>
      </c>
      <c r="AR97" s="739">
        <v>2.7188564324619299E-2</v>
      </c>
      <c r="AS97" s="739">
        <v>6373.7015837379604</v>
      </c>
      <c r="AT97" s="739">
        <v>6373.7151780201202</v>
      </c>
      <c r="AU97" s="739">
        <v>2.7015837379588898</v>
      </c>
      <c r="AV97" s="739">
        <v>2.7151780201212001</v>
      </c>
      <c r="AW97" s="739">
        <v>726.96012012281506</v>
      </c>
      <c r="AX97" s="739">
        <v>270.50887795652301</v>
      </c>
      <c r="AY97" s="739">
        <v>1.92960247554512</v>
      </c>
      <c r="AZ97" s="739">
        <v>724.55137715760202</v>
      </c>
      <c r="BA97" s="739">
        <v>2.4087429652138401</v>
      </c>
      <c r="BB97" s="739">
        <v>1.0002208348934201</v>
      </c>
      <c r="BC97" s="739">
        <v>1.04689201249289</v>
      </c>
      <c r="BD97" s="739">
        <v>1.04688462930092</v>
      </c>
      <c r="BE97" s="739">
        <v>5.4348022306385198E-2</v>
      </c>
      <c r="BF97" s="739"/>
      <c r="BG97" s="739">
        <v>1.1391889501597099E-2</v>
      </c>
      <c r="BH97" s="739">
        <v>1.7145862495204101E-2</v>
      </c>
      <c r="BI97" s="739">
        <v>2.8537751996801301E-2</v>
      </c>
    </row>
    <row r="98" spans="10:61">
      <c r="J98" s="150"/>
      <c r="K98" s="4">
        <v>563</v>
      </c>
      <c r="L98" s="80">
        <f t="shared" si="4"/>
        <v>2.7288481608744811E-2</v>
      </c>
      <c r="M98" s="80">
        <f t="shared" si="5"/>
        <v>6373.7197542369477</v>
      </c>
      <c r="N98" s="80">
        <v>6373.7333984777497</v>
      </c>
      <c r="O98" s="80">
        <v>2.71975423694701</v>
      </c>
      <c r="P98" s="80">
        <v>2.73339847775138</v>
      </c>
      <c r="Q98" s="80">
        <v>725.29029702922901</v>
      </c>
      <c r="R98" s="80">
        <v>270.39054642919302</v>
      </c>
      <c r="S98" s="150">
        <v>1.9121031877597801</v>
      </c>
      <c r="T98" s="150">
        <f t="shared" si="3"/>
        <v>722.90444273404046</v>
      </c>
      <c r="U98" s="150">
        <v>2.3858542951885999</v>
      </c>
      <c r="V98" s="150">
        <v>1.00022034078985</v>
      </c>
      <c r="W98" s="150">
        <v>1.0468879357160099</v>
      </c>
      <c r="X98" s="150">
        <v>1.04688052548216</v>
      </c>
      <c r="Y98" s="150">
        <v>5.45473637389478E-2</v>
      </c>
      <c r="Z98" s="150"/>
      <c r="AA98" s="150">
        <v>1.13541515399171E-2</v>
      </c>
      <c r="AB98" s="150">
        <v>1.6965665128045999E-2</v>
      </c>
      <c r="AC98" s="150">
        <v>2.8319816667963099E-2</v>
      </c>
      <c r="AD98" s="150"/>
      <c r="AE98" s="150"/>
      <c r="AF98" s="150"/>
      <c r="AH98" s="4"/>
      <c r="AI98" s="150"/>
      <c r="AJ98" s="150"/>
      <c r="AK98" s="150"/>
      <c r="AL98" s="150"/>
      <c r="AM98" s="150"/>
      <c r="AQ98" s="134">
        <v>563</v>
      </c>
      <c r="AR98" s="739">
        <v>2.74618139388603E-2</v>
      </c>
      <c r="AS98" s="739">
        <v>6373.72877230228</v>
      </c>
      <c r="AT98" s="739">
        <v>6373.7425032092497</v>
      </c>
      <c r="AU98" s="739">
        <v>2.72877230228351</v>
      </c>
      <c r="AV98" s="739">
        <v>2.74250320925294</v>
      </c>
      <c r="AW98" s="739">
        <v>724.45705739068001</v>
      </c>
      <c r="AX98" s="739">
        <v>270.33141662152502</v>
      </c>
      <c r="AY98" s="739">
        <v>1.90341837791002</v>
      </c>
      <c r="AZ98" s="739">
        <v>722.082559068004</v>
      </c>
      <c r="BA98" s="739">
        <v>2.37449832267587</v>
      </c>
      <c r="BB98" s="739">
        <v>1.0002200944396999</v>
      </c>
      <c r="BC98" s="739">
        <v>1.0468859105974799</v>
      </c>
      <c r="BD98" s="739">
        <v>1.0468784533408599</v>
      </c>
      <c r="BE98" s="739">
        <v>5.4893645748052201E-2</v>
      </c>
      <c r="BF98" s="739"/>
      <c r="BG98" s="739">
        <v>1.1335333817035999E-2</v>
      </c>
      <c r="BH98" s="739">
        <v>1.68763278192447E-2</v>
      </c>
      <c r="BI98" s="739">
        <v>2.8211661636280801E-2</v>
      </c>
    </row>
    <row r="99" spans="10:61">
      <c r="J99" s="150"/>
      <c r="K99" s="4">
        <v>564</v>
      </c>
      <c r="L99" s="80">
        <f t="shared" si="4"/>
        <v>2.7562735408385938E-2</v>
      </c>
      <c r="M99" s="80">
        <f t="shared" si="5"/>
        <v>6373.7470427185563</v>
      </c>
      <c r="N99" s="80">
        <v>6373.7608240862601</v>
      </c>
      <c r="O99" s="80">
        <v>2.7470427185557602</v>
      </c>
      <c r="P99" s="80">
        <v>2.7608240862599498</v>
      </c>
      <c r="Q99" s="80">
        <v>722.78273812410305</v>
      </c>
      <c r="R99" s="80">
        <v>270.21243395171803</v>
      </c>
      <c r="S99" s="150">
        <v>1.88606184899124</v>
      </c>
      <c r="T99" s="150">
        <f t="shared" si="3"/>
        <v>720.430927497433</v>
      </c>
      <c r="U99" s="150">
        <v>2.35181062667005</v>
      </c>
      <c r="V99" s="150">
        <v>1.00021959983543</v>
      </c>
      <c r="W99" s="150">
        <v>1.0468818076336299</v>
      </c>
      <c r="X99" s="150">
        <v>1.04687432306443</v>
      </c>
      <c r="Y99" s="150">
        <v>5.5094985952109703E-2</v>
      </c>
      <c r="Z99" s="150"/>
      <c r="AA99" s="150">
        <v>1.12975484824191E-2</v>
      </c>
      <c r="AB99" s="150">
        <v>1.6697975422286099E-2</v>
      </c>
      <c r="AC99" s="150">
        <v>2.7995523904705201E-2</v>
      </c>
      <c r="AD99" s="150"/>
      <c r="AE99" s="150"/>
      <c r="AF99" s="150"/>
      <c r="AH99" s="4"/>
      <c r="AI99" s="150"/>
      <c r="AJ99" s="150"/>
      <c r="AK99" s="150"/>
      <c r="AL99" s="150"/>
      <c r="AM99" s="150"/>
      <c r="AQ99" s="134">
        <v>564</v>
      </c>
      <c r="AR99" s="739">
        <v>2.7737809757380199E-2</v>
      </c>
      <c r="AS99" s="739">
        <v>6373.7562341162202</v>
      </c>
      <c r="AT99" s="739">
        <v>6373.7701030211001</v>
      </c>
      <c r="AU99" s="739">
        <v>2.75623411622237</v>
      </c>
      <c r="AV99" s="739">
        <v>2.7701030211010602</v>
      </c>
      <c r="AW99" s="739">
        <v>721.93594909252295</v>
      </c>
      <c r="AX99" s="739">
        <v>270.15217331853199</v>
      </c>
      <c r="AY99" s="739">
        <v>1.8773317935528699</v>
      </c>
      <c r="AZ99" s="739">
        <v>719.59554639723797</v>
      </c>
      <c r="BA99" s="739">
        <v>2.3404026952851198</v>
      </c>
      <c r="BB99" s="739">
        <v>1.00021934989812</v>
      </c>
      <c r="BC99" s="739">
        <v>1.0468797416937501</v>
      </c>
      <c r="BD99" s="739">
        <v>1.0468722096309799</v>
      </c>
      <c r="BE99" s="739">
        <v>5.5444740483835603E-2</v>
      </c>
      <c r="BF99" s="739"/>
      <c r="BG99" s="739">
        <v>1.12784523364863E-2</v>
      </c>
      <c r="BH99" s="739">
        <v>1.6608362030888401E-2</v>
      </c>
      <c r="BI99" s="739">
        <v>2.7886814367374699E-2</v>
      </c>
    </row>
    <row r="100" spans="10:61">
      <c r="J100" s="150"/>
      <c r="K100" s="4">
        <v>565</v>
      </c>
      <c r="L100" s="80">
        <f t="shared" si="4"/>
        <v>2.7839745504536925E-2</v>
      </c>
      <c r="M100" s="80">
        <f t="shared" si="5"/>
        <v>6373.7746054539648</v>
      </c>
      <c r="N100" s="80">
        <v>6373.7885253267204</v>
      </c>
      <c r="O100" s="80">
        <v>2.7746054539641398</v>
      </c>
      <c r="P100" s="80">
        <v>2.7885253267164098</v>
      </c>
      <c r="Q100" s="80">
        <v>720.25713047259399</v>
      </c>
      <c r="R100" s="80">
        <v>270.03253297354303</v>
      </c>
      <c r="S100" s="150">
        <v>1.8601188009874801</v>
      </c>
      <c r="T100" s="150">
        <f t="shared" si="3"/>
        <v>717.93921357613635</v>
      </c>
      <c r="U100" s="150">
        <v>2.3179168964575898</v>
      </c>
      <c r="V100" s="150">
        <v>1.0002188547931801</v>
      </c>
      <c r="W100" s="150">
        <v>1.04687561227201</v>
      </c>
      <c r="X100" s="150">
        <v>1.0468680526232701</v>
      </c>
      <c r="Y100" s="150">
        <v>5.5648099450536399E-2</v>
      </c>
      <c r="Z100" s="150"/>
      <c r="AA100" s="150">
        <v>1.12406204110411E-2</v>
      </c>
      <c r="AB100" s="150">
        <v>1.6431859413450899E-2</v>
      </c>
      <c r="AC100" s="150">
        <v>2.7672479824491999E-2</v>
      </c>
      <c r="AD100" s="150"/>
      <c r="AE100" s="150"/>
      <c r="AF100" s="150"/>
      <c r="AH100" s="4"/>
      <c r="AI100" s="150"/>
      <c r="AJ100" s="150"/>
      <c r="AK100" s="150"/>
      <c r="AL100" s="150"/>
      <c r="AM100" s="150"/>
      <c r="AQ100" s="134">
        <v>565</v>
      </c>
      <c r="AR100" s="739">
        <v>2.8016579379990698E-2</v>
      </c>
      <c r="AS100" s="739">
        <v>6373.78397192598</v>
      </c>
      <c r="AT100" s="739">
        <v>6373.7979802156697</v>
      </c>
      <c r="AU100" s="739">
        <v>2.78397192597975</v>
      </c>
      <c r="AV100" s="739">
        <v>2.7979802156697402</v>
      </c>
      <c r="AW100" s="739">
        <v>719.39674172200705</v>
      </c>
      <c r="AX100" s="739">
        <v>269.97113016972099</v>
      </c>
      <c r="AY100" s="739">
        <v>1.8513459455677701</v>
      </c>
      <c r="AZ100" s="739">
        <v>717.09028137470705</v>
      </c>
      <c r="BA100" s="739">
        <v>2.3064603473007002</v>
      </c>
      <c r="BB100" s="739">
        <v>1.0002186012654599</v>
      </c>
      <c r="BC100" s="739">
        <v>1.0468735050453699</v>
      </c>
      <c r="BD100" s="739">
        <v>1.04686589742759</v>
      </c>
      <c r="BE100" s="739">
        <v>5.60013612403054E-2</v>
      </c>
      <c r="BF100" s="739"/>
      <c r="BG100" s="739">
        <v>1.12212458807616E-2</v>
      </c>
      <c r="BH100" s="739">
        <v>1.6341998489771602E-2</v>
      </c>
      <c r="BI100" s="739">
        <v>2.7563244370533199E-2</v>
      </c>
    </row>
    <row r="101" spans="10:61">
      <c r="J101" s="150"/>
      <c r="K101" s="4">
        <v>566</v>
      </c>
      <c r="L101" s="80">
        <f t="shared" si="4"/>
        <v>2.8119539598438256E-2</v>
      </c>
      <c r="M101" s="80">
        <f t="shared" si="5"/>
        <v>6373.8024451994697</v>
      </c>
      <c r="N101" s="80">
        <v>6373.8165049692698</v>
      </c>
      <c r="O101" s="80">
        <v>2.8024451994686799</v>
      </c>
      <c r="P101" s="80">
        <v>2.8165049692678998</v>
      </c>
      <c r="Q101" s="80">
        <v>717.71342122653402</v>
      </c>
      <c r="R101" s="80">
        <v>269.85082555141901</v>
      </c>
      <c r="S101" s="150">
        <v>1.83427725219827</v>
      </c>
      <c r="T101" s="150">
        <f t="shared" si="3"/>
        <v>715.42924388091387</v>
      </c>
      <c r="U101" s="150">
        <v>2.2841773456201802</v>
      </c>
      <c r="V101" s="150">
        <v>1.0002181056599</v>
      </c>
      <c r="W101" s="150">
        <v>1.0468693488921099</v>
      </c>
      <c r="X101" s="150">
        <v>1.04686171341222</v>
      </c>
      <c r="Y101" s="150">
        <v>5.6206759159977103E-2</v>
      </c>
      <c r="Z101" s="150"/>
      <c r="AA101" s="150">
        <v>1.1183368171352299E-2</v>
      </c>
      <c r="AB101" s="150">
        <v>1.6167350207023701E-2</v>
      </c>
      <c r="AC101" s="150">
        <v>2.7350718378376E-2</v>
      </c>
      <c r="AD101" s="150"/>
      <c r="AE101" s="150"/>
      <c r="AF101" s="150"/>
      <c r="AH101" s="4"/>
      <c r="AI101" s="150"/>
      <c r="AJ101" s="150"/>
      <c r="AK101" s="150"/>
      <c r="AL101" s="150"/>
      <c r="AM101" s="150"/>
      <c r="AQ101" s="134">
        <v>566</v>
      </c>
      <c r="AR101" s="739">
        <v>2.8298150683886501E-2</v>
      </c>
      <c r="AS101" s="739">
        <v>6373.8119885053602</v>
      </c>
      <c r="AT101" s="739">
        <v>6373.8261375806997</v>
      </c>
      <c r="AU101" s="739">
        <v>2.8119885053597402</v>
      </c>
      <c r="AV101" s="739">
        <v>2.8261375807016802</v>
      </c>
      <c r="AW101" s="739">
        <v>716.83938336202505</v>
      </c>
      <c r="AX101" s="739">
        <v>269.78826911822301</v>
      </c>
      <c r="AY101" s="739">
        <v>1.82546405275009</v>
      </c>
      <c r="AZ101" s="739">
        <v>714.56670783304901</v>
      </c>
      <c r="BA101" s="739">
        <v>2.2726755289754599</v>
      </c>
      <c r="BB101" s="739">
        <v>1.0002178485387001</v>
      </c>
      <c r="BC101" s="739">
        <v>1.0468671999082999</v>
      </c>
      <c r="BD101" s="739">
        <v>1.04685951597916</v>
      </c>
      <c r="BE101" s="739">
        <v>5.6563563290637803E-2</v>
      </c>
      <c r="BF101" s="739"/>
      <c r="BG101" s="739">
        <v>1.11637153377247E-2</v>
      </c>
      <c r="BH101" s="739">
        <v>1.60772702804148E-2</v>
      </c>
      <c r="BI101" s="739">
        <v>2.72409856181395E-2</v>
      </c>
    </row>
    <row r="102" spans="10:61">
      <c r="J102" s="150"/>
      <c r="K102" s="4">
        <v>567</v>
      </c>
      <c r="L102" s="80">
        <f t="shared" si="4"/>
        <v>2.8402145669732433E-2</v>
      </c>
      <c r="M102" s="80">
        <f t="shared" si="5"/>
        <v>6373.830564739068</v>
      </c>
      <c r="N102" s="80">
        <v>6373.8447658119003</v>
      </c>
      <c r="O102" s="80">
        <v>2.8305647390671198</v>
      </c>
      <c r="P102" s="80">
        <v>2.8447658119019898</v>
      </c>
      <c r="Q102" s="80">
        <v>715.15155914306399</v>
      </c>
      <c r="R102" s="80">
        <v>269.66729356240103</v>
      </c>
      <c r="S102" s="150">
        <v>1.8085404062861801</v>
      </c>
      <c r="T102" s="150">
        <f t="shared" si="3"/>
        <v>712.90096294250361</v>
      </c>
      <c r="U102" s="150">
        <v>2.2505962005604099</v>
      </c>
      <c r="V102" s="150">
        <v>1.0002173524325999</v>
      </c>
      <c r="W102" s="150">
        <v>1.0468630167471</v>
      </c>
      <c r="X102" s="150">
        <v>1.04685530467697</v>
      </c>
      <c r="Y102" s="150">
        <v>5.67710205550611E-2</v>
      </c>
      <c r="Z102" s="150"/>
      <c r="AA102" s="150">
        <v>1.11257926763304E-2</v>
      </c>
      <c r="AB102" s="150">
        <v>1.59044806282817E-2</v>
      </c>
      <c r="AC102" s="150">
        <v>2.7030273304612201E-2</v>
      </c>
      <c r="AD102" s="150"/>
      <c r="AE102" s="150"/>
      <c r="AF102" s="150"/>
      <c r="AH102" s="4"/>
      <c r="AI102" s="150"/>
      <c r="AJ102" s="150"/>
      <c r="AK102" s="150"/>
      <c r="AL102" s="150"/>
      <c r="AM102" s="150"/>
      <c r="AQ102" s="134">
        <v>567</v>
      </c>
      <c r="AR102" s="739">
        <v>2.85825518264325E-2</v>
      </c>
      <c r="AS102" s="739">
        <v>6373.84028665604</v>
      </c>
      <c r="AT102" s="739">
        <v>6373.8545779319602</v>
      </c>
      <c r="AU102" s="739">
        <v>2.84028665604363</v>
      </c>
      <c r="AV102" s="739">
        <v>2.8545779319568401</v>
      </c>
      <c r="AW102" s="739">
        <v>714.26382373075205</v>
      </c>
      <c r="AX102" s="739">
        <v>269.60357192633899</v>
      </c>
      <c r="AY102" s="739">
        <v>1.7996893282044599</v>
      </c>
      <c r="AZ102" s="739">
        <v>712.02477125617202</v>
      </c>
      <c r="BA102" s="739">
        <v>2.2390524745806899</v>
      </c>
      <c r="BB102" s="739">
        <v>1.0002170917150299</v>
      </c>
      <c r="BC102" s="739">
        <v>1.04686082553065</v>
      </c>
      <c r="BD102" s="739">
        <v>1.0468530645262599</v>
      </c>
      <c r="BE102" s="739">
        <v>5.7131402456889198E-2</v>
      </c>
      <c r="BF102" s="739"/>
      <c r="BG102" s="739">
        <v>1.11058616634763E-2</v>
      </c>
      <c r="BH102" s="739">
        <v>1.5814210194699099E-2</v>
      </c>
      <c r="BI102" s="739">
        <v>2.6920071858175399E-2</v>
      </c>
    </row>
    <row r="103" spans="10:61">
      <c r="J103" s="150"/>
      <c r="K103" s="4">
        <v>568</v>
      </c>
      <c r="L103" s="80">
        <f t="shared" si="4"/>
        <v>2.8687591979262121E-2</v>
      </c>
      <c r="M103" s="80">
        <f t="shared" si="5"/>
        <v>6373.858966884738</v>
      </c>
      <c r="N103" s="80">
        <v>6373.8733106807304</v>
      </c>
      <c r="O103" s="80">
        <v>2.8589668847368501</v>
      </c>
      <c r="P103" s="80">
        <v>2.8733106807264801</v>
      </c>
      <c r="Q103" s="80">
        <v>712.57149463093299</v>
      </c>
      <c r="R103" s="80">
        <v>269.48191870205198</v>
      </c>
      <c r="S103" s="150">
        <v>1.7829114607327601</v>
      </c>
      <c r="T103" s="150">
        <f t="shared" si="3"/>
        <v>710.35431695989405</v>
      </c>
      <c r="U103" s="150">
        <v>2.2171776710389599</v>
      </c>
      <c r="V103" s="150">
        <v>1.0002165951085</v>
      </c>
      <c r="W103" s="150">
        <v>1.0468566150823</v>
      </c>
      <c r="X103" s="150">
        <v>1.0468488256552799</v>
      </c>
      <c r="Y103" s="150">
        <v>5.73409396597526E-2</v>
      </c>
      <c r="Z103" s="150"/>
      <c r="AA103" s="150">
        <v>1.10678949075519E-2</v>
      </c>
      <c r="AB103" s="150">
        <v>1.5643283204818101E-2</v>
      </c>
      <c r="AC103" s="150">
        <v>2.6711178112370001E-2</v>
      </c>
      <c r="AD103" s="150"/>
      <c r="AE103" s="150"/>
      <c r="AF103" s="150"/>
      <c r="AH103" s="4"/>
      <c r="AI103" s="150"/>
      <c r="AJ103" s="150"/>
      <c r="AK103" s="150"/>
      <c r="AL103" s="150"/>
      <c r="AM103" s="150"/>
      <c r="AQ103" s="134">
        <v>568</v>
      </c>
      <c r="AR103" s="739">
        <v>2.88698112479801E-2</v>
      </c>
      <c r="AS103" s="739">
        <v>6373.8688692078704</v>
      </c>
      <c r="AT103" s="739">
        <v>6373.8833041134903</v>
      </c>
      <c r="AU103" s="739">
        <v>2.8688692078700599</v>
      </c>
      <c r="AV103" s="739">
        <v>2.88330411349405</v>
      </c>
      <c r="AW103" s="739">
        <v>711.67001422842804</v>
      </c>
      <c r="AX103" s="739">
        <v>269.41702017373598</v>
      </c>
      <c r="AY103" s="739">
        <v>1.77402497793237</v>
      </c>
      <c r="AZ103" s="739">
        <v>709.46441882802003</v>
      </c>
      <c r="BA103" s="739">
        <v>2.2055954004075602</v>
      </c>
      <c r="BB103" s="739">
        <v>1.0002163307918599</v>
      </c>
      <c r="BC103" s="739">
        <v>1.0468543811526401</v>
      </c>
      <c r="BD103" s="739">
        <v>1.0468465423015101</v>
      </c>
      <c r="BE103" s="739">
        <v>5.7704935115452799E-2</v>
      </c>
      <c r="BF103" s="739"/>
      <c r="BG103" s="739">
        <v>1.10476858835503E-2</v>
      </c>
      <c r="BH103" s="739">
        <v>1.55528507142529E-2</v>
      </c>
      <c r="BI103" s="739">
        <v>2.66005365978032E-2</v>
      </c>
    </row>
    <row r="104" spans="10:61">
      <c r="J104" s="150"/>
      <c r="K104" s="4">
        <v>569</v>
      </c>
      <c r="L104" s="80">
        <f t="shared" si="4"/>
        <v>2.897590707189614E-2</v>
      </c>
      <c r="M104" s="80">
        <f t="shared" si="5"/>
        <v>6373.8876544767172</v>
      </c>
      <c r="N104" s="80">
        <v>6373.90214243025</v>
      </c>
      <c r="O104" s="80">
        <v>2.8876544767161101</v>
      </c>
      <c r="P104" s="80">
        <v>2.9021424302520602</v>
      </c>
      <c r="Q104" s="80">
        <v>709.97317979749403</v>
      </c>
      <c r="R104" s="80">
        <v>269.29468248263498</v>
      </c>
      <c r="S104" s="150">
        <v>1.75739360542462</v>
      </c>
      <c r="T104" s="150">
        <f t="shared" si="3"/>
        <v>707.78925384931756</v>
      </c>
      <c r="U104" s="150">
        <v>2.1839259481764501</v>
      </c>
      <c r="V104" s="150">
        <v>1.00021583368501</v>
      </c>
      <c r="W104" s="150">
        <v>1.04685014313513</v>
      </c>
      <c r="X104" s="150">
        <v>1.04684227557691</v>
      </c>
      <c r="Y104" s="150">
        <v>5.79165730564455E-2</v>
      </c>
      <c r="Z104" s="150"/>
      <c r="AA104" s="150">
        <v>1.1009675916386E-2</v>
      </c>
      <c r="AB104" s="150">
        <v>1.5383790148980401E-2</v>
      </c>
      <c r="AC104" s="150">
        <v>2.6393466065366501E-2</v>
      </c>
      <c r="AD104" s="150"/>
      <c r="AE104" s="150"/>
      <c r="AF104" s="150"/>
      <c r="AH104" s="4"/>
      <c r="AI104" s="150"/>
      <c r="AJ104" s="150"/>
      <c r="AK104" s="150"/>
      <c r="AL104" s="150"/>
      <c r="AM104" s="150"/>
      <c r="AQ104" s="134">
        <v>569</v>
      </c>
      <c r="AR104" s="739">
        <v>2.9159957674710701E-2</v>
      </c>
      <c r="AS104" s="739">
        <v>6373.8977390191203</v>
      </c>
      <c r="AT104" s="739">
        <v>6373.91231899796</v>
      </c>
      <c r="AU104" s="739">
        <v>2.8977390191180401</v>
      </c>
      <c r="AV104" s="739">
        <v>2.9123189979553898</v>
      </c>
      <c r="AW104" s="739">
        <v>709.05790798483304</v>
      </c>
      <c r="AX104" s="739">
        <v>269.22859525562001</v>
      </c>
      <c r="AY104" s="739">
        <v>1.7484741994000199</v>
      </c>
      <c r="AZ104" s="739">
        <v>706.88559948208604</v>
      </c>
      <c r="BA104" s="739">
        <v>2.1723085027464801</v>
      </c>
      <c r="BB104" s="739">
        <v>1.0002155657667899</v>
      </c>
      <c r="BC104" s="739">
        <v>1.0468478660064999</v>
      </c>
      <c r="BD104" s="739">
        <v>1.0468399485294499</v>
      </c>
      <c r="BE104" s="739">
        <v>5.8284218205699297E-2</v>
      </c>
      <c r="BF104" s="739"/>
      <c r="BG104" s="739">
        <v>1.09891890941121E-2</v>
      </c>
      <c r="BH104" s="739">
        <v>1.52932239927619E-2</v>
      </c>
      <c r="BI104" s="739">
        <v>2.6282413086873999E-2</v>
      </c>
    </row>
    <row r="105" spans="10:61">
      <c r="J105" s="150"/>
      <c r="K105" s="4">
        <v>570</v>
      </c>
      <c r="L105" s="80">
        <f t="shared" si="4"/>
        <v>2.9267119779384045E-2</v>
      </c>
      <c r="M105" s="80">
        <f t="shared" si="5"/>
        <v>6373.9166303837892</v>
      </c>
      <c r="N105" s="80">
        <v>6373.9312639436803</v>
      </c>
      <c r="O105" s="80">
        <v>2.9166303837880099</v>
      </c>
      <c r="P105" s="80">
        <v>2.9312639436776999</v>
      </c>
      <c r="Q105" s="80">
        <v>707.35656849642703</v>
      </c>
      <c r="R105" s="80">
        <v>269.10556623128099</v>
      </c>
      <c r="S105" s="150">
        <v>1.73199002122016</v>
      </c>
      <c r="T105" s="150">
        <f t="shared" si="3"/>
        <v>705.2057232939934</v>
      </c>
      <c r="U105" s="150">
        <v>2.1508452024336799</v>
      </c>
      <c r="V105" s="150">
        <v>1.0002150681597499</v>
      </c>
      <c r="W105" s="150">
        <v>1.0468436001349599</v>
      </c>
      <c r="X105" s="150">
        <v>1.0468356536635199</v>
      </c>
      <c r="Y105" s="150">
        <v>5.8497977890056098E-2</v>
      </c>
      <c r="Z105" s="150"/>
      <c r="AA105" s="150">
        <v>1.09511368251939E-2</v>
      </c>
      <c r="AB105" s="150">
        <v>1.51260333402372E-2</v>
      </c>
      <c r="AC105" s="150">
        <v>2.60771701654311E-2</v>
      </c>
      <c r="AD105" s="150"/>
      <c r="AE105" s="150"/>
      <c r="AF105" s="150"/>
      <c r="AH105" s="4"/>
      <c r="AI105" s="150"/>
      <c r="AJ105" s="150"/>
      <c r="AK105" s="150"/>
      <c r="AL105" s="150"/>
      <c r="AM105" s="150"/>
      <c r="AQ105" s="134">
        <v>570</v>
      </c>
      <c r="AR105" s="739">
        <v>2.9453020121508799E-2</v>
      </c>
      <c r="AS105" s="739">
        <v>6373.9268989767897</v>
      </c>
      <c r="AT105" s="739">
        <v>6373.9416254868502</v>
      </c>
      <c r="AU105" s="739">
        <v>2.9268989767927498</v>
      </c>
      <c r="AV105" s="739">
        <v>2.9416254868535101</v>
      </c>
      <c r="AW105" s="739">
        <v>706.42745990751996</v>
      </c>
      <c r="AX105" s="739">
        <v>269.03827838090098</v>
      </c>
      <c r="AY105" s="739">
        <v>1.72304018008712</v>
      </c>
      <c r="AZ105" s="739">
        <v>704.28826395167505</v>
      </c>
      <c r="BA105" s="739">
        <v>2.1391959558456701</v>
      </c>
      <c r="BB105" s="739">
        <v>1.00021479663764</v>
      </c>
      <c r="BC105" s="739">
        <v>1.0468412793164199</v>
      </c>
      <c r="BD105" s="739">
        <v>1.0468332824265001</v>
      </c>
      <c r="BE105" s="739">
        <v>5.88693092317953E-2</v>
      </c>
      <c r="BF105" s="739"/>
      <c r="BG105" s="739">
        <v>1.09303724631627E-2</v>
      </c>
      <c r="BH105" s="739">
        <v>1.5035361838216301E-2</v>
      </c>
      <c r="BI105" s="739">
        <v>2.5965734301378999E-2</v>
      </c>
    </row>
    <row r="106" spans="10:61">
      <c r="J106" s="150"/>
      <c r="K106" s="4">
        <v>571</v>
      </c>
      <c r="L106" s="80">
        <f t="shared" si="4"/>
        <v>2.9561259223239204E-2</v>
      </c>
      <c r="M106" s="80">
        <f t="shared" si="5"/>
        <v>6373.9458975035686</v>
      </c>
      <c r="N106" s="80">
        <v>6373.9606781331804</v>
      </c>
      <c r="O106" s="80">
        <v>2.9458975035674002</v>
      </c>
      <c r="P106" s="80">
        <v>2.96067813317902</v>
      </c>
      <c r="Q106" s="80">
        <v>704.72161637619001</v>
      </c>
      <c r="R106" s="80">
        <v>268.91455108814603</v>
      </c>
      <c r="S106" s="150">
        <v>1.7067038784975399</v>
      </c>
      <c r="T106" s="150">
        <f t="shared" si="3"/>
        <v>702.60367679461842</v>
      </c>
      <c r="U106" s="150">
        <v>2.1179395815715898</v>
      </c>
      <c r="V106" s="150">
        <v>1.00021429853058</v>
      </c>
      <c r="W106" s="150">
        <v>1.0468369853031101</v>
      </c>
      <c r="X106" s="150">
        <v>1.0468289591286399</v>
      </c>
      <c r="Y106" s="150">
        <v>5.9085211874389601E-2</v>
      </c>
      <c r="Z106" s="150"/>
      <c r="AA106" s="150">
        <v>1.08922788285318E-2</v>
      </c>
      <c r="AB106" s="150">
        <v>1.48700443074865E-2</v>
      </c>
      <c r="AC106" s="150">
        <v>2.5762323136018301E-2</v>
      </c>
      <c r="AD106" s="150"/>
      <c r="AE106" s="150"/>
      <c r="AF106" s="150"/>
      <c r="AH106" s="4"/>
      <c r="AI106" s="150"/>
      <c r="AJ106" s="150"/>
      <c r="AK106" s="150"/>
      <c r="AL106" s="150"/>
      <c r="AM106" s="150"/>
      <c r="AQ106" s="134">
        <v>571</v>
      </c>
      <c r="AR106" s="739">
        <v>2.9749027894863299E-2</v>
      </c>
      <c r="AS106" s="739">
        <v>6373.9563519969097</v>
      </c>
      <c r="AT106" s="739">
        <v>6373.9712265108601</v>
      </c>
      <c r="AU106" s="739">
        <v>2.9563519969142602</v>
      </c>
      <c r="AV106" s="739">
        <v>2.97122651086169</v>
      </c>
      <c r="AW106" s="739">
        <v>703.77862673075299</v>
      </c>
      <c r="AX106" s="739">
        <v>268.84605057033298</v>
      </c>
      <c r="AY106" s="739">
        <v>1.69772609601747</v>
      </c>
      <c r="AZ106" s="739">
        <v>701.672364820903</v>
      </c>
      <c r="BA106" s="739">
        <v>2.10626190984997</v>
      </c>
      <c r="BB106" s="739">
        <v>1.0002140234024199</v>
      </c>
      <c r="BC106" s="739">
        <v>1.04683462029845</v>
      </c>
      <c r="BD106" s="739">
        <v>1.0468265432008601</v>
      </c>
      <c r="BE106" s="739">
        <v>5.9460266269979897E-2</v>
      </c>
      <c r="BF106" s="739"/>
      <c r="BG106" s="739">
        <v>1.0871237231745901E-2</v>
      </c>
      <c r="BH106" s="739">
        <v>1.4779295695107801E-2</v>
      </c>
      <c r="BI106" s="739">
        <v>2.5650532926853702E-2</v>
      </c>
    </row>
    <row r="107" spans="10:61">
      <c r="J107" s="150"/>
      <c r="K107" s="4">
        <v>572</v>
      </c>
      <c r="L107" s="80">
        <f t="shared" si="4"/>
        <v>2.9858354817651159E-2</v>
      </c>
      <c r="M107" s="80">
        <f t="shared" si="5"/>
        <v>6373.9754587627922</v>
      </c>
      <c r="N107" s="80">
        <v>6373.9903879402</v>
      </c>
      <c r="O107" s="80">
        <v>2.9754587627906299</v>
      </c>
      <c r="P107" s="80">
        <v>2.9903879401994602</v>
      </c>
      <c r="Q107" s="80">
        <v>702.06828092919204</v>
      </c>
      <c r="R107" s="80">
        <v>268.72161800454199</v>
      </c>
      <c r="S107" s="150">
        <v>1.6815383356848601</v>
      </c>
      <c r="T107" s="150">
        <f t="shared" si="3"/>
        <v>699.98306772059993</v>
      </c>
      <c r="U107" s="150">
        <v>2.0852132085920698</v>
      </c>
      <c r="V107" s="150">
        <v>1.0002135247955299</v>
      </c>
      <c r="W107" s="150">
        <v>1.04683029785271</v>
      </c>
      <c r="X107" s="150">
        <v>1.0468221911775399</v>
      </c>
      <c r="Y107" s="150">
        <v>5.96783332985069E-2</v>
      </c>
      <c r="Z107" s="150"/>
      <c r="AA107" s="150">
        <v>1.08331031943579E-2</v>
      </c>
      <c r="AB107" s="150">
        <v>1.46158542113196E-2</v>
      </c>
      <c r="AC107" s="150">
        <v>2.54489574056775E-2</v>
      </c>
      <c r="AD107" s="150"/>
      <c r="AE107" s="150"/>
      <c r="AF107" s="150"/>
      <c r="AH107" s="4"/>
      <c r="AI107" s="150"/>
      <c r="AJ107" s="150"/>
      <c r="AK107" s="150"/>
      <c r="AL107" s="150"/>
      <c r="AM107" s="150"/>
      <c r="AQ107" s="134">
        <v>572</v>
      </c>
      <c r="AR107" s="739">
        <v>3.0048010595798199E-2</v>
      </c>
      <c r="AS107" s="739">
        <v>6373.9861010248096</v>
      </c>
      <c r="AT107" s="739">
        <v>6374.0011250301104</v>
      </c>
      <c r="AU107" s="739">
        <v>2.9861010248091202</v>
      </c>
      <c r="AV107" s="739">
        <v>3.00112503010702</v>
      </c>
      <c r="AW107" s="739">
        <v>701.11136706517004</v>
      </c>
      <c r="AX107" s="739">
        <v>268.65189265463403</v>
      </c>
      <c r="AY107" s="739">
        <v>1.6725351102721</v>
      </c>
      <c r="AZ107" s="739">
        <v>699.03785657644903</v>
      </c>
      <c r="BA107" s="739">
        <v>2.0735104887214</v>
      </c>
      <c r="BB107" s="739">
        <v>1.00021324605937</v>
      </c>
      <c r="BC107" s="739">
        <v>1.0468278881604101</v>
      </c>
      <c r="BD107" s="739">
        <v>1.04681973005246</v>
      </c>
      <c r="BE107" s="739">
        <v>6.0057147974475797E-2</v>
      </c>
      <c r="BF107" s="739"/>
      <c r="BG107" s="739">
        <v>1.08117847151583E-2</v>
      </c>
      <c r="BH107" s="739">
        <v>1.45250566265914E-2</v>
      </c>
      <c r="BI107" s="739">
        <v>2.53368413417496E-2</v>
      </c>
    </row>
    <row r="108" spans="10:61">
      <c r="J108" s="150"/>
      <c r="K108" s="4">
        <v>573</v>
      </c>
      <c r="L108" s="80">
        <f t="shared" si="4"/>
        <v>3.0158436272426922E-2</v>
      </c>
      <c r="M108" s="80">
        <f t="shared" si="5"/>
        <v>6374.0053171176096</v>
      </c>
      <c r="N108" s="80">
        <v>6374.0203963357499</v>
      </c>
      <c r="O108" s="80">
        <v>3.00531711760829</v>
      </c>
      <c r="P108" s="80">
        <v>3.0203963357445001</v>
      </c>
      <c r="Q108" s="80">
        <v>699.39652154170506</v>
      </c>
      <c r="R108" s="80">
        <v>268.52674774105498</v>
      </c>
      <c r="S108" s="150">
        <v>1.65649653777318</v>
      </c>
      <c r="T108" s="150">
        <f t="shared" si="3"/>
        <v>697.34385136204401</v>
      </c>
      <c r="U108" s="150">
        <v>2.05267017966105</v>
      </c>
      <c r="V108" s="150">
        <v>1.0002127469528701</v>
      </c>
      <c r="W108" s="150">
        <v>1.04682353698868</v>
      </c>
      <c r="X108" s="150">
        <v>1.0468153490071701</v>
      </c>
      <c r="Y108" s="150">
        <v>6.0277401026723999E-2</v>
      </c>
      <c r="Z108" s="150"/>
      <c r="AA108" s="150">
        <v>1.07736112652419E-2</v>
      </c>
      <c r="AB108" s="150">
        <v>1.4363493826256299E-2</v>
      </c>
      <c r="AC108" s="150">
        <v>2.5137105091498201E-2</v>
      </c>
      <c r="AD108" s="150"/>
      <c r="AE108" s="150"/>
      <c r="AF108" s="150"/>
      <c r="AH108" s="4"/>
      <c r="AI108" s="150"/>
      <c r="AJ108" s="150"/>
      <c r="AK108" s="150"/>
      <c r="AL108" s="150"/>
      <c r="AM108" s="150"/>
      <c r="AQ108" s="134">
        <v>573</v>
      </c>
      <c r="AR108" s="739">
        <v>3.03499981228329E-2</v>
      </c>
      <c r="AS108" s="739">
        <v>6374.0161490354103</v>
      </c>
      <c r="AT108" s="739">
        <v>6374.0313240344703</v>
      </c>
      <c r="AU108" s="739">
        <v>3.0161490354049199</v>
      </c>
      <c r="AV108" s="739">
        <v>3.0313240344663401</v>
      </c>
      <c r="AW108" s="739">
        <v>698.42564144819903</v>
      </c>
      <c r="AX108" s="739">
        <v>268.45578527259499</v>
      </c>
      <c r="AY108" s="739">
        <v>1.64747037148568</v>
      </c>
      <c r="AZ108" s="739">
        <v>696.38469566005597</v>
      </c>
      <c r="BA108" s="739">
        <v>2.04094578814269</v>
      </c>
      <c r="BB108" s="739">
        <v>1.0002124646069399</v>
      </c>
      <c r="BC108" s="739">
        <v>1.04682108210186</v>
      </c>
      <c r="BD108" s="739">
        <v>1.04681284217284</v>
      </c>
      <c r="BE108" s="739">
        <v>6.0660013583401499E-2</v>
      </c>
      <c r="BF108" s="739"/>
      <c r="BG108" s="739">
        <v>1.0752016304163E-2</v>
      </c>
      <c r="BH108" s="739">
        <v>1.42726752966268E-2</v>
      </c>
      <c r="BI108" s="739">
        <v>2.5024691600789899E-2</v>
      </c>
    </row>
    <row r="109" spans="10:61">
      <c r="J109" s="150"/>
      <c r="K109" s="4">
        <v>574</v>
      </c>
      <c r="L109" s="80">
        <f t="shared" si="4"/>
        <v>3.0461533595962063E-2</v>
      </c>
      <c r="M109" s="80">
        <f t="shared" si="5"/>
        <v>6374.035475553882</v>
      </c>
      <c r="N109" s="80">
        <v>6374.0507063206796</v>
      </c>
      <c r="O109" s="80">
        <v>3.0354755538807101</v>
      </c>
      <c r="P109" s="80">
        <v>3.0507063206786902</v>
      </c>
      <c r="Q109" s="80">
        <v>696.70629954448498</v>
      </c>
      <c r="R109" s="80">
        <v>268.32992086564201</v>
      </c>
      <c r="S109" s="150">
        <v>1.63158161481326</v>
      </c>
      <c r="T109" s="150">
        <f t="shared" si="3"/>
        <v>694.6859849824699</v>
      </c>
      <c r="U109" s="150">
        <v>2.0203145620151299</v>
      </c>
      <c r="V109" s="150">
        <v>1.0002119650010599</v>
      </c>
      <c r="W109" s="150">
        <v>1.04681670190758</v>
      </c>
      <c r="X109" s="150">
        <v>1.04680843180609</v>
      </c>
      <c r="Y109" s="150">
        <v>6.0882474512709499E-2</v>
      </c>
      <c r="Z109" s="150"/>
      <c r="AA109" s="150">
        <v>1.0713804459577101E-2</v>
      </c>
      <c r="AB109" s="150">
        <v>1.41129935229632E-2</v>
      </c>
      <c r="AC109" s="150">
        <v>2.4826797982540401E-2</v>
      </c>
      <c r="AD109" s="150"/>
      <c r="AE109" s="150"/>
      <c r="AF109" s="150"/>
      <c r="AH109" s="4"/>
      <c r="AI109" s="150"/>
      <c r="AJ109" s="150"/>
      <c r="AK109" s="150"/>
      <c r="AL109" s="150"/>
      <c r="AM109" s="150"/>
      <c r="AQ109" s="134">
        <v>574</v>
      </c>
      <c r="AR109" s="739">
        <v>3.06550206749715E-2</v>
      </c>
      <c r="AS109" s="739">
        <v>6374.0464990335304</v>
      </c>
      <c r="AT109" s="739">
        <v>6374.0618265438698</v>
      </c>
      <c r="AU109" s="739">
        <v>3.0464990335277502</v>
      </c>
      <c r="AV109" s="739">
        <v>3.0618265438652399</v>
      </c>
      <c r="AW109" s="739">
        <v>695.72141239517896</v>
      </c>
      <c r="AX109" s="739">
        <v>268.25770886916303</v>
      </c>
      <c r="AY109" s="739">
        <v>1.62253501232723</v>
      </c>
      <c r="AZ109" s="739">
        <v>693.71284052177396</v>
      </c>
      <c r="BA109" s="739">
        <v>2.0085718734051698</v>
      </c>
      <c r="BB109" s="739">
        <v>1.0002116790438</v>
      </c>
      <c r="BC109" s="739">
        <v>1.0468142013139701</v>
      </c>
      <c r="BD109" s="739">
        <v>1.0468058787451</v>
      </c>
      <c r="BE109" s="739">
        <v>6.12689229219541E-2</v>
      </c>
      <c r="BF109" s="739"/>
      <c r="BG109" s="739">
        <v>1.0691933466204701E-2</v>
      </c>
      <c r="BH109" s="739">
        <v>1.40221819521137E-2</v>
      </c>
      <c r="BI109" s="739">
        <v>2.4714115418318399E-2</v>
      </c>
    </row>
    <row r="110" spans="10:61">
      <c r="J110" s="150"/>
      <c r="K110" s="4">
        <v>575</v>
      </c>
      <c r="L110" s="80">
        <f t="shared" si="4"/>
        <v>3.0767677098241474E-2</v>
      </c>
      <c r="M110" s="80">
        <f t="shared" si="5"/>
        <v>6374.0659370874782</v>
      </c>
      <c r="N110" s="80">
        <v>6374.0813209260295</v>
      </c>
      <c r="O110" s="80">
        <v>3.06593708747668</v>
      </c>
      <c r="P110" s="80">
        <v>3.0813209260257999</v>
      </c>
      <c r="Q110" s="80">
        <v>693.99757826414998</v>
      </c>
      <c r="R110" s="80">
        <v>268.13111775171001</v>
      </c>
      <c r="S110" s="150">
        <v>1.60679668039701</v>
      </c>
      <c r="T110" s="150">
        <f t="shared" si="3"/>
        <v>692.00942787229678</v>
      </c>
      <c r="U110" s="150">
        <v>1.9881503918532</v>
      </c>
      <c r="V110" s="150">
        <v>1.0002111789388</v>
      </c>
      <c r="W110" s="150">
        <v>1.0468097917976</v>
      </c>
      <c r="X110" s="150">
        <v>1.04680143875436</v>
      </c>
      <c r="Y110" s="150">
        <v>6.1493613800394101E-2</v>
      </c>
      <c r="Z110" s="150"/>
      <c r="AA110" s="150">
        <v>1.0653684272795E-2</v>
      </c>
      <c r="AB110" s="150">
        <v>1.38643832504728E-2</v>
      </c>
      <c r="AC110" s="150">
        <v>2.4518067523267701E-2</v>
      </c>
      <c r="AD110" s="150"/>
      <c r="AE110" s="150"/>
      <c r="AF110" s="150"/>
      <c r="AH110" s="4"/>
      <c r="AI110" s="150"/>
      <c r="AJ110" s="150"/>
      <c r="AK110" s="150"/>
      <c r="AL110" s="150"/>
      <c r="AM110" s="150"/>
      <c r="AQ110" s="134">
        <v>575</v>
      </c>
      <c r="AR110" s="739">
        <v>3.0963108754723599E-2</v>
      </c>
      <c r="AS110" s="739">
        <v>6374.0771540542</v>
      </c>
      <c r="AT110" s="739">
        <v>6374.0926356085802</v>
      </c>
      <c r="AU110" s="739">
        <v>3.07715405420273</v>
      </c>
      <c r="AV110" s="739">
        <v>3.0926356085800899</v>
      </c>
      <c r="AW110" s="739">
        <v>692.99864445124001</v>
      </c>
      <c r="AX110" s="739">
        <v>268.05764369350698</v>
      </c>
      <c r="AY110" s="739">
        <v>1.597732147966</v>
      </c>
      <c r="AZ110" s="739">
        <v>691.02225167395704</v>
      </c>
      <c r="BA110" s="739">
        <v>1.97639277728256</v>
      </c>
      <c r="BB110" s="739">
        <v>1.00021088936881</v>
      </c>
      <c r="BC110" s="739">
        <v>1.0468072449794501</v>
      </c>
      <c r="BD110" s="739">
        <v>1.0467988389438001</v>
      </c>
      <c r="BE110" s="739">
        <v>6.1883936411049903E-2</v>
      </c>
      <c r="BF110" s="739"/>
      <c r="BG110" s="739">
        <v>1.06315377466267E-2</v>
      </c>
      <c r="BH110" s="739">
        <v>1.3773606405036399E-2</v>
      </c>
      <c r="BI110" s="739">
        <v>2.4405144151662998E-2</v>
      </c>
    </row>
    <row r="111" spans="10:61">
      <c r="J111" s="150"/>
      <c r="K111" s="4">
        <v>576</v>
      </c>
      <c r="L111" s="80">
        <f t="shared" si="4"/>
        <v>3.1076897393870526E-2</v>
      </c>
      <c r="M111" s="80">
        <f t="shared" si="5"/>
        <v>6374.0967047645763</v>
      </c>
      <c r="N111" s="80">
        <v>6374.1122432132697</v>
      </c>
      <c r="O111" s="80">
        <v>3.0967047645749202</v>
      </c>
      <c r="P111" s="80">
        <v>3.1122432132718498</v>
      </c>
      <c r="Q111" s="80">
        <v>691.27032307527804</v>
      </c>
      <c r="R111" s="80">
        <v>267.930318576177</v>
      </c>
      <c r="S111" s="150">
        <v>1.5821448301244101</v>
      </c>
      <c r="T111" s="150">
        <f t="shared" si="3"/>
        <v>689.31414140306356</v>
      </c>
      <c r="U111" s="150">
        <v>1.95618167221452</v>
      </c>
      <c r="V111" s="150">
        <v>1.00021038876499</v>
      </c>
      <c r="W111" s="150">
        <v>1.04680280583842</v>
      </c>
      <c r="X111" s="150">
        <v>1.04679436902351</v>
      </c>
      <c r="Y111" s="150">
        <v>6.2110879528972901E-2</v>
      </c>
      <c r="Z111" s="150"/>
      <c r="AA111" s="150">
        <v>1.05932522785802E-2</v>
      </c>
      <c r="AB111" s="150">
        <v>1.3617692518417299E-2</v>
      </c>
      <c r="AC111" s="150">
        <v>2.4210944796997501E-2</v>
      </c>
      <c r="AD111" s="150"/>
      <c r="AE111" s="150"/>
      <c r="AF111" s="150"/>
      <c r="AH111" s="4"/>
      <c r="AI111" s="150"/>
      <c r="AJ111" s="150"/>
      <c r="AK111" s="150"/>
      <c r="AL111" s="150"/>
      <c r="AM111" s="150"/>
      <c r="AQ111" s="134">
        <v>576</v>
      </c>
      <c r="AR111" s="739">
        <v>3.1274293171153898E-2</v>
      </c>
      <c r="AS111" s="739">
        <v>6374.1081171629603</v>
      </c>
      <c r="AT111" s="739">
        <v>6374.1237543095403</v>
      </c>
      <c r="AU111" s="739">
        <v>3.1081171629574502</v>
      </c>
      <c r="AV111" s="739">
        <v>3.1237543095430298</v>
      </c>
      <c r="AW111" s="739">
        <v>690.25730424389496</v>
      </c>
      <c r="AX111" s="739">
        <v>267.85556979707002</v>
      </c>
      <c r="AY111" s="739">
        <v>1.57306487452338</v>
      </c>
      <c r="AZ111" s="739">
        <v>688.31289174600204</v>
      </c>
      <c r="BA111" s="739">
        <v>1.94441249789209</v>
      </c>
      <c r="BB111" s="739">
        <v>1.00021009558108</v>
      </c>
      <c r="BC111" s="739">
        <v>1.04680021227248</v>
      </c>
      <c r="BD111" s="739">
        <v>1.0467917219348699</v>
      </c>
      <c r="BE111" s="739">
        <v>6.25051150718718E-2</v>
      </c>
      <c r="BF111" s="739"/>
      <c r="BG111" s="739">
        <v>1.0570830769888399E-2</v>
      </c>
      <c r="BH111" s="739">
        <v>1.35269780146345E-2</v>
      </c>
      <c r="BI111" s="739">
        <v>2.40978087845229E-2</v>
      </c>
    </row>
    <row r="112" spans="10:61">
      <c r="J112" s="150"/>
      <c r="K112" s="4">
        <v>577</v>
      </c>
      <c r="L112" s="80">
        <f t="shared" si="4"/>
        <v>3.1389225405136466E-2</v>
      </c>
      <c r="M112" s="80">
        <f t="shared" si="5"/>
        <v>6374.1277816619704</v>
      </c>
      <c r="N112" s="80">
        <v>6374.1434762746703</v>
      </c>
      <c r="O112" s="80">
        <v>3.1277816619687902</v>
      </c>
      <c r="P112" s="80">
        <v>3.14347627467136</v>
      </c>
      <c r="Q112" s="80">
        <v>688.52450145323303</v>
      </c>
      <c r="R112" s="80">
        <v>267.727503317512</v>
      </c>
      <c r="S112" s="150">
        <v>1.5576291400570099</v>
      </c>
      <c r="T112" s="150">
        <f t="shared" si="3"/>
        <v>686.60008908238819</v>
      </c>
      <c r="U112" s="150">
        <v>1.92441237084479</v>
      </c>
      <c r="V112" s="150">
        <v>1.0002095944787399</v>
      </c>
      <c r="W112" s="150">
        <v>1.0467957432011801</v>
      </c>
      <c r="X112" s="150">
        <v>1.0467872217763701</v>
      </c>
      <c r="Y112" s="150">
        <v>6.2734332941999996E-2</v>
      </c>
      <c r="Z112" s="150"/>
      <c r="AA112" s="150">
        <v>1.05325101300872E-2</v>
      </c>
      <c r="AB112" s="150">
        <v>1.33729503792942E-2</v>
      </c>
      <c r="AC112" s="150">
        <v>2.3905460509381402E-2</v>
      </c>
      <c r="AD112" s="150"/>
      <c r="AE112" s="150"/>
      <c r="AF112" s="150"/>
      <c r="AH112" s="4"/>
      <c r="AI112" s="150"/>
      <c r="AJ112" s="150"/>
      <c r="AK112" s="150"/>
      <c r="AL112" s="150"/>
      <c r="AM112" s="150"/>
      <c r="AQ112" s="134">
        <v>577</v>
      </c>
      <c r="AR112" s="739">
        <v>3.1588605042963201E-2</v>
      </c>
      <c r="AS112" s="739">
        <v>6374.1393914561304</v>
      </c>
      <c r="AT112" s="739">
        <v>6374.1551857586501</v>
      </c>
      <c r="AU112" s="739">
        <v>3.1393914561286</v>
      </c>
      <c r="AV112" s="739">
        <v>3.1551857586500902</v>
      </c>
      <c r="AW112" s="739">
        <v>687.49736053638298</v>
      </c>
      <c r="AX112" s="739">
        <v>267.65146703159002</v>
      </c>
      <c r="AY112" s="739">
        <v>1.54853626751198</v>
      </c>
      <c r="AZ112" s="739">
        <v>685.58472553983904</v>
      </c>
      <c r="BA112" s="739">
        <v>1.9126349965445599</v>
      </c>
      <c r="BB112" s="739">
        <v>1.00020929767992</v>
      </c>
      <c r="BC112" s="739">
        <v>1.0467931023586201</v>
      </c>
      <c r="BD112" s="739">
        <v>1.04678452687557</v>
      </c>
      <c r="BE112" s="739">
        <v>6.3132520533144998E-2</v>
      </c>
      <c r="BF112" s="739"/>
      <c r="BG112" s="739">
        <v>1.05098142407843E-2</v>
      </c>
      <c r="BH112" s="739">
        <v>1.3282325669614301E-2</v>
      </c>
      <c r="BI112" s="739">
        <v>2.3792139910398601E-2</v>
      </c>
    </row>
    <row r="113" spans="10:61">
      <c r="J113" s="150"/>
      <c r="K113" s="4">
        <v>578</v>
      </c>
      <c r="L113" s="80">
        <f t="shared" si="4"/>
        <v>3.1704692365100692E-2</v>
      </c>
      <c r="M113" s="80">
        <f t="shared" si="5"/>
        <v>6374.1591708873757</v>
      </c>
      <c r="N113" s="80">
        <v>6374.1750232335598</v>
      </c>
      <c r="O113" s="80">
        <v>3.1591708873739202</v>
      </c>
      <c r="P113" s="80">
        <v>3.1750232335564701</v>
      </c>
      <c r="Q113" s="80">
        <v>685.76008302774596</v>
      </c>
      <c r="R113" s="80">
        <v>267.522651753753</v>
      </c>
      <c r="S113" s="150">
        <v>1.53325266515891</v>
      </c>
      <c r="T113" s="150">
        <f t="shared" si="3"/>
        <v>683.86723660969415</v>
      </c>
      <c r="U113" s="150">
        <v>1.8928464180517699</v>
      </c>
      <c r="V113" s="150">
        <v>1.0002087960794099</v>
      </c>
      <c r="W113" s="150">
        <v>1.04678860304833</v>
      </c>
      <c r="X113" s="150">
        <v>1.0467799961670901</v>
      </c>
      <c r="Y113" s="150">
        <v>6.3364035891481804E-2</v>
      </c>
      <c r="Z113" s="150"/>
      <c r="AA113" s="150">
        <v>1.04714595611564E-2</v>
      </c>
      <c r="AB113" s="150">
        <v>1.31301854107782E-2</v>
      </c>
      <c r="AC113" s="150">
        <v>2.36016449719346E-2</v>
      </c>
      <c r="AD113" s="150"/>
      <c r="AE113" s="150"/>
      <c r="AF113" s="150"/>
      <c r="AH113" s="4"/>
      <c r="AI113" s="150"/>
      <c r="AJ113" s="150"/>
      <c r="AK113" s="150"/>
      <c r="AL113" s="150"/>
      <c r="AM113" s="150"/>
      <c r="AQ113" s="134">
        <v>578</v>
      </c>
      <c r="AR113" s="739">
        <v>3.1906075801600799E-2</v>
      </c>
      <c r="AS113" s="739">
        <v>6374.1709800611698</v>
      </c>
      <c r="AT113" s="739">
        <v>6374.1869330990703</v>
      </c>
      <c r="AU113" s="739">
        <v>3.1709800611715702</v>
      </c>
      <c r="AV113" s="739">
        <v>3.1869330990723701</v>
      </c>
      <c r="AW113" s="739">
        <v>684.71878428174603</v>
      </c>
      <c r="AX113" s="739">
        <v>267.44531504711802</v>
      </c>
      <c r="AY113" s="739">
        <v>1.5241493802627799</v>
      </c>
      <c r="AZ113" s="739">
        <v>682.83772008616097</v>
      </c>
      <c r="BA113" s="739">
        <v>1.8810641955848999</v>
      </c>
      <c r="BB113" s="739">
        <v>1.00020849566486</v>
      </c>
      <c r="BC113" s="739">
        <v>1.04678591439472</v>
      </c>
      <c r="BD113" s="739">
        <v>1.04677725291434</v>
      </c>
      <c r="BE113" s="739">
        <v>6.3766215035229806E-2</v>
      </c>
      <c r="BF113" s="739"/>
      <c r="BG113" s="739">
        <v>1.04484899456611E-2</v>
      </c>
      <c r="BH113" s="739">
        <v>1.30396777704189E-2</v>
      </c>
      <c r="BI113" s="739">
        <v>2.3488167716080002E-2</v>
      </c>
    </row>
    <row r="114" spans="10:61">
      <c r="J114" s="150"/>
      <c r="K114" s="4">
        <v>579</v>
      </c>
      <c r="L114" s="80">
        <f t="shared" si="4"/>
        <v>3.2023329820722125E-2</v>
      </c>
      <c r="M114" s="80">
        <f t="shared" si="5"/>
        <v>6374.1908755797404</v>
      </c>
      <c r="N114" s="80">
        <v>6374.2068872446498</v>
      </c>
      <c r="O114" s="80">
        <v>3.1908755797390298</v>
      </c>
      <c r="P114" s="80">
        <v>3.2068872446493901</v>
      </c>
      <c r="Q114" s="80">
        <v>682.97703963720699</v>
      </c>
      <c r="R114" s="80">
        <v>267.31574346051298</v>
      </c>
      <c r="S114" s="150">
        <v>1.50901843772632</v>
      </c>
      <c r="T114" s="150">
        <f t="shared" si="3"/>
        <v>681.11555193265497</v>
      </c>
      <c r="U114" s="150">
        <v>1.8614877045520599</v>
      </c>
      <c r="V114" s="150">
        <v>1.00020799356655</v>
      </c>
      <c r="W114" s="150">
        <v>1.04678138453363</v>
      </c>
      <c r="X114" s="150">
        <v>1.0467726913409701</v>
      </c>
      <c r="Y114" s="150">
        <v>6.4000050842878395E-2</v>
      </c>
      <c r="Z114" s="150"/>
      <c r="AA114" s="150">
        <v>1.0410102387530099E-2</v>
      </c>
      <c r="AB114" s="150">
        <v>1.2889425698097499E-2</v>
      </c>
      <c r="AC114" s="150">
        <v>2.3299528085627599E-2</v>
      </c>
      <c r="AD114" s="150"/>
      <c r="AE114" s="150"/>
      <c r="AF114" s="150"/>
      <c r="AH114" s="4"/>
      <c r="AI114" s="150"/>
      <c r="AJ114" s="150"/>
      <c r="AK114" s="150"/>
      <c r="AL114" s="150"/>
      <c r="AM114" s="150"/>
      <c r="AQ114" s="134">
        <v>579</v>
      </c>
      <c r="AR114" s="739">
        <v>3.2226737194407003E-2</v>
      </c>
      <c r="AS114" s="739">
        <v>6374.2028861369699</v>
      </c>
      <c r="AT114" s="739">
        <v>6374.2189995055696</v>
      </c>
      <c r="AU114" s="739">
        <v>3.20288613697317</v>
      </c>
      <c r="AV114" s="739">
        <v>3.2189995055703702</v>
      </c>
      <c r="AW114" s="739">
        <v>681.92154867762895</v>
      </c>
      <c r="AX114" s="739">
        <v>267.23709328999797</v>
      </c>
      <c r="AY114" s="739">
        <v>1.4999072423414801</v>
      </c>
      <c r="AZ114" s="739">
        <v>680.07184470140396</v>
      </c>
      <c r="BA114" s="739">
        <v>1.8497039762249901</v>
      </c>
      <c r="BB114" s="739">
        <v>1.00020768953566</v>
      </c>
      <c r="BC114" s="739">
        <v>1.0467786475288401</v>
      </c>
      <c r="BD114" s="739">
        <v>1.0467698991907799</v>
      </c>
      <c r="BE114" s="739">
        <v>6.4406261435578899E-2</v>
      </c>
      <c r="BF114" s="739"/>
      <c r="BG114" s="739">
        <v>1.03868597536356E-2</v>
      </c>
      <c r="BH114" s="739">
        <v>1.2799062211572201E-2</v>
      </c>
      <c r="BI114" s="739">
        <v>2.3185921965207801E-2</v>
      </c>
    </row>
    <row r="115" spans="10:61">
      <c r="J115" s="150"/>
      <c r="K115" s="4">
        <v>580</v>
      </c>
      <c r="L115" s="80">
        <f t="shared" si="4"/>
        <v>3.2345169636011792E-2</v>
      </c>
      <c r="M115" s="80">
        <f t="shared" si="5"/>
        <v>6374.2228989095611</v>
      </c>
      <c r="N115" s="80">
        <v>6374.2390714943804</v>
      </c>
      <c r="O115" s="80">
        <v>3.22289890955975</v>
      </c>
      <c r="P115" s="80">
        <v>3.2390714943777499</v>
      </c>
      <c r="Q115" s="80">
        <v>680.17534538371297</v>
      </c>
      <c r="R115" s="80">
        <v>267.10675780896099</v>
      </c>
      <c r="S115" s="150">
        <v>1.48492946580677</v>
      </c>
      <c r="T115" s="150">
        <f t="shared" si="3"/>
        <v>678.34500530440221</v>
      </c>
      <c r="U115" s="150">
        <v>1.8303400793107401</v>
      </c>
      <c r="V115" s="150">
        <v>1.00020718693996</v>
      </c>
      <c r="W115" s="150">
        <v>1.0467740868019699</v>
      </c>
      <c r="X115" s="150">
        <v>1.04676530643439</v>
      </c>
      <c r="Y115" s="150">
        <v>6.4642440882835203E-2</v>
      </c>
      <c r="Z115" s="150"/>
      <c r="AA115" s="150">
        <v>1.0348440508067099E-2</v>
      </c>
      <c r="AB115" s="150">
        <v>1.2650698816490899E-2</v>
      </c>
      <c r="AC115" s="150">
        <v>2.29991393245579E-2</v>
      </c>
      <c r="AD115" s="150"/>
      <c r="AE115" s="150"/>
      <c r="AF115" s="150"/>
      <c r="AH115" s="4"/>
      <c r="AI115" s="150"/>
      <c r="AJ115" s="150"/>
      <c r="AK115" s="150"/>
      <c r="AL115" s="150"/>
      <c r="AM115" s="150"/>
      <c r="AQ115" s="134">
        <v>580</v>
      </c>
      <c r="AR115" s="739">
        <v>3.2550621287788399E-2</v>
      </c>
      <c r="AS115" s="739">
        <v>6374.2351128741702</v>
      </c>
      <c r="AT115" s="739">
        <v>6374.2513881848099</v>
      </c>
      <c r="AU115" s="739">
        <v>3.2351128741675801</v>
      </c>
      <c r="AV115" s="739">
        <v>3.2513881848114701</v>
      </c>
      <c r="AW115" s="739">
        <v>679.10562922182896</v>
      </c>
      <c r="AX115" s="739">
        <v>267.02678100084302</v>
      </c>
      <c r="AY115" s="739">
        <v>1.4758128579552501</v>
      </c>
      <c r="AZ115" s="739">
        <v>677.28707104545902</v>
      </c>
      <c r="BA115" s="739">
        <v>1.8185581763703</v>
      </c>
      <c r="BB115" s="739">
        <v>1.0002068792923</v>
      </c>
      <c r="BC115" s="739">
        <v>1.04677130090017</v>
      </c>
      <c r="BD115" s="739">
        <v>1.0467624648354901</v>
      </c>
      <c r="BE115" s="739">
        <v>6.5052723218286701E-2</v>
      </c>
      <c r="BF115" s="739"/>
      <c r="BG115" s="739">
        <v>1.03249256178094E-2</v>
      </c>
      <c r="BH115" s="739">
        <v>1.25605063641162E-2</v>
      </c>
      <c r="BI115" s="739">
        <v>2.2885431981925601E-2</v>
      </c>
    </row>
    <row r="116" spans="10:61">
      <c r="J116" s="150"/>
      <c r="K116" s="4">
        <v>581</v>
      </c>
      <c r="L116" s="80">
        <f t="shared" si="4"/>
        <v>3.2670243995219471E-2</v>
      </c>
      <c r="M116" s="80">
        <f t="shared" si="5"/>
        <v>6374.2552440791969</v>
      </c>
      <c r="N116" s="80">
        <v>6374.2715792011904</v>
      </c>
      <c r="O116" s="80">
        <v>3.25524407919576</v>
      </c>
      <c r="P116" s="80">
        <v>3.27157920119337</v>
      </c>
      <c r="Q116" s="80">
        <v>677.35497668883397</v>
      </c>
      <c r="R116" s="80">
        <v>266.89567396378101</v>
      </c>
      <c r="S116" s="150">
        <v>1.4609887316090799</v>
      </c>
      <c r="T116" s="150">
        <f t="shared" si="3"/>
        <v>675.55556934145841</v>
      </c>
      <c r="U116" s="150">
        <v>1.79940734737561</v>
      </c>
      <c r="V116" s="150">
        <v>1.00020637619964</v>
      </c>
      <c r="W116" s="150">
        <v>1.04676670898936</v>
      </c>
      <c r="X116" s="150">
        <v>1.0467578405747799</v>
      </c>
      <c r="Y116" s="150">
        <v>6.5291269725548801E-2</v>
      </c>
      <c r="Z116" s="150"/>
      <c r="AA116" s="150">
        <v>1.02864759059553E-2</v>
      </c>
      <c r="AB116" s="150">
        <v>1.24140318137621E-2</v>
      </c>
      <c r="AC116" s="150">
        <v>2.2700507719717301E-2</v>
      </c>
      <c r="AD116" s="150"/>
      <c r="AE116" s="150"/>
      <c r="AF116" s="150"/>
      <c r="AH116" s="4"/>
      <c r="AI116" s="150"/>
      <c r="AJ116" s="150"/>
      <c r="AK116" s="150"/>
      <c r="AL116" s="150"/>
      <c r="AM116" s="150"/>
      <c r="AQ116" s="134">
        <v>581</v>
      </c>
      <c r="AR116" s="739">
        <v>3.2877760470424101E-2</v>
      </c>
      <c r="AS116" s="739">
        <v>6374.2676634954596</v>
      </c>
      <c r="AT116" s="739">
        <v>6374.2841023756901</v>
      </c>
      <c r="AU116" s="739">
        <v>3.2676634954553601</v>
      </c>
      <c r="AV116" s="739">
        <v>3.2841023756905798</v>
      </c>
      <c r="AW116" s="739">
        <v>676.271003768573</v>
      </c>
      <c r="AX116" s="739">
        <v>266.81435721248101</v>
      </c>
      <c r="AY116" s="739">
        <v>1.4518692043507999</v>
      </c>
      <c r="AZ116" s="739">
        <v>674.48337318013</v>
      </c>
      <c r="BA116" s="739">
        <v>1.78763058844234</v>
      </c>
      <c r="BB116" s="739">
        <v>1.00020606493499</v>
      </c>
      <c r="BC116" s="739">
        <v>1.04676387363894</v>
      </c>
      <c r="BD116" s="739">
        <v>1.0467549489700501</v>
      </c>
      <c r="BE116" s="739">
        <v>6.5705664496817903E-2</v>
      </c>
      <c r="BF116" s="739"/>
      <c r="BG116" s="739">
        <v>1.0262689576481999E-2</v>
      </c>
      <c r="BH116" s="739">
        <v>1.2324037058156399E-2</v>
      </c>
      <c r="BI116" s="739">
        <v>2.2586726634638499E-2</v>
      </c>
    </row>
    <row r="117" spans="10:61">
      <c r="J117" s="150"/>
      <c r="K117" s="4">
        <v>582</v>
      </c>
      <c r="L117" s="80">
        <f t="shared" si="4"/>
        <v>3.2998585406051953E-2</v>
      </c>
      <c r="M117" s="80">
        <f t="shared" si="5"/>
        <v>6374.2879143231921</v>
      </c>
      <c r="N117" s="80">
        <v>6374.3044136158896</v>
      </c>
      <c r="O117" s="80">
        <v>3.28791432319098</v>
      </c>
      <c r="P117" s="80">
        <v>3.3044136158940001</v>
      </c>
      <c r="Q117" s="80">
        <v>674.51591235011597</v>
      </c>
      <c r="R117" s="80">
        <v>266.68247088111798</v>
      </c>
      <c r="S117" s="150">
        <v>1.4371991899052501</v>
      </c>
      <c r="T117" s="150">
        <f t="shared" si="3"/>
        <v>672.74721908240815</v>
      </c>
      <c r="U117" s="150">
        <v>1.76869326770777</v>
      </c>
      <c r="V117" s="150">
        <v>1.00020556134584</v>
      </c>
      <c r="W117" s="150">
        <v>1.04675925022281</v>
      </c>
      <c r="X117" s="150">
        <v>1.04675029288046</v>
      </c>
      <c r="Y117" s="150">
        <v>6.5946601718224002E-2</v>
      </c>
      <c r="Z117" s="150"/>
      <c r="AA117" s="150">
        <v>1.02242106499218E-2</v>
      </c>
      <c r="AB117" s="150">
        <v>1.2179451192950601E-2</v>
      </c>
      <c r="AC117" s="150">
        <v>2.2403661842872399E-2</v>
      </c>
      <c r="AD117" s="150"/>
      <c r="AE117" s="150"/>
      <c r="AF117" s="150"/>
      <c r="AH117" s="4"/>
      <c r="AI117" s="150"/>
      <c r="AJ117" s="150"/>
      <c r="AK117" s="150"/>
      <c r="AL117" s="150"/>
      <c r="AM117" s="150"/>
      <c r="AQ117" s="134">
        <v>582</v>
      </c>
      <c r="AR117" s="739">
        <v>3.3208187456505098E-2</v>
      </c>
      <c r="AS117" s="739">
        <v>6374.3005412559296</v>
      </c>
      <c r="AT117" s="739">
        <v>6374.3171453496498</v>
      </c>
      <c r="AU117" s="739">
        <v>3.3005412559257898</v>
      </c>
      <c r="AV117" s="739">
        <v>3.31714534965404</v>
      </c>
      <c r="AW117" s="739">
        <v>673.41765258552095</v>
      </c>
      <c r="AX117" s="739">
        <v>266.59980074788501</v>
      </c>
      <c r="AY117" s="739">
        <v>1.4280792302052301</v>
      </c>
      <c r="AZ117" s="739">
        <v>671.66072762832198</v>
      </c>
      <c r="BA117" s="739">
        <v>1.75692495719846</v>
      </c>
      <c r="BB117" s="739">
        <v>1.00020524646417</v>
      </c>
      <c r="BC117" s="739">
        <v>1.0467563648663001</v>
      </c>
      <c r="BD117" s="739">
        <v>1.0467473507068901</v>
      </c>
      <c r="BE117" s="739">
        <v>6.6365150023557404E-2</v>
      </c>
      <c r="BF117" s="739"/>
      <c r="BG117" s="739">
        <v>1.02001537543612E-2</v>
      </c>
      <c r="BH117" s="739">
        <v>1.2089680565536101E-2</v>
      </c>
      <c r="BI117" s="739">
        <v>2.2289834319897301E-2</v>
      </c>
    </row>
    <row r="118" spans="10:61">
      <c r="J118" s="150"/>
      <c r="K118" s="4">
        <v>583</v>
      </c>
      <c r="L118" s="80">
        <f t="shared" si="4"/>
        <v>3.3330226702923987E-2</v>
      </c>
      <c r="M118" s="80">
        <f t="shared" si="5"/>
        <v>6374.3209129085981</v>
      </c>
      <c r="N118" s="80">
        <v>6374.3375780219503</v>
      </c>
      <c r="O118" s="80">
        <v>3.3209129085970299</v>
      </c>
      <c r="P118" s="80">
        <v>3.3375780219485001</v>
      </c>
      <c r="Q118" s="80">
        <v>671.65813359831805</v>
      </c>
      <c r="R118" s="80">
        <v>266.46712730649602</v>
      </c>
      <c r="S118" s="150">
        <v>1.4135637664255201</v>
      </c>
      <c r="T118" s="150">
        <f t="shared" si="3"/>
        <v>669.91993204730761</v>
      </c>
      <c r="U118" s="150">
        <v>1.7382015510104201</v>
      </c>
      <c r="V118" s="150">
        <v>1.0002047423790199</v>
      </c>
      <c r="W118" s="150">
        <v>1.0467517096202299</v>
      </c>
      <c r="X118" s="150">
        <v>1.04674266246058</v>
      </c>
      <c r="Y118" s="150">
        <v>6.6608501844711995E-2</v>
      </c>
      <c r="Z118" s="150"/>
      <c r="AA118" s="150">
        <v>1.0161646895439899E-2</v>
      </c>
      <c r="AB118" s="150">
        <v>1.19469828951352E-2</v>
      </c>
      <c r="AC118" s="150">
        <v>2.21086297905751E-2</v>
      </c>
      <c r="AD118" s="150"/>
      <c r="AE118" s="150"/>
      <c r="AF118" s="150"/>
      <c r="AH118" s="4"/>
      <c r="AI118" s="150"/>
      <c r="AJ118" s="150"/>
      <c r="AK118" s="150"/>
      <c r="AL118" s="150"/>
      <c r="AM118" s="150"/>
      <c r="AQ118" s="134">
        <v>583</v>
      </c>
      <c r="AR118" s="739">
        <v>3.3541935289005398E-2</v>
      </c>
      <c r="AS118" s="739">
        <v>6374.3337494433799</v>
      </c>
      <c r="AT118" s="739">
        <v>6374.3505204110297</v>
      </c>
      <c r="AU118" s="739">
        <v>3.3337494433822998</v>
      </c>
      <c r="AV118" s="739">
        <v>3.3505204110268001</v>
      </c>
      <c r="AW118" s="739">
        <v>670.54555841151205</v>
      </c>
      <c r="AX118" s="739">
        <v>266.38309021807999</v>
      </c>
      <c r="AY118" s="739">
        <v>1.4044458540107301</v>
      </c>
      <c r="AZ118" s="739">
        <v>668.81911343396098</v>
      </c>
      <c r="BA118" s="739">
        <v>1.7264449775512101</v>
      </c>
      <c r="BB118" s="739">
        <v>1.0002044238805099</v>
      </c>
      <c r="BC118" s="739">
        <v>1.0467487736943</v>
      </c>
      <c r="BD118" s="739">
        <v>1.0467396691492299</v>
      </c>
      <c r="BE118" s="739">
        <v>6.7031245189809893E-2</v>
      </c>
      <c r="BF118" s="739"/>
      <c r="BG118" s="739">
        <v>1.01373203637686E-2</v>
      </c>
      <c r="BH118" s="739">
        <v>1.18574625826547E-2</v>
      </c>
      <c r="BI118" s="739">
        <v>2.1994782946423399E-2</v>
      </c>
    </row>
    <row r="119" spans="10:61">
      <c r="J119" s="150"/>
      <c r="K119" s="4">
        <v>584</v>
      </c>
      <c r="L119" s="80">
        <f t="shared" si="4"/>
        <v>3.366520105024156E-2</v>
      </c>
      <c r="M119" s="80">
        <f t="shared" si="5"/>
        <v>6374.3542431353007</v>
      </c>
      <c r="N119" s="80">
        <v>6374.3710757358303</v>
      </c>
      <c r="O119" s="80">
        <v>3.35424313529996</v>
      </c>
      <c r="P119" s="80">
        <v>3.3710757358250798</v>
      </c>
      <c r="Q119" s="80">
        <v>668.78162415537804</v>
      </c>
      <c r="R119" s="80">
        <v>266.24962177271902</v>
      </c>
      <c r="S119" s="150">
        <v>1.39008535624775</v>
      </c>
      <c r="T119" s="150">
        <f t="shared" si="3"/>
        <v>667.07368829782035</v>
      </c>
      <c r="U119" s="150">
        <v>1.7079358575577199</v>
      </c>
      <c r="V119" s="150">
        <v>1.0002039192999099</v>
      </c>
      <c r="W119" s="150">
        <v>1.0467440862903701</v>
      </c>
      <c r="X119" s="150">
        <v>1.0467349484150199</v>
      </c>
      <c r="Y119" s="150">
        <v>6.7277035736879001E-2</v>
      </c>
      <c r="Z119" s="150"/>
      <c r="AA119" s="150">
        <v>1.0098786885931001E-2</v>
      </c>
      <c r="AB119" s="150">
        <v>1.17166522823893E-2</v>
      </c>
      <c r="AC119" s="150">
        <v>2.1815439168320301E-2</v>
      </c>
      <c r="AD119" s="150"/>
      <c r="AE119" s="150"/>
      <c r="AF119" s="150"/>
      <c r="AH119" s="4"/>
      <c r="AI119" s="150"/>
      <c r="AJ119" s="150"/>
      <c r="AK119" s="150"/>
      <c r="AL119" s="150"/>
      <c r="AM119" s="150"/>
      <c r="AQ119" s="134">
        <v>584</v>
      </c>
      <c r="AR119" s="739">
        <v>3.3879037342986203E-2</v>
      </c>
      <c r="AS119" s="739">
        <v>6374.3672913786704</v>
      </c>
      <c r="AT119" s="739">
        <v>6374.3842308973399</v>
      </c>
      <c r="AU119" s="739">
        <v>3.3672913786712999</v>
      </c>
      <c r="AV119" s="739">
        <v>3.3842308973427899</v>
      </c>
      <c r="AW119" s="739">
        <v>667.65470651502596</v>
      </c>
      <c r="AX119" s="739">
        <v>266.164204020032</v>
      </c>
      <c r="AY119" s="739">
        <v>1.3809719624543899</v>
      </c>
      <c r="AZ119" s="739">
        <v>665.95851222263695</v>
      </c>
      <c r="BA119" s="739">
        <v>1.6961942923888</v>
      </c>
      <c r="BB119" s="739">
        <v>1.0002035971848999</v>
      </c>
      <c r="BC119" s="739">
        <v>1.04674109922571</v>
      </c>
      <c r="BD119" s="739">
        <v>1.0467319033909399</v>
      </c>
      <c r="BE119" s="739">
        <v>6.7704016039897397E-2</v>
      </c>
      <c r="BF119" s="739"/>
      <c r="BG119" s="739">
        <v>1.00741917058413E-2</v>
      </c>
      <c r="BH119" s="739">
        <v>1.1627408213451301E-2</v>
      </c>
      <c r="BI119" s="739">
        <v>2.1701599919292599E-2</v>
      </c>
    </row>
    <row r="120" spans="10:61">
      <c r="J120" s="150"/>
      <c r="K120" s="4">
        <v>585</v>
      </c>
      <c r="L120" s="80">
        <f t="shared" si="4"/>
        <v>3.4003541945718592E-2</v>
      </c>
      <c r="M120" s="80">
        <f t="shared" si="5"/>
        <v>6374.3879083363508</v>
      </c>
      <c r="N120" s="80">
        <v>6374.4049101073197</v>
      </c>
      <c r="O120" s="80">
        <v>3.3879083363502001</v>
      </c>
      <c r="P120" s="80">
        <v>3.4049101073230599</v>
      </c>
      <c r="Q120" s="80">
        <v>665.88637029309803</v>
      </c>
      <c r="R120" s="80">
        <v>266.02993259775502</v>
      </c>
      <c r="S120" s="150">
        <v>1.36676682218248</v>
      </c>
      <c r="T120" s="150">
        <f t="shared" si="3"/>
        <v>664.20847049807242</v>
      </c>
      <c r="U120" s="150">
        <v>1.67789979502562</v>
      </c>
      <c r="V120" s="150">
        <v>1.00020309210942</v>
      </c>
      <c r="W120" s="150">
        <v>1.04673637933271</v>
      </c>
      <c r="X120" s="150">
        <v>1.04672714983433</v>
      </c>
      <c r="Y120" s="150">
        <v>6.7952269677334698E-2</v>
      </c>
      <c r="Z120" s="150"/>
      <c r="AA120" s="150">
        <v>1.00356329539627E-2</v>
      </c>
      <c r="AB120" s="150">
        <v>1.14884841209059E-2</v>
      </c>
      <c r="AC120" s="150">
        <v>2.15241170748686E-2</v>
      </c>
      <c r="AD120" s="150"/>
      <c r="AE120" s="150"/>
      <c r="AF120" s="150"/>
      <c r="AH120" s="4"/>
      <c r="AI120" s="150"/>
      <c r="AJ120" s="150"/>
      <c r="AK120" s="150"/>
      <c r="AL120" s="150"/>
      <c r="AM120" s="150"/>
      <c r="AQ120" s="134">
        <v>585</v>
      </c>
      <c r="AR120" s="739">
        <v>3.4219527328933998E-2</v>
      </c>
      <c r="AS120" s="739">
        <v>6374.4011704160202</v>
      </c>
      <c r="AT120" s="739">
        <v>6374.4182801796796</v>
      </c>
      <c r="AU120" s="739">
        <v>3.4011704160142902</v>
      </c>
      <c r="AV120" s="739">
        <v>3.4182801796787499</v>
      </c>
      <c r="AW120" s="739">
        <v>664.74508475337996</v>
      </c>
      <c r="AX120" s="739">
        <v>265.94312033451399</v>
      </c>
      <c r="AY120" s="739">
        <v>1.3576604087945301</v>
      </c>
      <c r="AZ120" s="739">
        <v>663.07890826298103</v>
      </c>
      <c r="BA120" s="739">
        <v>1.66617649039894</v>
      </c>
      <c r="BB120" s="739">
        <v>1.0002027663785</v>
      </c>
      <c r="BC120" s="739">
        <v>1.04673334055401</v>
      </c>
      <c r="BD120" s="739">
        <v>1.0467240525165</v>
      </c>
      <c r="BE120" s="739">
        <v>6.8383529272068699E-2</v>
      </c>
      <c r="BF120" s="739"/>
      <c r="BG120" s="739">
        <v>1.00107701717277E-2</v>
      </c>
      <c r="BH120" s="739">
        <v>1.13995419525696E-2</v>
      </c>
      <c r="BI120" s="739">
        <v>2.1410312124297299E-2</v>
      </c>
    </row>
    <row r="121" spans="10:61">
      <c r="J121" s="150"/>
      <c r="K121" s="4">
        <v>586</v>
      </c>
      <c r="L121" s="80">
        <f t="shared" si="4"/>
        <v>3.4345283223726576E-2</v>
      </c>
      <c r="M121" s="80">
        <f t="shared" si="5"/>
        <v>6374.4219118782967</v>
      </c>
      <c r="N121" s="80">
        <v>6374.4390845199096</v>
      </c>
      <c r="O121" s="80">
        <v>3.4219118782959201</v>
      </c>
      <c r="P121" s="80">
        <v>3.4390845199077802</v>
      </c>
      <c r="Q121" s="80">
        <v>662.97236089255603</v>
      </c>
      <c r="R121" s="80">
        <v>265.80803788259101</v>
      </c>
      <c r="S121" s="150">
        <v>1.34361099315495</v>
      </c>
      <c r="T121" s="150">
        <f t="shared" si="3"/>
        <v>661.3242639762293</v>
      </c>
      <c r="U121" s="150">
        <v>1.6480969163267101</v>
      </c>
      <c r="V121" s="150">
        <v>1.00020226080876</v>
      </c>
      <c r="W121" s="150">
        <v>1.04672858783735</v>
      </c>
      <c r="X121" s="150">
        <v>1.0467192657996001</v>
      </c>
      <c r="Y121" s="150">
        <v>6.8634270607162803E-2</v>
      </c>
      <c r="Z121" s="150"/>
      <c r="AA121" s="150">
        <v>9.9721875224405305E-3</v>
      </c>
      <c r="AB121" s="150">
        <v>1.12625025643116E-2</v>
      </c>
      <c r="AC121" s="150">
        <v>2.1234690086752099E-2</v>
      </c>
      <c r="AD121" s="150"/>
      <c r="AE121" s="150"/>
      <c r="AF121" s="150"/>
      <c r="AH121" s="4"/>
      <c r="AI121" s="150"/>
      <c r="AJ121" s="150"/>
      <c r="AK121" s="150"/>
      <c r="AL121" s="150"/>
      <c r="AM121" s="150"/>
      <c r="AQ121" s="134">
        <v>586</v>
      </c>
      <c r="AR121" s="739">
        <v>3.45634392961311E-2</v>
      </c>
      <c r="AS121" s="739">
        <v>6374.4353899433399</v>
      </c>
      <c r="AT121" s="739">
        <v>6374.4526716629898</v>
      </c>
      <c r="AU121" s="739">
        <v>3.4353899433432198</v>
      </c>
      <c r="AV121" s="739">
        <v>3.4526716629912899</v>
      </c>
      <c r="AW121" s="739">
        <v>661.81668363263805</v>
      </c>
      <c r="AX121" s="739">
        <v>265.71981712395598</v>
      </c>
      <c r="AY121" s="739">
        <v>1.3345140112348399</v>
      </c>
      <c r="AZ121" s="739">
        <v>660.18028852873999</v>
      </c>
      <c r="BA121" s="739">
        <v>1.6363951038979201</v>
      </c>
      <c r="BB121" s="739">
        <v>1.00020193146269</v>
      </c>
      <c r="BC121" s="739">
        <v>1.04672549676326</v>
      </c>
      <c r="BD121" s="739">
        <v>1.04671611560089</v>
      </c>
      <c r="BE121" s="739">
        <v>6.9069852248048902E-2</v>
      </c>
      <c r="BF121" s="739"/>
      <c r="BG121" s="739">
        <v>9.9470582437773507E-3</v>
      </c>
      <c r="BH121" s="739">
        <v>1.1173887668725501E-2</v>
      </c>
      <c r="BI121" s="739">
        <v>2.1120945912502801E-2</v>
      </c>
    </row>
    <row r="122" spans="10:61">
      <c r="J122" s="150"/>
      <c r="K122" s="4">
        <v>587</v>
      </c>
      <c r="L122" s="80">
        <f t="shared" si="4"/>
        <v>3.4690459058678132E-2</v>
      </c>
      <c r="M122" s="80">
        <f t="shared" si="5"/>
        <v>6374.4562571615206</v>
      </c>
      <c r="N122" s="80">
        <v>6374.47360239105</v>
      </c>
      <c r="O122" s="80">
        <v>3.45625716151965</v>
      </c>
      <c r="P122" s="80">
        <v>3.4736023910489902</v>
      </c>
      <c r="Q122" s="80">
        <v>660.03958750423999</v>
      </c>
      <c r="R122" s="80">
        <v>265.58391550907203</v>
      </c>
      <c r="S122" s="150">
        <v>1.32062066258545</v>
      </c>
      <c r="T122" s="150">
        <f t="shared" si="3"/>
        <v>658.42105678678899</v>
      </c>
      <c r="U122" s="150">
        <v>1.61853071745098</v>
      </c>
      <c r="V122" s="150">
        <v>1.0002014253993301</v>
      </c>
      <c r="W122" s="150">
        <v>1.0467207108849701</v>
      </c>
      <c r="X122" s="150">
        <v>1.0467112953823701</v>
      </c>
      <c r="Y122" s="150">
        <v>6.9323106130013898E-2</v>
      </c>
      <c r="Z122" s="150"/>
      <c r="AA122" s="150">
        <v>9.9084531057928096E-3</v>
      </c>
      <c r="AB122" s="150">
        <v>1.1038731137188E-2</v>
      </c>
      <c r="AC122" s="150">
        <v>2.0947184242980799E-2</v>
      </c>
      <c r="AD122" s="150"/>
      <c r="AE122" s="150"/>
      <c r="AF122" s="150"/>
      <c r="AH122" s="4"/>
      <c r="AI122" s="150"/>
      <c r="AJ122" s="150"/>
      <c r="AK122" s="150"/>
      <c r="AL122" s="150"/>
      <c r="AM122" s="150"/>
      <c r="AQ122" s="134">
        <v>587</v>
      </c>
      <c r="AR122" s="739">
        <v>3.4910807636060699E-2</v>
      </c>
      <c r="AS122" s="739">
        <v>6374.4699533826397</v>
      </c>
      <c r="AT122" s="739">
        <v>6374.48740878646</v>
      </c>
      <c r="AU122" s="739">
        <v>3.4699533826393498</v>
      </c>
      <c r="AV122" s="739">
        <v>3.48740878645738</v>
      </c>
      <c r="AW122" s="739">
        <v>658.86949636824102</v>
      </c>
      <c r="AX122" s="739">
        <v>265.49427213026098</v>
      </c>
      <c r="AY122" s="739">
        <v>1.3115355512976301</v>
      </c>
      <c r="AZ122" s="739">
        <v>657.26264276157406</v>
      </c>
      <c r="BA122" s="739">
        <v>1.6068536066669299</v>
      </c>
      <c r="BB122" s="739">
        <v>1.0002010924390801</v>
      </c>
      <c r="BC122" s="739">
        <v>1.04671756692798</v>
      </c>
      <c r="BD122" s="739">
        <v>1.04670809170945</v>
      </c>
      <c r="BE122" s="739">
        <v>6.9763052996677302E-2</v>
      </c>
      <c r="BF122" s="739"/>
      <c r="BG122" s="739">
        <v>9.8830584967231697E-3</v>
      </c>
      <c r="BH122" s="739">
        <v>1.09504685882945E-2</v>
      </c>
      <c r="BI122" s="739">
        <v>2.0833527085017699E-2</v>
      </c>
    </row>
    <row r="123" spans="10:61">
      <c r="J123" s="150"/>
      <c r="K123" s="4">
        <v>588</v>
      </c>
      <c r="L123" s="80">
        <f t="shared" si="4"/>
        <v>3.5039103968444327E-2</v>
      </c>
      <c r="M123" s="80">
        <f t="shared" si="5"/>
        <v>6374.4909476205794</v>
      </c>
      <c r="N123" s="80">
        <v>6374.5084671725599</v>
      </c>
      <c r="O123" s="80">
        <v>3.4909476205783201</v>
      </c>
      <c r="P123" s="80">
        <v>3.50846717256255</v>
      </c>
      <c r="Q123" s="80">
        <v>657.08804440889196</v>
      </c>
      <c r="R123" s="80">
        <v>265.35754313771798</v>
      </c>
      <c r="S123" s="150">
        <v>1.29779858676933</v>
      </c>
      <c r="T123" s="150">
        <f t="shared" si="3"/>
        <v>655.49883977357717</v>
      </c>
      <c r="U123" s="150">
        <v>1.58920463531477</v>
      </c>
      <c r="V123" s="150">
        <v>1.0002005858828</v>
      </c>
      <c r="W123" s="150">
        <v>1.04671274754669</v>
      </c>
      <c r="X123" s="150">
        <v>1.04670323764455</v>
      </c>
      <c r="Y123" s="150">
        <v>7.0018844524383894E-2</v>
      </c>
      <c r="Z123" s="150"/>
      <c r="AA123" s="150">
        <v>9.8444323111486799E-3</v>
      </c>
      <c r="AB123" s="150">
        <v>1.0817192718819601E-2</v>
      </c>
      <c r="AC123" s="150">
        <v>2.0661625029968201E-2</v>
      </c>
      <c r="AD123" s="150"/>
      <c r="AE123" s="150"/>
      <c r="AF123" s="150"/>
      <c r="AH123" s="4"/>
      <c r="AI123" s="150"/>
      <c r="AJ123" s="150"/>
      <c r="AK123" s="150"/>
      <c r="AL123" s="150"/>
      <c r="AM123" s="150"/>
      <c r="AQ123" s="134">
        <v>588</v>
      </c>
      <c r="AR123" s="739">
        <v>3.5261667085846403E-2</v>
      </c>
      <c r="AS123" s="739">
        <v>6374.5048641902804</v>
      </c>
      <c r="AT123" s="739">
        <v>6374.5224950238198</v>
      </c>
      <c r="AU123" s="739">
        <v>3.5048641902754101</v>
      </c>
      <c r="AV123" s="739">
        <v>3.5224950238183399</v>
      </c>
      <c r="AW123" s="739">
        <v>655.90351894635296</v>
      </c>
      <c r="AX123" s="739">
        <v>265.26646287261502</v>
      </c>
      <c r="AY123" s="739">
        <v>1.2887277721977799</v>
      </c>
      <c r="AZ123" s="739">
        <v>654.32596353455494</v>
      </c>
      <c r="BA123" s="739">
        <v>1.57755541179792</v>
      </c>
      <c r="BB123" s="739">
        <v>1.0002002493095401</v>
      </c>
      <c r="BC123" s="739">
        <v>1.0467095501131201</v>
      </c>
      <c r="BD123" s="739">
        <v>1.04669997989788</v>
      </c>
      <c r="BE123" s="739">
        <v>7.0463200222547998E-2</v>
      </c>
      <c r="BF123" s="739"/>
      <c r="BG123" s="739">
        <v>9.8187735988559104E-3</v>
      </c>
      <c r="BH123" s="739">
        <v>1.07293072791397E-2</v>
      </c>
      <c r="BI123" s="739">
        <v>2.05480808779956E-2</v>
      </c>
    </row>
    <row r="124" spans="10:61">
      <c r="J124" s="150"/>
      <c r="K124" s="4">
        <v>589</v>
      </c>
      <c r="L124" s="80">
        <f t="shared" si="4"/>
        <v>3.5391252817806716E-2</v>
      </c>
      <c r="M124" s="80">
        <f t="shared" si="5"/>
        <v>6374.5259867245477</v>
      </c>
      <c r="N124" s="80">
        <v>6374.5436823509599</v>
      </c>
      <c r="O124" s="80">
        <v>3.5259867245467702</v>
      </c>
      <c r="P124" s="80">
        <v>3.5436823509556699</v>
      </c>
      <c r="Q124" s="80">
        <v>654.11772867906598</v>
      </c>
      <c r="R124" s="80">
        <v>265.12889820552198</v>
      </c>
      <c r="S124" s="150">
        <v>1.27514748325817</v>
      </c>
      <c r="T124" s="150">
        <f t="shared" si="3"/>
        <v>652.55760663344631</v>
      </c>
      <c r="U124" s="150">
        <v>1.5601220456196701</v>
      </c>
      <c r="V124" s="150">
        <v>1.00019974226109</v>
      </c>
      <c r="W124" s="150">
        <v>1.04670469688396</v>
      </c>
      <c r="X124" s="150">
        <v>1.04669509163833</v>
      </c>
      <c r="Y124" s="150">
        <v>7.0721554742249296E-2</v>
      </c>
      <c r="Z124" s="150"/>
      <c r="AA124" s="150">
        <v>9.7801278395071092E-3</v>
      </c>
      <c r="AB124" s="150">
        <v>1.05979095271881E-2</v>
      </c>
      <c r="AC124" s="150">
        <v>2.03780373666952E-2</v>
      </c>
      <c r="AD124" s="150"/>
      <c r="AE124" s="150"/>
      <c r="AF124" s="150"/>
      <c r="AH124" s="4"/>
      <c r="AI124" s="150"/>
      <c r="AJ124" s="150"/>
      <c r="AK124" s="150"/>
      <c r="AL124" s="150"/>
      <c r="AM124" s="150"/>
      <c r="AQ124" s="134">
        <v>589</v>
      </c>
      <c r="AR124" s="739">
        <v>3.5616052731725398E-2</v>
      </c>
      <c r="AS124" s="739">
        <v>6374.5401258573602</v>
      </c>
      <c r="AT124" s="739">
        <v>6374.5579338837297</v>
      </c>
      <c r="AU124" s="739">
        <v>3.54012585736126</v>
      </c>
      <c r="AV124" s="739">
        <v>3.5579338837271202</v>
      </c>
      <c r="AW124" s="739">
        <v>652.91875018590702</v>
      </c>
      <c r="AX124" s="739">
        <v>265.03636664526903</v>
      </c>
      <c r="AY124" s="739">
        <v>1.26609337721868</v>
      </c>
      <c r="AZ124" s="739">
        <v>651.37024631635597</v>
      </c>
      <c r="BA124" s="739">
        <v>1.5485038695508899</v>
      </c>
      <c r="BB124" s="739">
        <v>1.0001994020762099</v>
      </c>
      <c r="BC124" s="739">
        <v>1.0467014453739201</v>
      </c>
      <c r="BD124" s="739">
        <v>1.04669177921204</v>
      </c>
      <c r="BE124" s="739">
        <v>7.11703633128309E-2</v>
      </c>
      <c r="BF124" s="739"/>
      <c r="BG124" s="739">
        <v>9.7542063131895798E-3</v>
      </c>
      <c r="BH124" s="739">
        <v>1.0510425634698501E-2</v>
      </c>
      <c r="BI124" s="739">
        <v>2.02646319478881E-2</v>
      </c>
    </row>
    <row r="125" spans="10:61">
      <c r="J125" s="150"/>
      <c r="K125" s="4">
        <v>590</v>
      </c>
      <c r="L125" s="80">
        <f t="shared" si="4"/>
        <v>3.5746940821943705E-2</v>
      </c>
      <c r="M125" s="80">
        <f t="shared" si="5"/>
        <v>6374.5613779773657</v>
      </c>
      <c r="N125" s="80">
        <v>6374.5792514477798</v>
      </c>
      <c r="O125" s="80">
        <v>3.56137797736457</v>
      </c>
      <c r="P125" s="80">
        <v>3.5792514477755502</v>
      </c>
      <c r="Q125" s="80">
        <v>651.12864024138605</v>
      </c>
      <c r="R125" s="80">
        <v>264.89795792371598</v>
      </c>
      <c r="S125" s="150">
        <v>1.25267002924356</v>
      </c>
      <c r="T125" s="150">
        <f t="shared" si="3"/>
        <v>649.59735398066221</v>
      </c>
      <c r="U125" s="150">
        <v>1.53128626072386</v>
      </c>
      <c r="V125" s="150">
        <v>1.00019889453636</v>
      </c>
      <c r="W125" s="150">
        <v>1.0466965579485401</v>
      </c>
      <c r="X125" s="150">
        <v>1.0466868564060401</v>
      </c>
      <c r="Y125" s="150">
        <v>7.1431306420890905E-2</v>
      </c>
      <c r="Z125" s="150"/>
      <c r="AA125" s="150">
        <v>9.7155424868969002E-3</v>
      </c>
      <c r="AB125" s="150">
        <v>1.0380903103231901E-2</v>
      </c>
      <c r="AC125" s="150">
        <v>2.0096445590128801E-2</v>
      </c>
      <c r="AD125" s="150"/>
      <c r="AE125" s="150"/>
      <c r="AF125" s="150"/>
      <c r="AH125" s="4"/>
      <c r="AI125" s="150"/>
      <c r="AJ125" s="150"/>
      <c r="AK125" s="150"/>
      <c r="AL125" s="150"/>
      <c r="AM125" s="150"/>
      <c r="AQ125" s="134">
        <v>590</v>
      </c>
      <c r="AR125" s="739">
        <v>3.5974000012557801E-2</v>
      </c>
      <c r="AS125" s="739">
        <v>6374.5757419100901</v>
      </c>
      <c r="AT125" s="739">
        <v>6374.5937289101003</v>
      </c>
      <c r="AU125" s="739">
        <v>3.5757419100929901</v>
      </c>
      <c r="AV125" s="739">
        <v>3.59372891009926</v>
      </c>
      <c r="AW125" s="739">
        <v>649.91519180136299</v>
      </c>
      <c r="AX125" s="739">
        <v>264.80396051529198</v>
      </c>
      <c r="AY125" s="739">
        <v>1.2436350280917601</v>
      </c>
      <c r="AZ125" s="739">
        <v>648.39548953613905</v>
      </c>
      <c r="BA125" s="739">
        <v>1.5197022652249399</v>
      </c>
      <c r="BB125" s="739">
        <v>1.0001985507414399</v>
      </c>
      <c r="BC125" s="739">
        <v>1.0466932517557901</v>
      </c>
      <c r="BD125" s="739">
        <v>1.0466834886879199</v>
      </c>
      <c r="BE125" s="739">
        <v>7.1884612341818893E-2</v>
      </c>
      <c r="BF125" s="739"/>
      <c r="BG125" s="739">
        <v>9.6893594986168403E-3</v>
      </c>
      <c r="BH125" s="739">
        <v>1.029384485835E-2</v>
      </c>
      <c r="BI125" s="739">
        <v>1.9983204356966801E-2</v>
      </c>
    </row>
    <row r="126" spans="10:61">
      <c r="J126" s="150"/>
      <c r="K126" s="4">
        <v>591</v>
      </c>
      <c r="L126" s="80">
        <f t="shared" si="4"/>
        <v>3.6106203549952129E-2</v>
      </c>
      <c r="M126" s="80">
        <f t="shared" si="5"/>
        <v>6374.5971249181875</v>
      </c>
      <c r="N126" s="80">
        <v>6374.6151780199598</v>
      </c>
      <c r="O126" s="80">
        <v>3.5971249181865201</v>
      </c>
      <c r="P126" s="80">
        <v>3.6151780199614998</v>
      </c>
      <c r="Q126" s="80">
        <v>648.12078193950401</v>
      </c>
      <c r="R126" s="80">
        <v>264.66469927553101</v>
      </c>
      <c r="S126" s="150">
        <v>1.2303688599448801</v>
      </c>
      <c r="T126" s="150">
        <f t="shared" si="3"/>
        <v>646.61808141197616</v>
      </c>
      <c r="U126" s="150">
        <v>1.50270052752787</v>
      </c>
      <c r="V126" s="150">
        <v>1.00019804271103</v>
      </c>
      <c r="W126" s="150">
        <v>1.04668832978232</v>
      </c>
      <c r="X126" s="150">
        <v>1.0466785309801101</v>
      </c>
      <c r="Y126" s="150">
        <v>7.2148169891079306E-2</v>
      </c>
      <c r="Z126" s="150"/>
      <c r="AA126" s="150">
        <v>9.6506791455261906E-3</v>
      </c>
      <c r="AB126" s="150">
        <v>1.0166194295390899E-2</v>
      </c>
      <c r="AC126" s="150">
        <v>1.98168734409171E-2</v>
      </c>
      <c r="AD126" s="150"/>
      <c r="AE126" s="150"/>
      <c r="AF126" s="150"/>
      <c r="AH126" s="4"/>
      <c r="AI126" s="150"/>
      <c r="AJ126" s="150"/>
      <c r="AK126" s="150"/>
      <c r="AL126" s="150"/>
      <c r="AM126" s="150"/>
      <c r="AQ126" s="134">
        <v>591</v>
      </c>
      <c r="AR126" s="739">
        <v>3.6335544723369903E-2</v>
      </c>
      <c r="AS126" s="739">
        <v>6374.6117159101104</v>
      </c>
      <c r="AT126" s="739">
        <v>6374.6298836824699</v>
      </c>
      <c r="AU126" s="739">
        <v>3.6117159101055498</v>
      </c>
      <c r="AV126" s="739">
        <v>3.6298836824672298</v>
      </c>
      <c r="AW126" s="739">
        <v>646.89284846614601</v>
      </c>
      <c r="AX126" s="739">
        <v>264.56922132031298</v>
      </c>
      <c r="AY126" s="739">
        <v>1.22135534338102</v>
      </c>
      <c r="AZ126" s="739">
        <v>645.40169464910105</v>
      </c>
      <c r="BA126" s="739">
        <v>1.49115381704532</v>
      </c>
      <c r="BB126" s="739">
        <v>1.0001976953078799</v>
      </c>
      <c r="BC126" s="739">
        <v>1.04668496829427</v>
      </c>
      <c r="BD126" s="739">
        <v>1.0466751073515099</v>
      </c>
      <c r="BE126" s="739">
        <v>7.2606018080477994E-2</v>
      </c>
      <c r="BF126" s="739"/>
      <c r="BG126" s="739">
        <v>9.6242361110534108E-3</v>
      </c>
      <c r="BH126" s="739">
        <v>1.0079585448079499E-2</v>
      </c>
      <c r="BI126" s="739">
        <v>1.97038215591329E-2</v>
      </c>
    </row>
    <row r="127" spans="10:61">
      <c r="J127" s="150"/>
      <c r="K127" s="4">
        <v>592</v>
      </c>
      <c r="L127" s="80">
        <f t="shared" si="4"/>
        <v>3.6469076928404121E-2</v>
      </c>
      <c r="M127" s="80">
        <f t="shared" si="5"/>
        <v>6374.6332311217375</v>
      </c>
      <c r="N127" s="80">
        <v>6374.6514656602003</v>
      </c>
      <c r="O127" s="80">
        <v>3.6332311217364701</v>
      </c>
      <c r="P127" s="80">
        <v>3.6514656602006799</v>
      </c>
      <c r="Q127" s="80">
        <v>645.09415959775299</v>
      </c>
      <c r="R127" s="80">
        <v>264.42909901392102</v>
      </c>
      <c r="S127" s="150">
        <v>1.20824656700279</v>
      </c>
      <c r="T127" s="150">
        <f t="shared" si="3"/>
        <v>643.6197915723759</v>
      </c>
      <c r="U127" s="150">
        <v>1.4743680253770699</v>
      </c>
      <c r="V127" s="150">
        <v>1.0001971867877899</v>
      </c>
      <c r="W127" s="150">
        <v>1.0466800114172601</v>
      </c>
      <c r="X127" s="150">
        <v>1.04667011438293</v>
      </c>
      <c r="Y127" s="150">
        <v>7.2872216178893695E-2</v>
      </c>
      <c r="Z127" s="150"/>
      <c r="AA127" s="150">
        <v>9.5855408049209095E-3</v>
      </c>
      <c r="AB127" s="150">
        <v>9.9538032444564505E-3</v>
      </c>
      <c r="AC127" s="150">
        <v>1.9539344049377402E-2</v>
      </c>
      <c r="AD127" s="150"/>
      <c r="AE127" s="150"/>
      <c r="AF127" s="150"/>
      <c r="AH127" s="4"/>
      <c r="AI127" s="150"/>
      <c r="AJ127" s="150"/>
      <c r="AK127" s="150"/>
      <c r="AL127" s="150"/>
      <c r="AM127" s="150"/>
      <c r="AQ127" s="134">
        <v>592</v>
      </c>
      <c r="AR127" s="739">
        <v>3.6700723018933998E-2</v>
      </c>
      <c r="AS127" s="739">
        <v>6374.6480514548302</v>
      </c>
      <c r="AT127" s="739">
        <v>6374.6664018163401</v>
      </c>
      <c r="AU127" s="739">
        <v>3.64805145482892</v>
      </c>
      <c r="AV127" s="739">
        <v>3.66640181633838</v>
      </c>
      <c r="AW127" s="739">
        <v>643.851727876788</v>
      </c>
      <c r="AX127" s="739">
        <v>264.33212566623803</v>
      </c>
      <c r="AY127" s="739">
        <v>1.1992568968742501</v>
      </c>
      <c r="AZ127" s="739">
        <v>642.38886620271899</v>
      </c>
      <c r="BA127" s="739">
        <v>1.4628616740686</v>
      </c>
      <c r="BB127" s="739">
        <v>1.0001968357784099</v>
      </c>
      <c r="BC127" s="739">
        <v>1.0466765940149001</v>
      </c>
      <c r="BD127" s="739">
        <v>1.0466666342187201</v>
      </c>
      <c r="BE127" s="739">
        <v>7.3334652000539804E-2</v>
      </c>
      <c r="BF127" s="739"/>
      <c r="BG127" s="739">
        <v>9.5588392045708893E-3</v>
      </c>
      <c r="BH127" s="739">
        <v>9.8676671814638597E-3</v>
      </c>
      <c r="BI127" s="739">
        <v>1.9426506386034801E-2</v>
      </c>
    </row>
    <row r="128" spans="10:61">
      <c r="J128" s="150"/>
      <c r="K128" s="4">
        <v>593</v>
      </c>
      <c r="L128" s="80">
        <f t="shared" si="4"/>
        <v>3.6835597244939955E-2</v>
      </c>
      <c r="M128" s="80">
        <f t="shared" si="5"/>
        <v>6374.6697001986659</v>
      </c>
      <c r="N128" s="80">
        <v>6374.6881179972897</v>
      </c>
      <c r="O128" s="80">
        <v>3.6697001986648798</v>
      </c>
      <c r="P128" s="80">
        <v>3.6881179972873501</v>
      </c>
      <c r="Q128" s="80">
        <v>642.04878208548303</v>
      </c>
      <c r="R128" s="80">
        <v>264.19113365927097</v>
      </c>
      <c r="S128" s="150">
        <v>1.1863056968797601</v>
      </c>
      <c r="T128" s="150">
        <f t="shared" si="3"/>
        <v>640.60249022150003</v>
      </c>
      <c r="U128" s="150">
        <v>1.44629186398299</v>
      </c>
      <c r="V128" s="150">
        <v>1.0001963267695799</v>
      </c>
      <c r="W128" s="150">
        <v>1.04667160187528</v>
      </c>
      <c r="X128" s="150">
        <v>1.0466616056267499</v>
      </c>
      <c r="Y128" s="150">
        <v>7.3603517015271805E-2</v>
      </c>
      <c r="Z128" s="150"/>
      <c r="AA128" s="150">
        <v>9.5201305530506607E-3</v>
      </c>
      <c r="AB128" s="150">
        <v>9.7437493687457296E-3</v>
      </c>
      <c r="AC128" s="150">
        <v>1.9263879921796401E-2</v>
      </c>
      <c r="AD128" s="150"/>
      <c r="AE128" s="150"/>
      <c r="AF128" s="150"/>
      <c r="AH128" s="4"/>
      <c r="AI128" s="150"/>
      <c r="AJ128" s="150"/>
      <c r="AK128" s="150"/>
      <c r="AL128" s="150"/>
      <c r="AM128" s="150"/>
      <c r="AQ128" s="134">
        <v>593</v>
      </c>
      <c r="AR128" s="739">
        <v>3.7069571417384102E-2</v>
      </c>
      <c r="AS128" s="739">
        <v>6374.68475217785</v>
      </c>
      <c r="AT128" s="739">
        <v>6374.7032869635595</v>
      </c>
      <c r="AU128" s="739">
        <v>3.6847521778478498</v>
      </c>
      <c r="AV128" s="739">
        <v>3.7032869635565402</v>
      </c>
      <c r="AW128" s="739">
        <v>640.79184081773894</v>
      </c>
      <c r="AX128" s="739">
        <v>264.09264992493701</v>
      </c>
      <c r="AY128" s="739">
        <v>1.1773422159823299</v>
      </c>
      <c r="AZ128" s="739">
        <v>639.35701190363</v>
      </c>
      <c r="BA128" s="739">
        <v>1.4348289141083099</v>
      </c>
      <c r="BB128" s="739">
        <v>1.0001959721561999</v>
      </c>
      <c r="BC128" s="739">
        <v>1.04666812793311</v>
      </c>
      <c r="BD128" s="739">
        <v>1.04665806829524</v>
      </c>
      <c r="BE128" s="739">
        <v>7.4070586282232398E-2</v>
      </c>
      <c r="BF128" s="739"/>
      <c r="BG128" s="739">
        <v>9.4931719325161198E-3</v>
      </c>
      <c r="BH128" s="739">
        <v>9.6581091009948009E-3</v>
      </c>
      <c r="BI128" s="739">
        <v>1.9151281033510902E-2</v>
      </c>
    </row>
    <row r="129" spans="10:61">
      <c r="J129" s="150"/>
      <c r="K129" s="4">
        <v>594</v>
      </c>
      <c r="L129" s="80">
        <f t="shared" si="4"/>
        <v>3.7205801151896714E-2</v>
      </c>
      <c r="M129" s="80">
        <f t="shared" si="5"/>
        <v>6374.7065357959109</v>
      </c>
      <c r="N129" s="80">
        <v>6374.7251386964899</v>
      </c>
      <c r="O129" s="80">
        <v>3.70653579590982</v>
      </c>
      <c r="P129" s="80">
        <v>3.72513869648576</v>
      </c>
      <c r="Q129" s="80">
        <v>638.98466138206697</v>
      </c>
      <c r="R129" s="80">
        <v>263.95077949708002</v>
      </c>
      <c r="S129" s="150">
        <v>1.16454874926943</v>
      </c>
      <c r="T129" s="150">
        <f t="shared" si="3"/>
        <v>637.56618630070091</v>
      </c>
      <c r="U129" s="150">
        <v>1.4184750813660201</v>
      </c>
      <c r="V129" s="150">
        <v>1.0001954626596099</v>
      </c>
      <c r="W129" s="150">
        <v>1.0466631001681701</v>
      </c>
      <c r="X129" s="150">
        <v>1.0466530037135899</v>
      </c>
      <c r="Y129" s="150">
        <v>7.4342144842376001E-2</v>
      </c>
      <c r="Z129" s="150"/>
      <c r="AA129" s="150">
        <v>9.4544515774413595E-3</v>
      </c>
      <c r="AB129" s="150">
        <v>9.5360513496214206E-3</v>
      </c>
      <c r="AC129" s="150">
        <v>1.8990502927062801E-2</v>
      </c>
      <c r="AD129" s="150"/>
      <c r="AE129" s="150"/>
      <c r="AF129" s="150"/>
      <c r="AH129" s="4"/>
      <c r="AI129" s="150"/>
      <c r="AJ129" s="150"/>
      <c r="AK129" s="150"/>
      <c r="AL129" s="150"/>
      <c r="AM129" s="150"/>
      <c r="AQ129" s="134">
        <v>594</v>
      </c>
      <c r="AR129" s="739">
        <v>3.7442126803867298E-2</v>
      </c>
      <c r="AS129" s="739">
        <v>6374.72182174927</v>
      </c>
      <c r="AT129" s="739">
        <v>6374.7405428126704</v>
      </c>
      <c r="AU129" s="739">
        <v>3.7218217492652301</v>
      </c>
      <c r="AV129" s="739">
        <v>3.74054281266717</v>
      </c>
      <c r="AW129" s="739">
        <v>637.71320122685404</v>
      </c>
      <c r="AX129" s="739">
        <v>263.85077023191798</v>
      </c>
      <c r="AY129" s="739">
        <v>1.1556137801484601</v>
      </c>
      <c r="AZ129" s="739">
        <v>636.30614268517002</v>
      </c>
      <c r="BA129" s="739">
        <v>1.4070585416833901</v>
      </c>
      <c r="BB129" s="739">
        <v>1.00019510444466</v>
      </c>
      <c r="BC129" s="739">
        <v>1.04665956905414</v>
      </c>
      <c r="BD129" s="739">
        <v>1.0466494085764899</v>
      </c>
      <c r="BE129" s="739">
        <v>7.4813893823375097E-2</v>
      </c>
      <c r="BF129" s="739"/>
      <c r="BG129" s="739">
        <v>9.4272375486169104E-3</v>
      </c>
      <c r="BH129" s="739">
        <v>9.4509294997614894E-3</v>
      </c>
      <c r="BI129" s="739">
        <v>1.88781670483784E-2</v>
      </c>
    </row>
    <row r="130" spans="10:61">
      <c r="J130" s="150"/>
      <c r="K130" s="4">
        <v>595</v>
      </c>
      <c r="L130" s="80">
        <f t="shared" si="4"/>
        <v>3.7579725669973633E-2</v>
      </c>
      <c r="M130" s="80">
        <f t="shared" si="5"/>
        <v>6374.7437415970626</v>
      </c>
      <c r="N130" s="80">
        <v>6374.7625314598999</v>
      </c>
      <c r="O130" s="80">
        <v>3.7437415970617098</v>
      </c>
      <c r="P130" s="80">
        <v>3.7625314598966999</v>
      </c>
      <c r="Q130" s="80">
        <v>635.90181264258104</v>
      </c>
      <c r="R130" s="80">
        <v>263.70801257562698</v>
      </c>
      <c r="S130" s="150">
        <v>1.14297817551632</v>
      </c>
      <c r="T130" s="150">
        <f t="shared" si="3"/>
        <v>634.51089200075955</v>
      </c>
      <c r="U130" s="150">
        <v>1.3909206418215201</v>
      </c>
      <c r="V130" s="150">
        <v>1.0001945944613699</v>
      </c>
      <c r="W130" s="150">
        <v>1.0466545052974801</v>
      </c>
      <c r="X130" s="150">
        <v>1.0466443076351299</v>
      </c>
      <c r="Y130" s="150">
        <v>7.5088172821324406E-2</v>
      </c>
      <c r="Z130" s="150"/>
      <c r="AA130" s="150">
        <v>9.3885071662734992E-3</v>
      </c>
      <c r="AB130" s="150">
        <v>9.3307271173759202E-3</v>
      </c>
      <c r="AC130" s="150">
        <v>1.87192342836494E-2</v>
      </c>
      <c r="AD130" s="150"/>
      <c r="AE130" s="150"/>
      <c r="AF130" s="150"/>
      <c r="AH130" s="4"/>
      <c r="AI130" s="150"/>
      <c r="AJ130" s="150"/>
      <c r="AK130" s="150"/>
      <c r="AL130" s="150"/>
      <c r="AM130" s="150"/>
      <c r="AQ130" s="134">
        <v>595</v>
      </c>
      <c r="AR130" s="739">
        <v>3.7818426434232701E-2</v>
      </c>
      <c r="AS130" s="739">
        <v>6374.7592638760698</v>
      </c>
      <c r="AT130" s="739">
        <v>6374.7781730892902</v>
      </c>
      <c r="AU130" s="739">
        <v>3.7592638760691002</v>
      </c>
      <c r="AV130" s="739">
        <v>3.77817308928622</v>
      </c>
      <c r="AW130" s="739">
        <v>634.61582626154302</v>
      </c>
      <c r="AX130" s="739">
        <v>263.60646248397001</v>
      </c>
      <c r="AY130" s="739">
        <v>1.13407401926875</v>
      </c>
      <c r="AZ130" s="739">
        <v>633.23627277555102</v>
      </c>
      <c r="BA130" s="739">
        <v>1.37955348599175</v>
      </c>
      <c r="BB130" s="739">
        <v>1.0001942326475199</v>
      </c>
      <c r="BC130" s="739">
        <v>1.0466509163728901</v>
      </c>
      <c r="BD130" s="739">
        <v>1.04664065404748</v>
      </c>
      <c r="BE130" s="739">
        <v>7.5564648242561802E-2</v>
      </c>
      <c r="BF130" s="739"/>
      <c r="BG130" s="739">
        <v>9.3610394080723709E-3</v>
      </c>
      <c r="BH130" s="739">
        <v>9.2461459075126404E-3</v>
      </c>
      <c r="BI130" s="739">
        <v>1.8607185315585001E-2</v>
      </c>
    </row>
    <row r="131" spans="10:61">
      <c r="J131" s="150"/>
      <c r="K131" s="4">
        <v>596</v>
      </c>
      <c r="L131" s="80">
        <f t="shared" si="4"/>
        <v>3.7957408191934057E-2</v>
      </c>
      <c r="M131" s="80">
        <f t="shared" si="5"/>
        <v>6374.7813213227328</v>
      </c>
      <c r="N131" s="80">
        <v>6374.80030002683</v>
      </c>
      <c r="O131" s="80">
        <v>3.78132132273169</v>
      </c>
      <c r="P131" s="80">
        <v>3.8003000268276499</v>
      </c>
      <c r="Q131" s="80">
        <v>632.80025426414898</v>
      </c>
      <c r="R131" s="80">
        <v>263.46280870360101</v>
      </c>
      <c r="S131" s="150">
        <v>1.12159637704746</v>
      </c>
      <c r="T131" s="150">
        <f t="shared" si="3"/>
        <v>631.43662283023707</v>
      </c>
      <c r="U131" s="150">
        <v>1.36363143391189</v>
      </c>
      <c r="V131" s="150">
        <v>1.0001937221786299</v>
      </c>
      <c r="W131" s="150">
        <v>1.0466458162543899</v>
      </c>
      <c r="X131" s="150">
        <v>1.04663551637262</v>
      </c>
      <c r="Y131" s="150">
        <v>7.5841674838557097E-2</v>
      </c>
      <c r="Z131" s="150"/>
      <c r="AA131" s="150">
        <v>9.32230070946489E-3</v>
      </c>
      <c r="AB131" s="150">
        <v>9.1277938375006803E-3</v>
      </c>
      <c r="AC131" s="150">
        <v>1.8450094546965601E-2</v>
      </c>
      <c r="AD131" s="150"/>
      <c r="AE131" s="150"/>
      <c r="AF131" s="150"/>
      <c r="AH131" s="4"/>
      <c r="AI131" s="150"/>
      <c r="AJ131" s="150"/>
      <c r="AK131" s="150"/>
      <c r="AL131" s="150"/>
      <c r="AM131" s="150"/>
      <c r="AQ131" s="134">
        <v>596</v>
      </c>
      <c r="AR131" s="739">
        <v>3.8198507938757099E-2</v>
      </c>
      <c r="AS131" s="739">
        <v>6374.7970823024998</v>
      </c>
      <c r="AT131" s="739">
        <v>6374.8161815564699</v>
      </c>
      <c r="AU131" s="739">
        <v>3.7970823025033398</v>
      </c>
      <c r="AV131" s="739">
        <v>3.81618155647271</v>
      </c>
      <c r="AW131" s="739">
        <v>631.49973636556899</v>
      </c>
      <c r="AX131" s="739">
        <v>263.359702336792</v>
      </c>
      <c r="AY131" s="739">
        <v>1.11272531212591</v>
      </c>
      <c r="AZ131" s="739">
        <v>630.147419766658</v>
      </c>
      <c r="BA131" s="739">
        <v>1.3523165989113699</v>
      </c>
      <c r="BB131" s="739">
        <v>1.00019335676874</v>
      </c>
      <c r="BC131" s="739">
        <v>1.0466421688738901</v>
      </c>
      <c r="BD131" s="739">
        <v>1.0466318036826801</v>
      </c>
      <c r="BE131" s="739">
        <v>7.6322923890984398E-2</v>
      </c>
      <c r="BF131" s="739"/>
      <c r="BG131" s="739">
        <v>9.2945809686273192E-3</v>
      </c>
      <c r="BH131" s="739">
        <v>9.0437750771178108E-3</v>
      </c>
      <c r="BI131" s="739">
        <v>1.8338356045745099E-2</v>
      </c>
    </row>
    <row r="132" spans="10:61">
      <c r="J132" s="150"/>
      <c r="K132" s="4">
        <v>597</v>
      </c>
      <c r="L132" s="80">
        <f t="shared" si="4"/>
        <v>3.833888648634496E-2</v>
      </c>
      <c r="M132" s="80">
        <f t="shared" si="5"/>
        <v>6374.8192787309245</v>
      </c>
      <c r="N132" s="80">
        <v>6374.8384481741696</v>
      </c>
      <c r="O132" s="80">
        <v>3.81927873092362</v>
      </c>
      <c r="P132" s="80">
        <v>3.83844817416679</v>
      </c>
      <c r="Q132" s="80">
        <v>629.680007952908</v>
      </c>
      <c r="R132" s="80">
        <v>263.21514344772498</v>
      </c>
      <c r="S132" s="150">
        <v>1.1004057038177799</v>
      </c>
      <c r="T132" s="150">
        <f t="shared" si="3"/>
        <v>628.34339768442123</v>
      </c>
      <c r="U132" s="150">
        <v>1.33661026848681</v>
      </c>
      <c r="V132" s="150">
        <v>1.0001928458154301</v>
      </c>
      <c r="W132" s="150">
        <v>1.0466370320196501</v>
      </c>
      <c r="X132" s="150">
        <v>1.0466266288967501</v>
      </c>
      <c r="Y132" s="150">
        <v>7.6602725512202596E-2</v>
      </c>
      <c r="Z132" s="150"/>
      <c r="AA132" s="150">
        <v>9.25583569973654E-3</v>
      </c>
      <c r="AB132" s="150">
        <v>8.9272678973599893E-3</v>
      </c>
      <c r="AC132" s="150">
        <v>1.81831035970965E-2</v>
      </c>
      <c r="AD132" s="150"/>
      <c r="AE132" s="150"/>
      <c r="AF132" s="150"/>
      <c r="AH132" s="4"/>
      <c r="AI132" s="150"/>
      <c r="AJ132" s="150"/>
      <c r="AK132" s="150"/>
      <c r="AL132" s="150"/>
      <c r="AM132" s="150"/>
      <c r="AQ132" s="134">
        <v>597</v>
      </c>
      <c r="AR132" s="739">
        <v>3.85824093259075E-2</v>
      </c>
      <c r="AS132" s="739">
        <v>6374.8352808104401</v>
      </c>
      <c r="AT132" s="739">
        <v>6374.8545720151096</v>
      </c>
      <c r="AU132" s="739">
        <v>3.8352808104420899</v>
      </c>
      <c r="AV132" s="739">
        <v>3.8545720151050502</v>
      </c>
      <c r="AW132" s="739">
        <v>628.36495533649202</v>
      </c>
      <c r="AX132" s="739">
        <v>263.11046520258702</v>
      </c>
      <c r="AY132" s="739">
        <v>1.09156998483777</v>
      </c>
      <c r="AZ132" s="739">
        <v>627.03960468346099</v>
      </c>
      <c r="BA132" s="739">
        <v>1.3253506530311401</v>
      </c>
      <c r="BB132" s="739">
        <v>1.0001924768126</v>
      </c>
      <c r="BC132" s="739">
        <v>1.04663332553112</v>
      </c>
      <c r="BD132" s="739">
        <v>1.0466228564459901</v>
      </c>
      <c r="BE132" s="739">
        <v>7.7088795852432695E-2</v>
      </c>
      <c r="BF132" s="739"/>
      <c r="BG132" s="739">
        <v>9.2278657916287799E-3</v>
      </c>
      <c r="BH132" s="739">
        <v>8.8438329714479406E-3</v>
      </c>
      <c r="BI132" s="739">
        <v>1.80716987630767E-2</v>
      </c>
    </row>
    <row r="133" spans="10:61">
      <c r="J133" s="150"/>
      <c r="K133" s="4">
        <v>598</v>
      </c>
      <c r="L133" s="80">
        <f t="shared" si="4"/>
        <v>3.8724198701353671E-2</v>
      </c>
      <c r="M133" s="80">
        <f t="shared" si="5"/>
        <v>6374.8576176174111</v>
      </c>
      <c r="N133" s="80">
        <v>6374.8769797167597</v>
      </c>
      <c r="O133" s="80">
        <v>3.8576176174099701</v>
      </c>
      <c r="P133" s="80">
        <v>3.8769797167606401</v>
      </c>
      <c r="Q133" s="80">
        <v>626.54109879164798</v>
      </c>
      <c r="R133" s="80">
        <v>262.96499213034099</v>
      </c>
      <c r="S133" s="150">
        <v>1.0794084527708201</v>
      </c>
      <c r="T133" s="150">
        <f t="shared" si="3"/>
        <v>625.23123891491377</v>
      </c>
      <c r="U133" s="150">
        <v>1.30985987673421</v>
      </c>
      <c r="V133" s="150">
        <v>1.0001919653761</v>
      </c>
      <c r="W133" s="150">
        <v>1.0466281515634399</v>
      </c>
      <c r="X133" s="150">
        <v>1.0466176441675501</v>
      </c>
      <c r="Y133" s="150">
        <v>7.7371400200718199E-2</v>
      </c>
      <c r="Z133" s="150"/>
      <c r="AA133" s="150">
        <v>9.1891157336610203E-3</v>
      </c>
      <c r="AB133" s="150">
        <v>8.7291648932901894E-3</v>
      </c>
      <c r="AC133" s="150">
        <v>1.7918280626951201E-2</v>
      </c>
      <c r="AD133" s="150"/>
      <c r="AE133" s="150"/>
      <c r="AF133" s="150"/>
      <c r="AH133" s="4"/>
      <c r="AI133" s="150"/>
      <c r="AJ133" s="150"/>
      <c r="AK133" s="150"/>
      <c r="AL133" s="150"/>
      <c r="AM133" s="150"/>
      <c r="AQ133" s="134">
        <v>598</v>
      </c>
      <c r="AR133" s="739">
        <v>3.8970168986142598E-2</v>
      </c>
      <c r="AS133" s="739">
        <v>6374.8738632197701</v>
      </c>
      <c r="AT133" s="739">
        <v>6374.8933483042601</v>
      </c>
      <c r="AU133" s="739">
        <v>3.8738632197679999</v>
      </c>
      <c r="AV133" s="739">
        <v>3.8933483042610701</v>
      </c>
      <c r="AW133" s="739">
        <v>625.21151039374001</v>
      </c>
      <c r="AX133" s="739">
        <v>262.85872624764301</v>
      </c>
      <c r="AY133" s="739">
        <v>1.0706103093223001</v>
      </c>
      <c r="AZ133" s="739">
        <v>623.91285205402596</v>
      </c>
      <c r="BA133" s="739">
        <v>1.29865833971415</v>
      </c>
      <c r="BB133" s="739">
        <v>1.00019159278366</v>
      </c>
      <c r="BC133" s="739">
        <v>1.04662438530796</v>
      </c>
      <c r="BD133" s="739">
        <v>1.0466138112905501</v>
      </c>
      <c r="BE133" s="739">
        <v>7.7862339960120194E-2</v>
      </c>
      <c r="BF133" s="739"/>
      <c r="BG133" s="739">
        <v>9.1608975430645008E-3</v>
      </c>
      <c r="BH133" s="739">
        <v>8.6463347506957593E-3</v>
      </c>
      <c r="BI133" s="739">
        <v>1.78072322937603E-2</v>
      </c>
    </row>
    <row r="134" spans="10:61">
      <c r="J134" s="150"/>
      <c r="K134" s="4">
        <v>599</v>
      </c>
      <c r="L134" s="80">
        <f t="shared" si="4"/>
        <v>3.9113383368502827E-2</v>
      </c>
      <c r="M134" s="80">
        <f t="shared" si="5"/>
        <v>6374.896341816112</v>
      </c>
      <c r="N134" s="80">
        <v>6374.9158985078002</v>
      </c>
      <c r="O134" s="80">
        <v>3.8963418161113199</v>
      </c>
      <c r="P134" s="80">
        <v>3.9158985077955699</v>
      </c>
      <c r="Q134" s="80">
        <v>623.38355530804404</v>
      </c>
      <c r="R134" s="80">
        <v>262.71232982698098</v>
      </c>
      <c r="S134" s="150">
        <v>1.05860686631648</v>
      </c>
      <c r="T134" s="150">
        <f t="shared" si="3"/>
        <v>622.10017239977992</v>
      </c>
      <c r="U134" s="150">
        <v>1.2833829082641399</v>
      </c>
      <c r="V134" s="150">
        <v>1.0001910808652901</v>
      </c>
      <c r="W134" s="150">
        <v>1.0466191738452699</v>
      </c>
      <c r="X134" s="150">
        <v>1.0466085611342699</v>
      </c>
      <c r="Y134" s="150">
        <v>7.8147775009256307E-2</v>
      </c>
      <c r="Z134" s="150"/>
      <c r="AA134" s="150">
        <v>9.1221445126915008E-3</v>
      </c>
      <c r="AB134" s="150">
        <v>8.5334996181431408E-3</v>
      </c>
      <c r="AC134" s="150">
        <v>1.7655644130834602E-2</v>
      </c>
      <c r="AD134" s="150"/>
      <c r="AE134" s="150"/>
      <c r="AF134" s="150"/>
      <c r="AH134" s="4"/>
      <c r="AI134" s="150"/>
      <c r="AJ134" s="150"/>
      <c r="AK134" s="150"/>
      <c r="AL134" s="150"/>
      <c r="AM134" s="150"/>
      <c r="AQ134" s="134">
        <v>599</v>
      </c>
      <c r="AR134" s="739">
        <v>3.9361825695751702E-2</v>
      </c>
      <c r="AS134" s="739">
        <v>6374.9128333887602</v>
      </c>
      <c r="AT134" s="739">
        <v>6374.9325143016003</v>
      </c>
      <c r="AU134" s="739">
        <v>3.91283338875414</v>
      </c>
      <c r="AV134" s="739">
        <v>3.9325143016020201</v>
      </c>
      <c r="AW134" s="739">
        <v>622.03943224729801</v>
      </c>
      <c r="AX134" s="739">
        <v>262.60446038988499</v>
      </c>
      <c r="AY134" s="739">
        <v>1.0498485017808501</v>
      </c>
      <c r="AZ134" s="739">
        <v>620.76718998010199</v>
      </c>
      <c r="BA134" s="739">
        <v>1.27224226719561</v>
      </c>
      <c r="BB134" s="739">
        <v>1.0001907046867899</v>
      </c>
      <c r="BC134" s="739">
        <v>1.0466153471570201</v>
      </c>
      <c r="BD134" s="739">
        <v>1.04660466715867</v>
      </c>
      <c r="BE134" s="739">
        <v>7.8643632794410195E-2</v>
      </c>
      <c r="BF134" s="739"/>
      <c r="BG134" s="739">
        <v>9.0936799945812198E-3</v>
      </c>
      <c r="BH134" s="739">
        <v>8.4512947601552597E-3</v>
      </c>
      <c r="BI134" s="739">
        <v>1.75449747547365E-2</v>
      </c>
    </row>
    <row r="135" spans="10:61">
      <c r="J135" s="150"/>
      <c r="K135" s="4">
        <v>600</v>
      </c>
      <c r="L135" s="80">
        <f t="shared" si="4"/>
        <v>3.9506479406583389E-2</v>
      </c>
      <c r="M135" s="80">
        <f t="shared" si="5"/>
        <v>6374.9354551994802</v>
      </c>
      <c r="N135" s="80">
        <v>6374.9552084391798</v>
      </c>
      <c r="O135" s="80">
        <v>3.9354551994798301</v>
      </c>
      <c r="P135" s="80">
        <v>3.9552084391831199</v>
      </c>
      <c r="Q135" s="80">
        <v>620.20740954351504</v>
      </c>
      <c r="R135" s="80">
        <v>262.45713136390799</v>
      </c>
      <c r="S135" s="150">
        <v>1.0380031308276001</v>
      </c>
      <c r="T135" s="150">
        <f t="shared" si="3"/>
        <v>618.95022761428675</v>
      </c>
      <c r="U135" s="150">
        <v>1.25718192922827</v>
      </c>
      <c r="V135" s="150">
        <v>1.00019019228791</v>
      </c>
      <c r="W135" s="150">
        <v>1.0466100978138899</v>
      </c>
      <c r="X135" s="150">
        <v>1.0465993787353101</v>
      </c>
      <c r="Y135" s="150">
        <v>7.8931926796940402E-2</v>
      </c>
      <c r="Z135" s="150"/>
      <c r="AA135" s="150">
        <v>9.0549258441708497E-3</v>
      </c>
      <c r="AB135" s="150">
        <v>8.3402860492947806E-3</v>
      </c>
      <c r="AC135" s="150">
        <v>1.7395211893465601E-2</v>
      </c>
      <c r="AD135" s="150"/>
      <c r="AE135" s="150"/>
      <c r="AF135" s="150"/>
      <c r="AH135" s="4"/>
      <c r="AI135" s="150"/>
      <c r="AJ135" s="150"/>
      <c r="AK135" s="150"/>
      <c r="AL135" s="150"/>
      <c r="AM135" s="150"/>
      <c r="AQ135" s="134">
        <v>600</v>
      </c>
      <c r="AR135" s="739">
        <v>3.9757418620731899E-2</v>
      </c>
      <c r="AS135" s="739">
        <v>6374.9521952144496</v>
      </c>
      <c r="AT135" s="739">
        <v>6374.97207392376</v>
      </c>
      <c r="AU135" s="739">
        <v>3.9521952144499002</v>
      </c>
      <c r="AV135" s="739">
        <v>3.9720739237602598</v>
      </c>
      <c r="AW135" s="739">
        <v>618.84875516700504</v>
      </c>
      <c r="AX135" s="739">
        <v>262.34764229639899</v>
      </c>
      <c r="AY135" s="739">
        <v>1.0292867212013901</v>
      </c>
      <c r="AZ135" s="739">
        <v>617.60265020828695</v>
      </c>
      <c r="BA135" s="739">
        <v>1.24610495871792</v>
      </c>
      <c r="BB135" s="739">
        <v>1.00018981252713</v>
      </c>
      <c r="BC135" s="739">
        <v>1.0466062100200999</v>
      </c>
      <c r="BD135" s="739">
        <v>1.04659542298171</v>
      </c>
      <c r="BE135" s="739">
        <v>7.9432751696458595E-2</v>
      </c>
      <c r="BF135" s="739"/>
      <c r="BG135" s="739">
        <v>9.0262170244821797E-3</v>
      </c>
      <c r="BH135" s="739">
        <v>8.2587265184805806E-3</v>
      </c>
      <c r="BI135" s="739">
        <v>1.72849435429628E-2</v>
      </c>
    </row>
    <row r="136" spans="10:61">
      <c r="J136" s="150"/>
      <c r="K136" s="4">
        <v>601</v>
      </c>
      <c r="L136" s="80">
        <f t="shared" si="4"/>
        <v>3.9903526125526785E-2</v>
      </c>
      <c r="M136" s="80">
        <f t="shared" si="5"/>
        <v>6374.9749616788868</v>
      </c>
      <c r="N136" s="80">
        <v>6374.9949134419503</v>
      </c>
      <c r="O136" s="80">
        <v>3.9749616788864102</v>
      </c>
      <c r="P136" s="80">
        <v>3.9949134419491701</v>
      </c>
      <c r="Q136" s="80">
        <v>617.01269712268299</v>
      </c>
      <c r="R136" s="80">
        <v>262.19937131564097</v>
      </c>
      <c r="S136" s="150">
        <v>1.01759937515712</v>
      </c>
      <c r="T136" s="150">
        <f t="shared" si="3"/>
        <v>615.78143770220595</v>
      </c>
      <c r="U136" s="150">
        <v>1.2312594204770899</v>
      </c>
      <c r="V136" s="150">
        <v>1.0001892996492201</v>
      </c>
      <c r="W136" s="150">
        <v>1.04660092240713</v>
      </c>
      <c r="X136" s="150">
        <v>1.0465900958980501</v>
      </c>
      <c r="Y136" s="150">
        <v>7.9723933184141102E-2</v>
      </c>
      <c r="Z136" s="150"/>
      <c r="AA136" s="150">
        <v>8.9874636423189994E-3</v>
      </c>
      <c r="AB136" s="150">
        <v>8.1495373371374708E-3</v>
      </c>
      <c r="AC136" s="150">
        <v>1.7137000979456501E-2</v>
      </c>
      <c r="AD136" s="150"/>
      <c r="AE136" s="150"/>
      <c r="AF136" s="150"/>
      <c r="AH136" s="4"/>
      <c r="AI136" s="150"/>
      <c r="AJ136" s="150"/>
      <c r="AK136" s="150"/>
      <c r="AL136" s="150"/>
      <c r="AM136" s="150"/>
      <c r="AQ136" s="134">
        <v>601</v>
      </c>
      <c r="AR136" s="739">
        <v>4.0156987320705398E-2</v>
      </c>
      <c r="AS136" s="739">
        <v>6374.9919526330696</v>
      </c>
      <c r="AT136" s="739">
        <v>6375.0120311267301</v>
      </c>
      <c r="AU136" s="739">
        <v>3.9919526330706301</v>
      </c>
      <c r="AV136" s="739">
        <v>4.0120311267309798</v>
      </c>
      <c r="AW136" s="739">
        <v>615.63951705242698</v>
      </c>
      <c r="AX136" s="739">
        <v>262.088246380942</v>
      </c>
      <c r="AY136" s="739">
        <v>1.0089270678835001</v>
      </c>
      <c r="AZ136" s="739">
        <v>614.41926820172205</v>
      </c>
      <c r="BA136" s="739">
        <v>1.2202488507053599</v>
      </c>
      <c r="BB136" s="739">
        <v>1.00018891631018</v>
      </c>
      <c r="BC136" s="739">
        <v>1.046596972828</v>
      </c>
      <c r="BD136" s="739">
        <v>1.04658607767998</v>
      </c>
      <c r="BE136" s="739">
        <v>8.0229774773215495E-2</v>
      </c>
      <c r="BF136" s="739"/>
      <c r="BG136" s="739">
        <v>8.9585126187019908E-3</v>
      </c>
      <c r="BH136" s="739">
        <v>8.0686427064435903E-3</v>
      </c>
      <c r="BI136" s="739">
        <v>1.70271553251456E-2</v>
      </c>
    </row>
    <row r="137" spans="10:61">
      <c r="J137" s="150"/>
      <c r="K137" s="4">
        <v>602</v>
      </c>
      <c r="L137" s="80">
        <f t="shared" si="4"/>
        <v>4.0304563230335794E-2</v>
      </c>
      <c r="M137" s="80">
        <f t="shared" si="5"/>
        <v>6375.014865205012</v>
      </c>
      <c r="N137" s="80">
        <v>6375.0350174866298</v>
      </c>
      <c r="O137" s="80">
        <v>4.0148652050119402</v>
      </c>
      <c r="P137" s="80">
        <v>4.0350174866271002</v>
      </c>
      <c r="Q137" s="80">
        <v>613.79945732340502</v>
      </c>
      <c r="R137" s="80">
        <v>261.93902400244298</v>
      </c>
      <c r="S137" s="150">
        <v>0.99739766917749495</v>
      </c>
      <c r="T137" s="150">
        <f t="shared" si="3"/>
        <v>612.59383954764746</v>
      </c>
      <c r="U137" s="150">
        <v>1.2056177757575699</v>
      </c>
      <c r="V137" s="150">
        <v>1.0001884029547501</v>
      </c>
      <c r="W137" s="150">
        <v>1.0465916465518299</v>
      </c>
      <c r="X137" s="150">
        <v>1.04658071153877</v>
      </c>
      <c r="Y137" s="150">
        <v>8.0523872560206697E-2</v>
      </c>
      <c r="Z137" s="150"/>
      <c r="AA137" s="150">
        <v>8.9197619291977205E-3</v>
      </c>
      <c r="AB137" s="150">
        <v>7.9612657940764196E-3</v>
      </c>
      <c r="AC137" s="150">
        <v>1.68810277232741E-2</v>
      </c>
      <c r="AD137" s="150"/>
      <c r="AE137" s="150"/>
      <c r="AF137" s="150"/>
      <c r="AH137" s="4"/>
      <c r="AI137" s="150"/>
      <c r="AJ137" s="150"/>
      <c r="AK137" s="150"/>
      <c r="AL137" s="150"/>
      <c r="AM137" s="150"/>
      <c r="AQ137" s="134">
        <v>602</v>
      </c>
      <c r="AR137" s="739">
        <v>4.05605717528753E-2</v>
      </c>
      <c r="AS137" s="739">
        <v>6375.0321096203897</v>
      </c>
      <c r="AT137" s="739">
        <v>6375.05238990627</v>
      </c>
      <c r="AU137" s="739">
        <v>4.0321096203913296</v>
      </c>
      <c r="AV137" s="739">
        <v>4.05238990626777</v>
      </c>
      <c r="AW137" s="739">
        <v>612.41175950332797</v>
      </c>
      <c r="AX137" s="739">
        <v>261.82624680141902</v>
      </c>
      <c r="AY137" s="739">
        <v>0.98877158198696802</v>
      </c>
      <c r="AZ137" s="739">
        <v>611.21708321234701</v>
      </c>
      <c r="BA137" s="739">
        <v>1.1946762909808499</v>
      </c>
      <c r="BB137" s="739">
        <v>1.00018801604171</v>
      </c>
      <c r="BC137" s="739">
        <v>1.0465876345004701</v>
      </c>
      <c r="BD137" s="739">
        <v>1.04657663016261</v>
      </c>
      <c r="BE137" s="739">
        <v>8.1034780905156395E-2</v>
      </c>
      <c r="BF137" s="739"/>
      <c r="BG137" s="739">
        <v>8.8905708717584003E-3</v>
      </c>
      <c r="BH137" s="739">
        <v>7.8810551562100793E-3</v>
      </c>
      <c r="BI137" s="739">
        <v>1.67716260279685E-2</v>
      </c>
    </row>
    <row r="138" spans="10:61">
      <c r="J138" s="150"/>
      <c r="K138" s="4">
        <v>603</v>
      </c>
      <c r="L138" s="80">
        <f t="shared" si="4"/>
        <v>4.070963082505507E-2</v>
      </c>
      <c r="M138" s="80">
        <f t="shared" si="5"/>
        <v>6375.0551697682422</v>
      </c>
      <c r="N138" s="80">
        <v>6375.0755245836499</v>
      </c>
      <c r="O138" s="80">
        <v>4.05516976824227</v>
      </c>
      <c r="P138" s="80">
        <v>4.0755245836547997</v>
      </c>
      <c r="Q138" s="80">
        <v>610.56773314738098</v>
      </c>
      <c r="R138" s="80">
        <v>261.676063487796</v>
      </c>
      <c r="S138" s="150">
        <v>0.97740002234429102</v>
      </c>
      <c r="T138" s="150">
        <f t="shared" si="3"/>
        <v>609.38747384742737</v>
      </c>
      <c r="U138" s="150">
        <v>1.1802592999535699</v>
      </c>
      <c r="V138" s="150">
        <v>1.0001875022103901</v>
      </c>
      <c r="W138" s="150">
        <v>1.0465822691637201</v>
      </c>
      <c r="X138" s="150">
        <v>1.04657122456254</v>
      </c>
      <c r="Y138" s="150">
        <v>8.1331824092103502E-2</v>
      </c>
      <c r="Z138" s="150"/>
      <c r="AA138" s="150">
        <v>8.8518248356512005E-3</v>
      </c>
      <c r="AB138" s="150">
        <v>7.7754828840490304E-3</v>
      </c>
      <c r="AC138" s="150">
        <v>1.66273077197002E-2</v>
      </c>
      <c r="AD138" s="150"/>
      <c r="AE138" s="150"/>
      <c r="AF138" s="150"/>
      <c r="AH138" s="4"/>
      <c r="AI138" s="150"/>
      <c r="AJ138" s="150"/>
      <c r="AK138" s="150"/>
      <c r="AL138" s="150"/>
      <c r="AM138" s="150"/>
      <c r="AQ138" s="134">
        <v>603</v>
      </c>
      <c r="AR138" s="739">
        <v>4.0968212276021099E-2</v>
      </c>
      <c r="AS138" s="739">
        <v>6375.0726701921403</v>
      </c>
      <c r="AT138" s="739">
        <v>6375.0931542982798</v>
      </c>
      <c r="AU138" s="739">
        <v>4.0726701921442103</v>
      </c>
      <c r="AV138" s="739">
        <v>4.0931542982822204</v>
      </c>
      <c r="AW138" s="739">
        <v>609.16552789067396</v>
      </c>
      <c r="AX138" s="739">
        <v>261.56161745733698</v>
      </c>
      <c r="AY138" s="739">
        <v>0.96882224210562295</v>
      </c>
      <c r="AZ138" s="739">
        <v>607.99613835364698</v>
      </c>
      <c r="BA138" s="739">
        <v>1.1693895370271801</v>
      </c>
      <c r="BB138" s="739">
        <v>1.00018711172784</v>
      </c>
      <c r="BC138" s="739">
        <v>1.0465781939460701</v>
      </c>
      <c r="BD138" s="739">
        <v>1.04656707932741</v>
      </c>
      <c r="BE138" s="739">
        <v>8.18478497540127E-2</v>
      </c>
      <c r="BF138" s="739"/>
      <c r="BG138" s="739">
        <v>8.8223959876786197E-3</v>
      </c>
      <c r="BH138" s="739">
        <v>7.6959748411531796E-3</v>
      </c>
      <c r="BI138" s="739">
        <v>1.6518370828831799E-2</v>
      </c>
    </row>
    <row r="139" spans="10:61">
      <c r="J139" s="150"/>
      <c r="K139" s="4">
        <v>604</v>
      </c>
      <c r="L139" s="80">
        <f t="shared" si="4"/>
        <v>4.1118769416781706E-2</v>
      </c>
      <c r="M139" s="80">
        <f t="shared" si="5"/>
        <v>6375.0958793990676</v>
      </c>
      <c r="N139" s="80">
        <v>6375.1164387837798</v>
      </c>
      <c r="O139" s="80">
        <v>4.0958793990673303</v>
      </c>
      <c r="P139" s="80">
        <v>4.1164387837757204</v>
      </c>
      <c r="Q139" s="80">
        <v>607.31757139131105</v>
      </c>
      <c r="R139" s="80">
        <v>261.41046357584702</v>
      </c>
      <c r="S139" s="150">
        <v>0.95760838228561196</v>
      </c>
      <c r="T139" s="150">
        <f t="shared" si="3"/>
        <v>606.16238518393959</v>
      </c>
      <c r="U139" s="150">
        <v>1.15518620737147</v>
      </c>
      <c r="V139" s="150">
        <v>1.0001865974223401</v>
      </c>
      <c r="W139" s="150">
        <v>1.04657278914728</v>
      </c>
      <c r="X139" s="150">
        <v>1.0465616338630801</v>
      </c>
      <c r="Y139" s="150">
        <v>8.2147867728963306E-2</v>
      </c>
      <c r="Z139" s="150"/>
      <c r="AA139" s="150">
        <v>8.7836566022211297E-3</v>
      </c>
      <c r="AB139" s="150">
        <v>7.5921992125863903E-3</v>
      </c>
      <c r="AC139" s="150">
        <v>1.6375855814807501E-2</v>
      </c>
      <c r="AD139" s="150"/>
      <c r="AE139" s="150"/>
      <c r="AF139" s="150"/>
      <c r="AH139" s="4"/>
      <c r="AI139" s="150"/>
      <c r="AJ139" s="150"/>
      <c r="AK139" s="150"/>
      <c r="AL139" s="150"/>
      <c r="AM139" s="150"/>
      <c r="AQ139" s="134">
        <v>604</v>
      </c>
      <c r="AR139" s="739">
        <v>4.1379949654534801E-2</v>
      </c>
      <c r="AS139" s="739">
        <v>6375.1136384044203</v>
      </c>
      <c r="AT139" s="739">
        <v>6375.1343283792503</v>
      </c>
      <c r="AU139" s="739">
        <v>4.1136384044202297</v>
      </c>
      <c r="AV139" s="739">
        <v>4.1343283792475001</v>
      </c>
      <c r="AW139" s="739">
        <v>605.90087142820005</v>
      </c>
      <c r="AX139" s="739">
        <v>261.294331987237</v>
      </c>
      <c r="AY139" s="739">
        <v>0.94908096386841401</v>
      </c>
      <c r="AZ139" s="739">
        <v>604.756480673905</v>
      </c>
      <c r="BA139" s="739">
        <v>1.14439075429534</v>
      </c>
      <c r="BB139" s="739">
        <v>1.00018620337502</v>
      </c>
      <c r="BC139" s="739">
        <v>1.0465686500620399</v>
      </c>
      <c r="BD139" s="739">
        <v>1.0465574240608</v>
      </c>
      <c r="BE139" s="739">
        <v>8.2669061770502594E-2</v>
      </c>
      <c r="BF139" s="739"/>
      <c r="BG139" s="739">
        <v>8.7539922808996095E-3</v>
      </c>
      <c r="BH139" s="739">
        <v>7.5134118662235601E-3</v>
      </c>
      <c r="BI139" s="739">
        <v>1.6267404147123202E-2</v>
      </c>
    </row>
    <row r="140" spans="10:61">
      <c r="J140" s="150"/>
      <c r="K140" s="4">
        <v>605</v>
      </c>
      <c r="L140" s="80">
        <f t="shared" si="4"/>
        <v>4.1532019919715731E-2</v>
      </c>
      <c r="M140" s="80">
        <f t="shared" si="5"/>
        <v>6375.1369981684848</v>
      </c>
      <c r="N140" s="80">
        <v>6375.1577641784397</v>
      </c>
      <c r="O140" s="80">
        <v>4.1369981684841104</v>
      </c>
      <c r="P140" s="80">
        <v>4.1577641784439701</v>
      </c>
      <c r="Q140" s="80">
        <v>604.04902271858703</v>
      </c>
      <c r="R140" s="80">
        <v>261.14219780882502</v>
      </c>
      <c r="S140" s="150">
        <v>0.938024633419281</v>
      </c>
      <c r="T140" s="150">
        <f t="shared" si="3"/>
        <v>602.91862209851354</v>
      </c>
      <c r="U140" s="150">
        <v>1.1304006200735</v>
      </c>
      <c r="V140" s="150">
        <v>1.0001856885971301</v>
      </c>
      <c r="W140" s="150">
        <v>1.04656320539564</v>
      </c>
      <c r="X140" s="150">
        <v>1.04655193832265</v>
      </c>
      <c r="Y140" s="150">
        <v>8.2972084211633101E-2</v>
      </c>
      <c r="Z140" s="150"/>
      <c r="AA140" s="150">
        <v>8.7152615800352908E-3</v>
      </c>
      <c r="AB140" s="150">
        <v>7.4114245174356202E-3</v>
      </c>
      <c r="AC140" s="150">
        <v>1.6126686097470901E-2</v>
      </c>
      <c r="AD140" s="150"/>
      <c r="AE140" s="150"/>
      <c r="AF140" s="150"/>
      <c r="AH140" s="4"/>
      <c r="AI140" s="150"/>
      <c r="AJ140" s="150"/>
      <c r="AK140" s="150"/>
      <c r="AL140" s="150"/>
      <c r="AM140" s="150"/>
      <c r="AQ140" s="134">
        <v>605</v>
      </c>
      <c r="AR140" s="739">
        <v>4.1795825062497301E-2</v>
      </c>
      <c r="AS140" s="739">
        <v>6375.1550183540803</v>
      </c>
      <c r="AT140" s="739">
        <v>6375.1759162666103</v>
      </c>
      <c r="AU140" s="739">
        <v>4.1550183540747696</v>
      </c>
      <c r="AV140" s="739">
        <v>4.1759162666060101</v>
      </c>
      <c r="AW140" s="739">
        <v>602.61784324448399</v>
      </c>
      <c r="AX140" s="739">
        <v>261.02436376609398</v>
      </c>
      <c r="AY140" s="739">
        <v>0.92954959856942798</v>
      </c>
      <c r="AZ140" s="739">
        <v>601.49816122992195</v>
      </c>
      <c r="BA140" s="739">
        <v>1.11968201456213</v>
      </c>
      <c r="BB140" s="739">
        <v>1.00018529099003</v>
      </c>
      <c r="BC140" s="739">
        <v>1.0465590017341899</v>
      </c>
      <c r="BD140" s="739">
        <v>1.04654766323767</v>
      </c>
      <c r="BE140" s="739">
        <v>8.3498498201152002E-2</v>
      </c>
      <c r="BF140" s="739"/>
      <c r="BG140" s="739">
        <v>8.6853641771406104E-3</v>
      </c>
      <c r="BH140" s="739">
        <v>7.3333754588948002E-3</v>
      </c>
      <c r="BI140" s="739">
        <v>1.6018739636035399E-2</v>
      </c>
    </row>
    <row r="141" spans="10:61">
      <c r="J141" s="150"/>
      <c r="K141" s="4">
        <v>606</v>
      </c>
      <c r="L141" s="80">
        <f t="shared" si="4"/>
        <v>4.1949423659251861E-2</v>
      </c>
      <c r="M141" s="80">
        <f t="shared" si="5"/>
        <v>6375.1785301884047</v>
      </c>
      <c r="N141" s="80">
        <v>6375.1995049002298</v>
      </c>
      <c r="O141" s="80">
        <v>4.1785301884038297</v>
      </c>
      <c r="P141" s="80">
        <v>4.1995049002334497</v>
      </c>
      <c r="Q141" s="80">
        <v>600.76214173150197</v>
      </c>
      <c r="R141" s="80">
        <v>260.87123946443802</v>
      </c>
      <c r="S141" s="150">
        <v>0.91865059559950901</v>
      </c>
      <c r="T141" s="150">
        <f t="shared" si="3"/>
        <v>599.65623716524078</v>
      </c>
      <c r="U141" s="150">
        <v>1.10590456626114</v>
      </c>
      <c r="V141" s="150">
        <v>1.00018477574164</v>
      </c>
      <c r="W141" s="150">
        <v>1.04655351679046</v>
      </c>
      <c r="X141" s="150">
        <v>1.0465421368119401</v>
      </c>
      <c r="Y141" s="150">
        <v>8.3804555081769705E-2</v>
      </c>
      <c r="Z141" s="150"/>
      <c r="AA141" s="150">
        <v>8.6466442316676002E-3</v>
      </c>
      <c r="AB141" s="150">
        <v>7.2331676597615904E-3</v>
      </c>
      <c r="AC141" s="150">
        <v>1.5879811891429198E-2</v>
      </c>
      <c r="AD141" s="150"/>
      <c r="AE141" s="150"/>
      <c r="AF141" s="150"/>
      <c r="AH141" s="4"/>
      <c r="AI141" s="150"/>
      <c r="AJ141" s="150"/>
      <c r="AK141" s="150"/>
      <c r="AL141" s="150"/>
      <c r="AM141" s="150"/>
      <c r="AQ141" s="134">
        <v>606</v>
      </c>
      <c r="AR141" s="739">
        <v>4.2215880087796101E-2</v>
      </c>
      <c r="AS141" s="739">
        <v>6375.1968141791403</v>
      </c>
      <c r="AT141" s="739">
        <v>6375.21792211918</v>
      </c>
      <c r="AU141" s="739">
        <v>4.1968141791372604</v>
      </c>
      <c r="AV141" s="739">
        <v>4.2179221191811598</v>
      </c>
      <c r="AW141" s="739">
        <v>599.31650045553602</v>
      </c>
      <c r="AX141" s="739">
        <v>260.75168590270198</v>
      </c>
      <c r="AY141" s="739">
        <v>0.91022993182867695</v>
      </c>
      <c r="AZ141" s="739">
        <v>598.22123516119598</v>
      </c>
      <c r="BA141" s="739">
        <v>1.09526529433978</v>
      </c>
      <c r="BB141" s="739">
        <v>1.0001843745800201</v>
      </c>
      <c r="BC141" s="739">
        <v>1.0465492478368099</v>
      </c>
      <c r="BD141" s="739">
        <v>1.0465377957212401</v>
      </c>
      <c r="BE141" s="739">
        <v>8.4336241097389603E-2</v>
      </c>
      <c r="BF141" s="739"/>
      <c r="BG141" s="739">
        <v>8.6165162142465695E-3</v>
      </c>
      <c r="BH141" s="739">
        <v>7.1558739607020701E-3</v>
      </c>
      <c r="BI141" s="739">
        <v>1.5772390174948601E-2</v>
      </c>
    </row>
    <row r="142" spans="10:61">
      <c r="J142" s="150"/>
      <c r="K142" s="4">
        <v>607</v>
      </c>
      <c r="L142" s="80">
        <f t="shared" si="4"/>
        <v>4.2371022376111886E-2</v>
      </c>
      <c r="M142" s="80">
        <f t="shared" si="5"/>
        <v>6375.2204796120641</v>
      </c>
      <c r="N142" s="80">
        <v>6375.2416651232497</v>
      </c>
      <c r="O142" s="80">
        <v>4.2204796120630803</v>
      </c>
      <c r="P142" s="80">
        <v>4.2416651232511304</v>
      </c>
      <c r="Q142" s="80">
        <v>597.45698704394897</v>
      </c>
      <c r="R142" s="80">
        <v>260.59756155324499</v>
      </c>
      <c r="S142" s="150">
        <v>0.89948802279491002</v>
      </c>
      <c r="T142" s="150">
        <f t="shared" si="3"/>
        <v>596.37528706523779</v>
      </c>
      <c r="U142" s="150">
        <v>1.0816999787111401</v>
      </c>
      <c r="V142" s="150">
        <v>1.00018385886311</v>
      </c>
      <c r="W142" s="150">
        <v>1.0465437222017999</v>
      </c>
      <c r="X142" s="150">
        <v>1.0465322281899301</v>
      </c>
      <c r="Y142" s="150">
        <v>8.4645362686842404E-2</v>
      </c>
      <c r="Z142" s="150"/>
      <c r="AA142" s="150">
        <v>8.5778091319686708E-3</v>
      </c>
      <c r="AB142" s="150">
        <v>7.05743661594606E-3</v>
      </c>
      <c r="AC142" s="150">
        <v>1.5635245747914701E-2</v>
      </c>
      <c r="AD142" s="150"/>
      <c r="AE142" s="150"/>
      <c r="AF142" s="150"/>
      <c r="AH142" s="4"/>
      <c r="AI142" s="150"/>
      <c r="AJ142" s="150"/>
      <c r="AK142" s="150"/>
      <c r="AL142" s="150"/>
      <c r="AM142" s="150"/>
      <c r="AQ142" s="134">
        <v>607</v>
      </c>
      <c r="AR142" s="739">
        <v>4.2640156736283602E-2</v>
      </c>
      <c r="AS142" s="739">
        <v>6375.2390300592297</v>
      </c>
      <c r="AT142" s="739">
        <v>6375.2603501375897</v>
      </c>
      <c r="AU142" s="739">
        <v>4.23903005922506</v>
      </c>
      <c r="AV142" s="739">
        <v>4.2603501375931998</v>
      </c>
      <c r="AW142" s="739">
        <v>595.99690423786603</v>
      </c>
      <c r="AX142" s="739">
        <v>260.47627123702199</v>
      </c>
      <c r="AY142" s="739">
        <v>0.89112368228553396</v>
      </c>
      <c r="AZ142" s="739">
        <v>594.92576176452599</v>
      </c>
      <c r="BA142" s="739">
        <v>1.07114247333983</v>
      </c>
      <c r="BB142" s="739">
        <v>1.0001834541524599</v>
      </c>
      <c r="BC142" s="739">
        <v>1.0465393872325</v>
      </c>
      <c r="BD142" s="739">
        <v>1.04652782036297</v>
      </c>
      <c r="BE142" s="739">
        <v>8.5182373322822996E-2</v>
      </c>
      <c r="BF142" s="739"/>
      <c r="BG142" s="739">
        <v>8.5474530430008303E-3</v>
      </c>
      <c r="BH142" s="739">
        <v>6.9809148193925204E-3</v>
      </c>
      <c r="BI142" s="739">
        <v>1.55283678623933E-2</v>
      </c>
    </row>
    <row r="143" spans="10:61">
      <c r="J143" s="150"/>
      <c r="K143" s="4">
        <v>608</v>
      </c>
      <c r="L143" s="80">
        <f t="shared" si="4"/>
        <v>4.2796858230518861E-2</v>
      </c>
      <c r="M143" s="80">
        <f t="shared" si="5"/>
        <v>6375.2628506344399</v>
      </c>
      <c r="N143" s="80">
        <v>6375.2842490635503</v>
      </c>
      <c r="O143" s="80">
        <v>4.2628506344391903</v>
      </c>
      <c r="P143" s="80">
        <v>4.2842490635544497</v>
      </c>
      <c r="Q143" s="80">
        <v>594.13362135460102</v>
      </c>
      <c r="R143" s="80">
        <v>260.32113681599401</v>
      </c>
      <c r="S143" s="150">
        <v>0.88053860179965304</v>
      </c>
      <c r="T143" s="150">
        <f t="shared" si="3"/>
        <v>593.07583266133452</v>
      </c>
      <c r="U143" s="150">
        <v>1.0577886932664999</v>
      </c>
      <c r="V143" s="150">
        <v>1.00018293796914</v>
      </c>
      <c r="W143" s="150">
        <v>1.0465338204880299</v>
      </c>
      <c r="X143" s="150">
        <v>1.04652221130377</v>
      </c>
      <c r="Y143" s="150">
        <v>8.5494590190592107E-2</v>
      </c>
      <c r="Z143" s="150"/>
      <c r="AA143" s="150">
        <v>8.5087609688652404E-3</v>
      </c>
      <c r="AB143" s="150">
        <v>6.8842384700019401E-3</v>
      </c>
      <c r="AC143" s="150">
        <v>1.53929994388672E-2</v>
      </c>
      <c r="AD143" s="150"/>
      <c r="AE143" s="150"/>
      <c r="AF143" s="150"/>
      <c r="AH143" s="4"/>
      <c r="AI143" s="150"/>
      <c r="AJ143" s="150"/>
      <c r="AK143" s="150"/>
      <c r="AL143" s="150"/>
      <c r="AM143" s="150"/>
      <c r="AQ143" s="134">
        <v>608</v>
      </c>
      <c r="AR143" s="739">
        <v>4.3068697435978402E-2</v>
      </c>
      <c r="AS143" s="739">
        <v>6375.2816702159598</v>
      </c>
      <c r="AT143" s="739">
        <v>6375.3032045646796</v>
      </c>
      <c r="AU143" s="739">
        <v>4.2816702159613502</v>
      </c>
      <c r="AV143" s="739">
        <v>4.30320456467933</v>
      </c>
      <c r="AW143" s="739">
        <v>592.65911990201596</v>
      </c>
      <c r="AX143" s="739">
        <v>260.19809233751198</v>
      </c>
      <c r="AY143" s="739">
        <v>0.87223250032659305</v>
      </c>
      <c r="AZ143" s="739">
        <v>591.61180456902196</v>
      </c>
      <c r="BA143" s="739">
        <v>1.0473153329938101</v>
      </c>
      <c r="BB143" s="739">
        <v>1.00018252971523</v>
      </c>
      <c r="BC143" s="739">
        <v>1.04652941877205</v>
      </c>
      <c r="BD143" s="739">
        <v>1.0465177360023901</v>
      </c>
      <c r="BE143" s="739">
        <v>8.6036978559604904E-2</v>
      </c>
      <c r="BF143" s="739"/>
      <c r="BG143" s="739">
        <v>8.4781794279060393E-3</v>
      </c>
      <c r="BH143" s="739">
        <v>6.8085045817044901E-3</v>
      </c>
      <c r="BI143" s="739">
        <v>1.52866840096105E-2</v>
      </c>
    </row>
    <row r="144" spans="10:61">
      <c r="J144" s="150"/>
      <c r="K144" s="4">
        <v>609</v>
      </c>
      <c r="L144" s="80">
        <f t="shared" si="4"/>
        <v>4.3226973806413015E-2</v>
      </c>
      <c r="M144" s="80">
        <f t="shared" si="5"/>
        <v>6375.3056474926707</v>
      </c>
      <c r="N144" s="80">
        <v>6375.3272609795704</v>
      </c>
      <c r="O144" s="80">
        <v>4.3056474926697099</v>
      </c>
      <c r="P144" s="80">
        <v>4.3272609795729204</v>
      </c>
      <c r="Q144" s="80">
        <v>590.79211152054495</v>
      </c>
      <c r="R144" s="80">
        <v>260.04193772094499</v>
      </c>
      <c r="S144" s="150">
        <v>0.86180395097959495</v>
      </c>
      <c r="T144" s="150">
        <f t="shared" si="3"/>
        <v>589.75793907316006</v>
      </c>
      <c r="U144" s="150">
        <v>1.0341724473848599</v>
      </c>
      <c r="V144" s="150">
        <v>1.00018201306768</v>
      </c>
      <c r="W144" s="150">
        <v>1.04652381049564</v>
      </c>
      <c r="X144" s="150">
        <v>1.04651208498867</v>
      </c>
      <c r="Y144" s="150">
        <v>8.6352321577123803E-2</v>
      </c>
      <c r="Z144" s="150"/>
      <c r="AA144" s="150">
        <v>8.4395045441270407E-3</v>
      </c>
      <c r="AB144" s="150">
        <v>6.7135794066201697E-3</v>
      </c>
      <c r="AC144" s="150">
        <v>1.5153083950747199E-2</v>
      </c>
      <c r="AD144" s="150"/>
      <c r="AE144" s="150"/>
      <c r="AF144" s="150"/>
      <c r="AH144" s="4"/>
      <c r="AI144" s="150"/>
      <c r="AJ144" s="150"/>
      <c r="AK144" s="150"/>
      <c r="AL144" s="150"/>
      <c r="AM144" s="150"/>
      <c r="AQ144" s="134">
        <v>609</v>
      </c>
      <c r="AR144" s="739">
        <v>4.3501545041307502E-2</v>
      </c>
      <c r="AS144" s="739">
        <v>6375.3247389134003</v>
      </c>
      <c r="AT144" s="739">
        <v>6375.3464896859196</v>
      </c>
      <c r="AU144" s="739">
        <v>4.3247389133973204</v>
      </c>
      <c r="AV144" s="739">
        <v>4.3464896859179802</v>
      </c>
      <c r="AW144" s="739">
        <v>589.30321696653402</v>
      </c>
      <c r="AX144" s="739">
        <v>259.91712149842402</v>
      </c>
      <c r="AY144" s="739">
        <v>0.853557966849806</v>
      </c>
      <c r="AZ144" s="739">
        <v>588.27943141150104</v>
      </c>
      <c r="BA144" s="739">
        <v>1.02378555503299</v>
      </c>
      <c r="BB144" s="739">
        <v>1.0001816012765401</v>
      </c>
      <c r="BC144" s="739">
        <v>1.0465193412943701</v>
      </c>
      <c r="BD144" s="739">
        <v>1.0465075414670399</v>
      </c>
      <c r="BE144" s="739">
        <v>8.6900141320256793E-2</v>
      </c>
      <c r="BF144" s="739"/>
      <c r="BG144" s="739">
        <v>8.4087002479311009E-3</v>
      </c>
      <c r="BH144" s="739">
        <v>6.6386488867929199E-3</v>
      </c>
      <c r="BI144" s="739">
        <v>1.5047349134724001E-2</v>
      </c>
    </row>
    <row r="145" spans="10:61">
      <c r="J145" s="150"/>
      <c r="K145" s="4">
        <v>610</v>
      </c>
      <c r="L145" s="80">
        <f t="shared" si="4"/>
        <v>4.3661412115710417E-2</v>
      </c>
      <c r="M145" s="80">
        <f t="shared" si="5"/>
        <v>6375.3488744664774</v>
      </c>
      <c r="N145" s="80">
        <v>6375.3707051725296</v>
      </c>
      <c r="O145" s="80">
        <v>4.3488744664761203</v>
      </c>
      <c r="P145" s="80">
        <v>4.3707051725339801</v>
      </c>
      <c r="Q145" s="80">
        <v>587.43252863134705</v>
      </c>
      <c r="R145" s="80">
        <v>259.75993646115597</v>
      </c>
      <c r="S145" s="150">
        <v>0.84328561905518096</v>
      </c>
      <c r="T145" s="150">
        <f t="shared" si="3"/>
        <v>586.42167575260055</v>
      </c>
      <c r="U145" s="150">
        <v>1.01085287874656</v>
      </c>
      <c r="V145" s="150">
        <v>1.0001810841670999</v>
      </c>
      <c r="W145" s="150">
        <v>1.0465136910591799</v>
      </c>
      <c r="X145" s="150">
        <v>1.0465018480677699</v>
      </c>
      <c r="Y145" s="150">
        <v>8.7218641663639601E-2</v>
      </c>
      <c r="Z145" s="150"/>
      <c r="AA145" s="150">
        <v>8.3700447740994704E-3</v>
      </c>
      <c r="AB145" s="150">
        <v>6.5454647048656103E-3</v>
      </c>
      <c r="AC145" s="150">
        <v>1.4915509478965101E-2</v>
      </c>
      <c r="AD145" s="150"/>
      <c r="AE145" s="150"/>
      <c r="AF145" s="150"/>
      <c r="AH145" s="4"/>
      <c r="AI145" s="150"/>
      <c r="AJ145" s="150"/>
      <c r="AK145" s="150"/>
      <c r="AL145" s="150"/>
      <c r="AM145" s="150"/>
      <c r="AQ145" s="134">
        <v>610</v>
      </c>
      <c r="AR145" s="739">
        <v>4.3938742837392103E-2</v>
      </c>
      <c r="AS145" s="739">
        <v>6375.3682404584397</v>
      </c>
      <c r="AT145" s="739">
        <v>6375.3902098298604</v>
      </c>
      <c r="AU145" s="739">
        <v>4.3682404584386303</v>
      </c>
      <c r="AV145" s="739">
        <v>4.39020982985733</v>
      </c>
      <c r="AW145" s="739">
        <v>585.92926923235996</v>
      </c>
      <c r="AX145" s="739">
        <v>259.63333073708299</v>
      </c>
      <c r="AY145" s="739">
        <v>0.83510159206668499</v>
      </c>
      <c r="AZ145" s="739">
        <v>584.92871451223004</v>
      </c>
      <c r="BA145" s="739">
        <v>1.00055472012974</v>
      </c>
      <c r="BB145" s="739">
        <v>1.0001806688450301</v>
      </c>
      <c r="BC145" s="739">
        <v>1.0465091536263</v>
      </c>
      <c r="BD145" s="739">
        <v>1.0464972355722699</v>
      </c>
      <c r="BE145" s="739">
        <v>8.7771946951306801E-2</v>
      </c>
      <c r="BF145" s="739"/>
      <c r="BG145" s="739">
        <v>8.3390204972233605E-3</v>
      </c>
      <c r="BH145" s="739">
        <v>6.4713524603171903E-3</v>
      </c>
      <c r="BI145" s="739">
        <v>1.4810372957540599E-2</v>
      </c>
    </row>
    <row r="146" spans="10:61">
      <c r="J146" s="150"/>
      <c r="K146" s="4">
        <v>611</v>
      </c>
      <c r="L146" s="80">
        <f t="shared" si="4"/>
        <v>4.4100216602604013E-2</v>
      </c>
      <c r="M146" s="80">
        <f t="shared" si="5"/>
        <v>6375.3925358785928</v>
      </c>
      <c r="N146" s="80">
        <v>6375.4145859868904</v>
      </c>
      <c r="O146" s="80">
        <v>4.39253587859183</v>
      </c>
      <c r="P146" s="80">
        <v>4.4145859868931403</v>
      </c>
      <c r="Q146" s="80">
        <v>584.05494808351705</v>
      </c>
      <c r="R146" s="80">
        <v>259.47510495175101</v>
      </c>
      <c r="S146" s="150">
        <v>0.82498508392294501</v>
      </c>
      <c r="T146" s="150">
        <f t="shared" si="3"/>
        <v>583.06711655959214</v>
      </c>
      <c r="U146" s="150">
        <v>0.987831523924945</v>
      </c>
      <c r="V146" s="150">
        <v>1.0001801512761099</v>
      </c>
      <c r="W146" s="150">
        <v>1.0465034610010899</v>
      </c>
      <c r="X146" s="150">
        <v>1.04649149935198</v>
      </c>
      <c r="Y146" s="150">
        <v>8.8093636105895698E-2</v>
      </c>
      <c r="Z146" s="150"/>
      <c r="AA146" s="150">
        <v>8.3003866904006497E-3</v>
      </c>
      <c r="AB146" s="150">
        <v>6.3798987325387503E-3</v>
      </c>
      <c r="AC146" s="150">
        <v>1.46802854229394E-2</v>
      </c>
      <c r="AD146" s="150"/>
      <c r="AE146" s="150"/>
      <c r="AF146" s="150"/>
      <c r="AH146" s="4"/>
      <c r="AI146" s="150"/>
      <c r="AJ146" s="150"/>
      <c r="AK146" s="150"/>
      <c r="AL146" s="150"/>
      <c r="AM146" s="150"/>
      <c r="AQ146" s="134">
        <v>611</v>
      </c>
      <c r="AR146" s="739">
        <v>4.43803345443761E-2</v>
      </c>
      <c r="AS146" s="739">
        <v>6375.4121792012802</v>
      </c>
      <c r="AT146" s="739">
        <v>6375.4343693685496</v>
      </c>
      <c r="AU146" s="739">
        <v>4.4121792012760199</v>
      </c>
      <c r="AV146" s="739">
        <v>4.43436936854821</v>
      </c>
      <c r="AW146" s="739">
        <v>582.53735485760797</v>
      </c>
      <c r="AX146" s="739">
        <v>259.346691791132</v>
      </c>
      <c r="AY146" s="739">
        <v>0.81686481434441305</v>
      </c>
      <c r="AZ146" s="739">
        <v>581.55973055100606</v>
      </c>
      <c r="BA146" s="739">
        <v>0.97762430660268096</v>
      </c>
      <c r="BB146" s="739">
        <v>1.0001797324297099</v>
      </c>
      <c r="BC146" s="739">
        <v>1.0464988545825</v>
      </c>
      <c r="BD146" s="739">
        <v>1.0464868171211601</v>
      </c>
      <c r="BE146" s="739">
        <v>8.8652481643748601E-2</v>
      </c>
      <c r="BF146" s="739"/>
      <c r="BG146" s="739">
        <v>8.2691452857837494E-3</v>
      </c>
      <c r="BH146" s="739">
        <v>6.3066191092077898E-3</v>
      </c>
      <c r="BI146" s="739">
        <v>1.4575764394991499E-2</v>
      </c>
    </row>
    <row r="147" spans="10:61">
      <c r="J147" s="150"/>
      <c r="K147" s="4">
        <v>612</v>
      </c>
      <c r="L147" s="80">
        <f t="shared" si="4"/>
        <v>4.4543431147908215E-2</v>
      </c>
      <c r="M147" s="80">
        <f t="shared" si="5"/>
        <v>6375.4366360951954</v>
      </c>
      <c r="N147" s="80">
        <v>6375.4589078107701</v>
      </c>
      <c r="O147" s="80">
        <v>4.4366360951944399</v>
      </c>
      <c r="P147" s="80">
        <v>4.4589078107683902</v>
      </c>
      <c r="Q147" s="80">
        <v>580.65944965536596</v>
      </c>
      <c r="R147" s="80">
        <v>259.18741482715802</v>
      </c>
      <c r="S147" s="150">
        <v>0.80690375151738802</v>
      </c>
      <c r="T147" s="150">
        <f t="shared" si="3"/>
        <v>579.6943398382449</v>
      </c>
      <c r="U147" s="150">
        <v>0.96510981712102895</v>
      </c>
      <c r="V147" s="150">
        <v>1.0001792144038799</v>
      </c>
      <c r="W147" s="150">
        <v>1.04649311913159</v>
      </c>
      <c r="X147" s="150">
        <v>1.0464810376398901</v>
      </c>
      <c r="Y147" s="150">
        <v>8.8977391405933304E-2</v>
      </c>
      <c r="Z147" s="150"/>
      <c r="AA147" s="150">
        <v>8.2305354405810792E-3</v>
      </c>
      <c r="AB147" s="150">
        <v>6.2168849412185404E-3</v>
      </c>
      <c r="AC147" s="150">
        <v>1.44474203817996E-2</v>
      </c>
      <c r="AD147" s="150"/>
      <c r="AE147" s="150"/>
      <c r="AF147" s="150"/>
      <c r="AH147" s="4"/>
      <c r="AI147" s="150"/>
      <c r="AJ147" s="150"/>
      <c r="AK147" s="150"/>
      <c r="AL147" s="150"/>
      <c r="AM147" s="150"/>
      <c r="AQ147" s="134">
        <v>612</v>
      </c>
      <c r="AR147" s="739">
        <v>4.4826364321798401E-2</v>
      </c>
      <c r="AS147" s="739">
        <v>6375.4565595358199</v>
      </c>
      <c r="AT147" s="739">
        <v>6375.4789727179796</v>
      </c>
      <c r="AU147" s="739">
        <v>4.4565595358204</v>
      </c>
      <c r="AV147" s="739">
        <v>4.4789727179812999</v>
      </c>
      <c r="AW147" s="739">
        <v>579.12755643271703</v>
      </c>
      <c r="AX147" s="739">
        <v>259.05717611575199</v>
      </c>
      <c r="AY147" s="739">
        <v>0.79884899908964502</v>
      </c>
      <c r="AZ147" s="739">
        <v>578.17256074352895</v>
      </c>
      <c r="BA147" s="739">
        <v>0.95499568918808597</v>
      </c>
      <c r="BB147" s="739">
        <v>1.0001787920399901</v>
      </c>
      <c r="BC147" s="739">
        <v>1.04648844296534</v>
      </c>
      <c r="BD147" s="739">
        <v>1.0464762849043501</v>
      </c>
      <c r="BE147" s="739">
        <v>8.9541832442137106E-2</v>
      </c>
      <c r="BF147" s="739"/>
      <c r="BG147" s="739">
        <v>8.1990798401038699E-3</v>
      </c>
      <c r="BH147" s="739">
        <v>6.1444517171270301E-3</v>
      </c>
      <c r="BI147" s="739">
        <v>1.43435315572309E-2</v>
      </c>
    </row>
    <row r="148" spans="10:61">
      <c r="J148" s="150"/>
      <c r="K148" s="4">
        <v>613</v>
      </c>
      <c r="L148" s="80">
        <f t="shared" si="4"/>
        <v>4.4991100073446817E-2</v>
      </c>
      <c r="M148" s="80">
        <f t="shared" si="5"/>
        <v>6375.4811795263431</v>
      </c>
      <c r="N148" s="80">
        <v>6375.5036750763802</v>
      </c>
      <c r="O148" s="80">
        <v>4.4811795263423502</v>
      </c>
      <c r="P148" s="80">
        <v>4.5036750763790696</v>
      </c>
      <c r="Q148" s="80">
        <v>577.24611758221295</v>
      </c>
      <c r="R148" s="80">
        <v>258.89683743831398</v>
      </c>
      <c r="S148" s="150">
        <v>0.78904295471504204</v>
      </c>
      <c r="T148" s="150">
        <f t="shared" si="3"/>
        <v>576.30342849324802</v>
      </c>
      <c r="U148" s="150">
        <v>0.94268908896496295</v>
      </c>
      <c r="V148" s="150">
        <v>1.0001782735599301</v>
      </c>
      <c r="W148" s="150">
        <v>1.0464826642485501</v>
      </c>
      <c r="X148" s="150">
        <v>1.0464704617176099</v>
      </c>
      <c r="Y148" s="150">
        <v>8.9869994922992205E-2</v>
      </c>
      <c r="Z148" s="150"/>
      <c r="AA148" s="150">
        <v>8.1604962887445801E-3</v>
      </c>
      <c r="AB148" s="150">
        <v>6.0564258620019002E-3</v>
      </c>
      <c r="AC148" s="150">
        <v>1.42169221507465E-2</v>
      </c>
      <c r="AD148" s="150"/>
      <c r="AE148" s="150"/>
      <c r="AF148" s="150"/>
      <c r="AH148" s="4"/>
      <c r="AI148" s="150"/>
      <c r="AJ148" s="150"/>
      <c r="AK148" s="150"/>
      <c r="AL148" s="150"/>
      <c r="AM148" s="150"/>
      <c r="AQ148" s="134">
        <v>613</v>
      </c>
      <c r="AR148" s="739">
        <v>4.5276876773008297E-2</v>
      </c>
      <c r="AS148" s="739">
        <v>6375.5013859001401</v>
      </c>
      <c r="AT148" s="739">
        <v>6375.5240243385297</v>
      </c>
      <c r="AU148" s="739">
        <v>4.5013859001421999</v>
      </c>
      <c r="AV148" s="739">
        <v>4.5240243385287</v>
      </c>
      <c r="AW148" s="739">
        <v>575.69996105592998</v>
      </c>
      <c r="AX148" s="739">
        <v>258.764754880856</v>
      </c>
      <c r="AY148" s="739">
        <v>0.78105543767577601</v>
      </c>
      <c r="AZ148" s="739">
        <v>574.767290918051</v>
      </c>
      <c r="BA148" s="739">
        <v>0.93267013787970299</v>
      </c>
      <c r="BB148" s="739">
        <v>1.0001778476857299</v>
      </c>
      <c r="BC148" s="739">
        <v>1.0464779175647401</v>
      </c>
      <c r="BD148" s="739">
        <v>1.0464656376999499</v>
      </c>
      <c r="BE148" s="739">
        <v>9.0440087248680398E-2</v>
      </c>
      <c r="BF148" s="739"/>
      <c r="BG148" s="739">
        <v>8.1288295037629191E-3</v>
      </c>
      <c r="BH148" s="739">
        <v>5.9848522406387699E-3</v>
      </c>
      <c r="BI148" s="739">
        <v>1.4113681744401699E-2</v>
      </c>
    </row>
    <row r="149" spans="10:61">
      <c r="J149" s="150"/>
      <c r="K149" s="4">
        <v>614</v>
      </c>
      <c r="L149" s="80">
        <f t="shared" si="4"/>
        <v>4.5443268146485478E-2</v>
      </c>
      <c r="M149" s="80">
        <f t="shared" si="5"/>
        <v>6375.5261706264164</v>
      </c>
      <c r="N149" s="80">
        <v>6375.54889226049</v>
      </c>
      <c r="O149" s="80">
        <v>4.5261706264157899</v>
      </c>
      <c r="P149" s="80">
        <v>4.5488922604890396</v>
      </c>
      <c r="Q149" s="80">
        <v>573.81504063191596</v>
      </c>
      <c r="R149" s="80">
        <v>258.603343849856</v>
      </c>
      <c r="S149" s="150">
        <v>0.77140395228246506</v>
      </c>
      <c r="T149" s="150">
        <f t="shared" si="3"/>
        <v>572.89447006652949</v>
      </c>
      <c r="U149" s="150">
        <v>0.920570565386435</v>
      </c>
      <c r="V149" s="150">
        <v>1.0001773287542599</v>
      </c>
      <c r="W149" s="150">
        <v>1.0464720951373301</v>
      </c>
      <c r="X149" s="150">
        <v>1.04645977035865</v>
      </c>
      <c r="Y149" s="150">
        <v>9.0771534876694204E-2</v>
      </c>
      <c r="Z149" s="150"/>
      <c r="AA149" s="150">
        <v>8.0902746161285507E-3</v>
      </c>
      <c r="AB149" s="150">
        <v>5.8985231019540703E-3</v>
      </c>
      <c r="AC149" s="150">
        <v>1.3988797718082599E-2</v>
      </c>
      <c r="AD149" s="150"/>
      <c r="AE149" s="150"/>
      <c r="AF149" s="150"/>
      <c r="AH149" s="4"/>
      <c r="AI149" s="150"/>
      <c r="AJ149" s="150"/>
      <c r="AK149" s="150"/>
      <c r="AL149" s="150"/>
      <c r="AM149" s="150"/>
      <c r="AQ149" s="134">
        <v>614</v>
      </c>
      <c r="AR149" s="739">
        <v>4.5731916949626299E-2</v>
      </c>
      <c r="AS149" s="739">
        <v>6375.5466627769201</v>
      </c>
      <c r="AT149" s="739">
        <v>6375.5695287353901</v>
      </c>
      <c r="AU149" s="739">
        <v>4.5466627769152099</v>
      </c>
      <c r="AV149" s="739">
        <v>4.56952873539002</v>
      </c>
      <c r="AW149" s="739">
        <v>572.25466040909498</v>
      </c>
      <c r="AX149" s="739">
        <v>258.46939896825199</v>
      </c>
      <c r="AY149" s="739">
        <v>0.76348534641545496</v>
      </c>
      <c r="AZ149" s="739">
        <v>571.34401159225604</v>
      </c>
      <c r="BA149" s="739">
        <v>0.91064881683927401</v>
      </c>
      <c r="BB149" s="739">
        <v>1.00017689937718</v>
      </c>
      <c r="BC149" s="739">
        <v>1.0464672771580401</v>
      </c>
      <c r="BD149" s="739">
        <v>1.0464548742733799</v>
      </c>
      <c r="BE149" s="739">
        <v>9.1347334837792005E-2</v>
      </c>
      <c r="BF149" s="739"/>
      <c r="BG149" s="739">
        <v>8.0583997379831598E-3</v>
      </c>
      <c r="BH149" s="739">
        <v>5.8278217061011597E-3</v>
      </c>
      <c r="BI149" s="739">
        <v>1.38862214440843E-2</v>
      </c>
    </row>
    <row r="150" spans="10:61">
      <c r="J150" s="150"/>
      <c r="K150" s="4">
        <v>615</v>
      </c>
      <c r="L150" s="80">
        <f t="shared" si="4"/>
        <v>4.58999805842083E-2</v>
      </c>
      <c r="M150" s="80">
        <f t="shared" si="5"/>
        <v>6375.5716138945627</v>
      </c>
      <c r="N150" s="80">
        <v>6375.5945638848598</v>
      </c>
      <c r="O150" s="80">
        <v>4.5716138945622804</v>
      </c>
      <c r="P150" s="80">
        <v>4.5945638848543799</v>
      </c>
      <c r="Q150" s="80">
        <v>570.36631218071102</v>
      </c>
      <c r="R150" s="80">
        <v>258.30690483727</v>
      </c>
      <c r="S150" s="150">
        <v>0.75398792786994095</v>
      </c>
      <c r="T150" s="150">
        <f t="shared" si="3"/>
        <v>569.4675568141547</v>
      </c>
      <c r="U150" s="150">
        <v>0.89875536655630295</v>
      </c>
      <c r="V150" s="150">
        <v>1.0001763799972501</v>
      </c>
      <c r="W150" s="150">
        <v>1.04646141057068</v>
      </c>
      <c r="X150" s="150">
        <v>1.04644896232377</v>
      </c>
      <c r="Y150" s="150">
        <v>9.1682100362049795E-2</v>
      </c>
      <c r="Z150" s="150"/>
      <c r="AA150" s="150">
        <v>8.0198759216421108E-3</v>
      </c>
      <c r="AB150" s="150">
        <v>5.74317734128405E-3</v>
      </c>
      <c r="AC150" s="150">
        <v>1.3763053262926201E-2</v>
      </c>
      <c r="AD150" s="150"/>
      <c r="AE150" s="150"/>
      <c r="AF150" s="150"/>
      <c r="AH150" s="4"/>
      <c r="AI150" s="150"/>
      <c r="AJ150" s="150"/>
      <c r="AK150" s="150"/>
      <c r="AL150" s="150"/>
      <c r="AM150" s="150"/>
      <c r="AQ150" s="134">
        <v>615</v>
      </c>
      <c r="AR150" s="739">
        <v>4.6191530356049303E-2</v>
      </c>
      <c r="AS150" s="739">
        <v>6375.5923946938701</v>
      </c>
      <c r="AT150" s="739">
        <v>6375.6154904590403</v>
      </c>
      <c r="AU150" s="739">
        <v>4.5923946938648301</v>
      </c>
      <c r="AV150" s="739">
        <v>4.61549045904286</v>
      </c>
      <c r="AW150" s="739">
        <v>568.79175083373696</v>
      </c>
      <c r="AX150" s="739">
        <v>258.17107896878701</v>
      </c>
      <c r="AY150" s="739">
        <v>0.74613986558008905</v>
      </c>
      <c r="AZ150" s="739">
        <v>567.90281805035704</v>
      </c>
      <c r="BA150" s="739">
        <v>0.88893278337995896</v>
      </c>
      <c r="BB150" s="739">
        <v>1.00017594712505</v>
      </c>
      <c r="BC150" s="739">
        <v>1.0464565205098999</v>
      </c>
      <c r="BD150" s="739">
        <v>1.0464439933772001</v>
      </c>
      <c r="BE150" s="739">
        <v>9.2263664860183794E-2</v>
      </c>
      <c r="BF150" s="739"/>
      <c r="BG150" s="739">
        <v>7.9877961221418801E-3</v>
      </c>
      <c r="BH150" s="739">
        <v>5.67336020729614E-3</v>
      </c>
      <c r="BI150" s="739">
        <v>1.3661156329438E-2</v>
      </c>
    </row>
    <row r="151" spans="10:61">
      <c r="J151" s="150"/>
      <c r="K151" s="4">
        <v>616</v>
      </c>
      <c r="L151" s="80">
        <f t="shared" si="4"/>
        <v>4.6361283058239694E-2</v>
      </c>
      <c r="M151" s="80">
        <f t="shared" si="5"/>
        <v>6375.6175138751469</v>
      </c>
      <c r="N151" s="80">
        <v>6375.64069451668</v>
      </c>
      <c r="O151" s="80">
        <v>4.6175138751464901</v>
      </c>
      <c r="P151" s="80">
        <v>4.6406945166756097</v>
      </c>
      <c r="Q151" s="80">
        <v>566.90003028930403</v>
      </c>
      <c r="R151" s="80">
        <v>258.00749088401801</v>
      </c>
      <c r="S151" s="150">
        <v>0.73679598905260102</v>
      </c>
      <c r="T151" s="150">
        <f t="shared" si="3"/>
        <v>566.02278578340247</v>
      </c>
      <c r="U151" s="150">
        <v>0.87724450590157099</v>
      </c>
      <c r="V151" s="150">
        <v>1.00017542729979</v>
      </c>
      <c r="W151" s="150">
        <v>1.0464506093085799</v>
      </c>
      <c r="X151" s="150">
        <v>1.0464380363608501</v>
      </c>
      <c r="Y151" s="150">
        <v>9.2601781352186704E-2</v>
      </c>
      <c r="Z151" s="150"/>
      <c r="AA151" s="150">
        <v>7.9493058223601594E-3</v>
      </c>
      <c r="AB151" s="150">
        <v>5.5903883312578796E-3</v>
      </c>
      <c r="AC151" s="150">
        <v>1.3539694153618E-2</v>
      </c>
      <c r="AD151" s="150"/>
      <c r="AE151" s="150"/>
      <c r="AF151" s="150"/>
      <c r="AH151" s="4"/>
      <c r="AI151" s="150"/>
      <c r="AJ151" s="150"/>
      <c r="AK151" s="150"/>
      <c r="AL151" s="150"/>
      <c r="AM151" s="150"/>
      <c r="AQ151" s="134">
        <v>616</v>
      </c>
      <c r="AR151" s="739">
        <v>4.6655762954001097E-2</v>
      </c>
      <c r="AS151" s="739">
        <v>6375.6385862242196</v>
      </c>
      <c r="AT151" s="739">
        <v>6375.6619141056999</v>
      </c>
      <c r="AU151" s="739">
        <v>4.63858622422089</v>
      </c>
      <c r="AV151" s="739">
        <v>4.6619141056978899</v>
      </c>
      <c r="AW151" s="739">
        <v>565.31133340738302</v>
      </c>
      <c r="AX151" s="739">
        <v>257.869765179448</v>
      </c>
      <c r="AY151" s="739">
        <v>0.72902005846804696</v>
      </c>
      <c r="AZ151" s="739">
        <v>564.44381042035798</v>
      </c>
      <c r="BA151" s="739">
        <v>0.86752298702474695</v>
      </c>
      <c r="BB151" s="739">
        <v>1.00017499094052</v>
      </c>
      <c r="BC151" s="739">
        <v>1.0464456463720899</v>
      </c>
      <c r="BD151" s="739">
        <v>1.0464329937510499</v>
      </c>
      <c r="BE151" s="739">
        <v>9.31891678515058E-2</v>
      </c>
      <c r="BF151" s="739"/>
      <c r="BG151" s="739">
        <v>7.9170243542384198E-3</v>
      </c>
      <c r="BH151" s="739">
        <v>5.5214669038082002E-3</v>
      </c>
      <c r="BI151" s="739">
        <v>1.34384912580466E-2</v>
      </c>
    </row>
    <row r="152" spans="10:61">
      <c r="J152" s="150"/>
      <c r="K152" s="4">
        <v>617</v>
      </c>
      <c r="L152" s="80">
        <f t="shared" si="4"/>
        <v>4.6827221699211406E-2</v>
      </c>
      <c r="M152" s="80">
        <f t="shared" si="5"/>
        <v>6375.663875158205</v>
      </c>
      <c r="N152" s="80">
        <v>6375.6872887690497</v>
      </c>
      <c r="O152" s="80">
        <v>4.6638751582047302</v>
      </c>
      <c r="P152" s="80">
        <v>4.6872887690543399</v>
      </c>
      <c r="Q152" s="80">
        <v>563.41629777922105</v>
      </c>
      <c r="R152" s="80">
        <v>257.70507217864599</v>
      </c>
      <c r="S152" s="150">
        <v>0.71982916642068695</v>
      </c>
      <c r="T152" s="150">
        <f t="shared" si="3"/>
        <v>562.56025889002524</v>
      </c>
      <c r="U152" s="150">
        <v>0.85603888919583404</v>
      </c>
      <c r="V152" s="150">
        <v>1.0001744706731699</v>
      </c>
      <c r="W152" s="150">
        <v>1.0464396900981301</v>
      </c>
      <c r="X152" s="150">
        <v>1.0464269912047801</v>
      </c>
      <c r="Y152" s="150">
        <v>9.3530668711082399E-2</v>
      </c>
      <c r="Z152" s="150"/>
      <c r="AA152" s="150">
        <v>7.8785700539721198E-3</v>
      </c>
      <c r="AB152" s="150">
        <v>5.4401548928625799E-3</v>
      </c>
      <c r="AC152" s="150">
        <v>1.33187249468347E-2</v>
      </c>
      <c r="AD152" s="150"/>
      <c r="AE152" s="150"/>
      <c r="AF152" s="150"/>
      <c r="AH152" s="4"/>
      <c r="AI152" s="150"/>
      <c r="AJ152" s="150"/>
      <c r="AK152" s="150"/>
      <c r="AL152" s="150"/>
      <c r="AM152" s="150"/>
      <c r="AQ152" s="134">
        <v>617</v>
      </c>
      <c r="AR152" s="739">
        <v>4.7124661167128101E-2</v>
      </c>
      <c r="AS152" s="739">
        <v>6375.6852419871802</v>
      </c>
      <c r="AT152" s="739">
        <v>6375.70880431776</v>
      </c>
      <c r="AU152" s="739">
        <v>4.6852419871748898</v>
      </c>
      <c r="AV152" s="739">
        <v>4.7088043177584504</v>
      </c>
      <c r="AW152" s="739">
        <v>561.81351402010398</v>
      </c>
      <c r="AX152" s="739">
        <v>257.56542760044999</v>
      </c>
      <c r="AY152" s="739">
        <v>0.71212691052328603</v>
      </c>
      <c r="AZ152" s="739">
        <v>560.96709375146304</v>
      </c>
      <c r="BA152" s="739">
        <v>0.84642026864198205</v>
      </c>
      <c r="BB152" s="739">
        <v>1.0001740308352201</v>
      </c>
      <c r="BC152" s="739">
        <v>1.0464346534834199</v>
      </c>
      <c r="BD152" s="739">
        <v>1.04642187412143</v>
      </c>
      <c r="BE152" s="739">
        <v>9.4123935243260404E-2</v>
      </c>
      <c r="BF152" s="739"/>
      <c r="BG152" s="739">
        <v>7.8460902513144207E-3</v>
      </c>
      <c r="BH152" s="739">
        <v>5.3721400201645004E-3</v>
      </c>
      <c r="BI152" s="739">
        <v>1.3218230271478899E-2</v>
      </c>
    </row>
    <row r="153" spans="10:61">
      <c r="J153" s="150"/>
      <c r="K153" s="4">
        <v>618</v>
      </c>
      <c r="L153" s="80">
        <f t="shared" si="4"/>
        <v>4.7297843101375851E-2</v>
      </c>
      <c r="M153" s="80">
        <f t="shared" si="5"/>
        <v>6375.7107023799044</v>
      </c>
      <c r="N153" s="80">
        <v>6375.7343513014603</v>
      </c>
      <c r="O153" s="80">
        <v>4.7107023799039398</v>
      </c>
      <c r="P153" s="80">
        <v>4.7343513014546303</v>
      </c>
      <c r="Q153" s="80">
        <v>559.91522230933504</v>
      </c>
      <c r="R153" s="80">
        <v>257.39961861184099</v>
      </c>
      <c r="S153" s="150">
        <v>0.70308841272059697</v>
      </c>
      <c r="T153" s="150">
        <f t="shared" ref="T153:T205" si="6">Q153-U153</f>
        <v>559.08008299560788</v>
      </c>
      <c r="U153" s="150">
        <v>0.83513931372720995</v>
      </c>
      <c r="V153" s="150">
        <v>1.00017351012919</v>
      </c>
      <c r="W153" s="150">
        <v>1.0464286516733401</v>
      </c>
      <c r="X153" s="150">
        <v>1.04641582557723</v>
      </c>
      <c r="Y153" s="150">
        <v>9.4468854199476496E-2</v>
      </c>
      <c r="Z153" s="150"/>
      <c r="AA153" s="150">
        <v>7.8076744711828398E-3</v>
      </c>
      <c r="AB153" s="150">
        <v>5.2924749162319299E-3</v>
      </c>
      <c r="AC153" s="150">
        <v>1.31001493874148E-2</v>
      </c>
      <c r="AD153" s="150"/>
      <c r="AE153" s="150"/>
      <c r="AF153" s="150"/>
      <c r="AH153" s="4"/>
      <c r="AI153" s="150"/>
      <c r="AJ153" s="150"/>
      <c r="AK153" s="150"/>
      <c r="AL153" s="150"/>
      <c r="AM153" s="150"/>
      <c r="AQ153" s="134">
        <v>618</v>
      </c>
      <c r="AR153" s="739">
        <v>4.7598271885642501E-2</v>
      </c>
      <c r="AS153" s="739">
        <v>6375.7323666483398</v>
      </c>
      <c r="AT153" s="739">
        <v>6375.7561657842898</v>
      </c>
      <c r="AU153" s="739">
        <v>4.7323666483420199</v>
      </c>
      <c r="AV153" s="739">
        <v>4.7561657842848399</v>
      </c>
      <c r="AW153" s="739">
        <v>558.29840345123705</v>
      </c>
      <c r="AX153" s="739">
        <v>257.258035932285</v>
      </c>
      <c r="AY153" s="739">
        <v>0.69546132850601206</v>
      </c>
      <c r="AZ153" s="739">
        <v>557.47277809157697</v>
      </c>
      <c r="BA153" s="739">
        <v>0.82562535965996298</v>
      </c>
      <c r="BB153" s="739">
        <v>1.0001730668212501</v>
      </c>
      <c r="BC153" s="739">
        <v>1.0464235405695499</v>
      </c>
      <c r="BD153" s="739">
        <v>1.0464106332016001</v>
      </c>
      <c r="BE153" s="739">
        <v>9.5068059368713903E-2</v>
      </c>
      <c r="BF153" s="739"/>
      <c r="BG153" s="739">
        <v>7.7749997498253801E-3</v>
      </c>
      <c r="BH153" s="739">
        <v>5.22537684574737E-3</v>
      </c>
      <c r="BI153" s="739">
        <v>1.30003765955728E-2</v>
      </c>
    </row>
    <row r="154" spans="10:61">
      <c r="J154" s="150"/>
      <c r="K154" s="4">
        <v>619</v>
      </c>
      <c r="L154" s="80">
        <f t="shared" ref="L154:L205" si="7">$J$24*EXP( (K154-1)/100)</f>
        <v>4.7773194327265428E-2</v>
      </c>
      <c r="M154" s="80">
        <f t="shared" ref="M154:M205" si="8">M153+L153</f>
        <v>6375.7580002230061</v>
      </c>
      <c r="N154" s="80">
        <v>6375.7818868201703</v>
      </c>
      <c r="O154" s="80">
        <v>4.75800022300532</v>
      </c>
      <c r="P154" s="80">
        <v>4.7818868201689497</v>
      </c>
      <c r="Q154" s="80">
        <v>556.39691645257994</v>
      </c>
      <c r="R154" s="80">
        <v>257.09109977348601</v>
      </c>
      <c r="S154" s="150">
        <v>0.68657460204841403</v>
      </c>
      <c r="T154" s="150">
        <f t="shared" si="6"/>
        <v>555.58236998503412</v>
      </c>
      <c r="U154" s="150">
        <v>0.81454646754577897</v>
      </c>
      <c r="V154" s="150">
        <v>1.00017254568013</v>
      </c>
      <c r="W154" s="150">
        <v>1.04641749275509</v>
      </c>
      <c r="X154" s="150">
        <v>1.04640453818662</v>
      </c>
      <c r="Y154" s="150">
        <v>9.5416430483510298E-2</v>
      </c>
      <c r="Z154" s="150"/>
      <c r="AA154" s="150">
        <v>7.7366250480645302E-3</v>
      </c>
      <c r="AB154" s="150">
        <v>5.1473453608452697E-3</v>
      </c>
      <c r="AC154" s="150">
        <v>1.28839704089098E-2</v>
      </c>
      <c r="AD154" s="150"/>
      <c r="AE154" s="150"/>
      <c r="AF154" s="150"/>
      <c r="AH154" s="4"/>
      <c r="AI154" s="150"/>
      <c r="AJ154" s="150"/>
      <c r="AK154" s="150"/>
      <c r="AL154" s="150"/>
      <c r="AM154" s="150"/>
      <c r="AQ154" s="134">
        <v>619</v>
      </c>
      <c r="AR154" s="739">
        <v>4.80766424710109E-2</v>
      </c>
      <c r="AS154" s="739">
        <v>6375.7799649202298</v>
      </c>
      <c r="AT154" s="739">
        <v>6375.8040032414601</v>
      </c>
      <c r="AU154" s="739">
        <v>4.77996492022766</v>
      </c>
      <c r="AV154" s="739">
        <v>4.8040032414631604</v>
      </c>
      <c r="AW154" s="739">
        <v>554.76611744624995</v>
      </c>
      <c r="AX154" s="739">
        <v>256.947559572746</v>
      </c>
      <c r="AY154" s="739">
        <v>0.67902413971706599</v>
      </c>
      <c r="AZ154" s="739">
        <v>553.96097856488802</v>
      </c>
      <c r="BA154" s="739">
        <v>0.805138881362637</v>
      </c>
      <c r="BB154" s="739">
        <v>1.0001720989112299</v>
      </c>
      <c r="BC154" s="739">
        <v>1.0464123063428901</v>
      </c>
      <c r="BD154" s="739">
        <v>1.0463992696914199</v>
      </c>
      <c r="BE154" s="739">
        <v>9.60216334742654E-2</v>
      </c>
      <c r="BF154" s="739"/>
      <c r="BG154" s="739">
        <v>7.7037589059619303E-3</v>
      </c>
      <c r="BH154" s="739">
        <v>5.0811737354896401E-3</v>
      </c>
      <c r="BI154" s="739">
        <v>1.2784932641451601E-2</v>
      </c>
    </row>
    <row r="155" spans="10:61">
      <c r="J155" s="150"/>
      <c r="K155" s="4">
        <v>620</v>
      </c>
      <c r="L155" s="80">
        <f t="shared" si="7"/>
        <v>4.8253322912398908E-2</v>
      </c>
      <c r="M155" s="80">
        <f t="shared" si="8"/>
        <v>6375.8057734173335</v>
      </c>
      <c r="N155" s="80">
        <v>6375.8299000787902</v>
      </c>
      <c r="O155" s="80">
        <v>4.8057734173325901</v>
      </c>
      <c r="P155" s="80">
        <v>4.8299000787887802</v>
      </c>
      <c r="Q155" s="80">
        <v>552.86149777279297</v>
      </c>
      <c r="R155" s="80">
        <v>256.779484949665</v>
      </c>
      <c r="S155" s="150">
        <v>0.67028852909746806</v>
      </c>
      <c r="T155" s="150">
        <f t="shared" si="6"/>
        <v>552.0672368440006</v>
      </c>
      <c r="U155" s="150">
        <v>0.79426092879241506</v>
      </c>
      <c r="V155" s="150">
        <v>1.0001715773387601</v>
      </c>
      <c r="W155" s="150">
        <v>1.0464062120508699</v>
      </c>
      <c r="X155" s="150">
        <v>1.0463931277278899</v>
      </c>
      <c r="Y155" s="150">
        <v>9.6373491147005594E-2</v>
      </c>
      <c r="Z155" s="150"/>
      <c r="AA155" s="150">
        <v>7.6654278783578099E-3</v>
      </c>
      <c r="AB155" s="150">
        <v>5.0047622565088604E-3</v>
      </c>
      <c r="AC155" s="150">
        <v>1.2670190134866701E-2</v>
      </c>
      <c r="AD155" s="150"/>
      <c r="AE155" s="150"/>
      <c r="AF155" s="150"/>
      <c r="AH155" s="4"/>
      <c r="AI155" s="150"/>
      <c r="AJ155" s="150"/>
      <c r="AK155" s="150"/>
      <c r="AL155" s="150"/>
      <c r="AM155" s="150"/>
      <c r="AQ155" s="134">
        <v>620</v>
      </c>
      <c r="AR155" s="739">
        <v>4.8559820760690403E-2</v>
      </c>
      <c r="AS155" s="739">
        <v>6375.8280415626996</v>
      </c>
      <c r="AT155" s="739">
        <v>6375.8523214730803</v>
      </c>
      <c r="AU155" s="739">
        <v>4.8280415626986697</v>
      </c>
      <c r="AV155" s="739">
        <v>4.8523214730790203</v>
      </c>
      <c r="AW155" s="739">
        <v>551.21677679372397</v>
      </c>
      <c r="AX155" s="739">
        <v>256.63396761392403</v>
      </c>
      <c r="AY155" s="739">
        <v>0.66281609127757901</v>
      </c>
      <c r="AZ155" s="739">
        <v>550.43181544945605</v>
      </c>
      <c r="BA155" s="739">
        <v>0.78496134426819397</v>
      </c>
      <c r="BB155" s="739">
        <v>1.00017112711828</v>
      </c>
      <c r="BC155" s="739">
        <v>1.0464009495024</v>
      </c>
      <c r="BD155" s="739">
        <v>1.0463877822772001</v>
      </c>
      <c r="BE155" s="739">
        <v>9.6984751726267901E-2</v>
      </c>
      <c r="BF155" s="739"/>
      <c r="BG155" s="739">
        <v>7.6323738959187702E-3</v>
      </c>
      <c r="BH155" s="739">
        <v>4.9395261113619297E-3</v>
      </c>
      <c r="BI155" s="739">
        <v>1.2571900007280701E-2</v>
      </c>
    </row>
    <row r="156" spans="10:61">
      <c r="J156" s="150"/>
      <c r="K156" s="4">
        <v>621</v>
      </c>
      <c r="L156" s="80">
        <f t="shared" si="7"/>
        <v>4.8738276870034819E-2</v>
      </c>
      <c r="M156" s="80">
        <f t="shared" si="8"/>
        <v>6375.8540267402459</v>
      </c>
      <c r="N156" s="80">
        <v>6375.8783958786798</v>
      </c>
      <c r="O156" s="80">
        <v>4.8540267402449802</v>
      </c>
      <c r="P156" s="80">
        <v>4.8783958786800001</v>
      </c>
      <c r="Q156" s="80">
        <v>549.30908890164301</v>
      </c>
      <c r="R156" s="80">
        <v>256.46474311964801</v>
      </c>
      <c r="S156" s="150">
        <v>0.65423090846154397</v>
      </c>
      <c r="T156" s="150">
        <f t="shared" si="6"/>
        <v>548.53480573653212</v>
      </c>
      <c r="U156" s="150">
        <v>0.77428316511086304</v>
      </c>
      <c r="V156" s="150">
        <v>1.0001706051183901</v>
      </c>
      <c r="W156" s="150">
        <v>1.0463948082547501</v>
      </c>
      <c r="X156" s="150">
        <v>1.0463815928823701</v>
      </c>
      <c r="Y156" s="150">
        <v>9.7340130695101806E-2</v>
      </c>
      <c r="Z156" s="150"/>
      <c r="AA156" s="150">
        <v>7.5940891757194798E-3</v>
      </c>
      <c r="AB156" s="150">
        <v>4.8647207051291204E-3</v>
      </c>
      <c r="AC156" s="150">
        <v>1.24588098808486E-2</v>
      </c>
      <c r="AD156" s="150"/>
      <c r="AE156" s="150"/>
      <c r="AF156" s="150"/>
      <c r="AH156" s="4"/>
      <c r="AI156" s="150"/>
      <c r="AJ156" s="150"/>
      <c r="AK156" s="150"/>
      <c r="AL156" s="150"/>
      <c r="AM156" s="150"/>
      <c r="AQ156" s="134">
        <v>621</v>
      </c>
      <c r="AR156" s="739">
        <v>4.9047855072912601E-2</v>
      </c>
      <c r="AS156" s="739">
        <v>6375.8766013834602</v>
      </c>
      <c r="AT156" s="739">
        <v>6375.9011253110002</v>
      </c>
      <c r="AU156" s="739">
        <v>4.8766013834593602</v>
      </c>
      <c r="AV156" s="739">
        <v>4.9011253109958197</v>
      </c>
      <c r="AW156" s="739">
        <v>547.65050740239303</v>
      </c>
      <c r="AX156" s="739">
        <v>256.31722883916899</v>
      </c>
      <c r="AY156" s="739">
        <v>0.64683784946546197</v>
      </c>
      <c r="AZ156" s="739">
        <v>546.88541425480105</v>
      </c>
      <c r="BA156" s="739">
        <v>0.76509314759240898</v>
      </c>
      <c r="BB156" s="739">
        <v>1.0001701514560299</v>
      </c>
      <c r="BC156" s="739">
        <v>1.04638946873348</v>
      </c>
      <c r="BD156" s="739">
        <v>1.0463761696315801</v>
      </c>
      <c r="BE156" s="739">
        <v>9.7957509221942005E-2</v>
      </c>
      <c r="BF156" s="739"/>
      <c r="BG156" s="739">
        <v>7.5608510161095698E-3</v>
      </c>
      <c r="BH156" s="739">
        <v>4.8004284646605997E-3</v>
      </c>
      <c r="BI156" s="739">
        <v>1.2361279480770201E-2</v>
      </c>
    </row>
    <row r="157" spans="10:61">
      <c r="J157" s="150"/>
      <c r="K157" s="4">
        <v>622</v>
      </c>
      <c r="L157" s="80">
        <f t="shared" si="7"/>
        <v>4.9228104695973107E-2</v>
      </c>
      <c r="M157" s="80">
        <f t="shared" si="8"/>
        <v>6375.9027650171156</v>
      </c>
      <c r="N157" s="80">
        <v>6375.9273790694597</v>
      </c>
      <c r="O157" s="80">
        <v>4.9027650171150201</v>
      </c>
      <c r="P157" s="80">
        <v>4.9273790694630097</v>
      </c>
      <c r="Q157" s="80">
        <v>545.739817615623</v>
      </c>
      <c r="R157" s="80">
        <v>256.146842952849</v>
      </c>
      <c r="S157" s="150">
        <v>0.63840237399523503</v>
      </c>
      <c r="T157" s="150">
        <f t="shared" si="6"/>
        <v>544.98520408247816</v>
      </c>
      <c r="U157" s="150">
        <v>0.75461353314482305</v>
      </c>
      <c r="V157" s="150">
        <v>1.0001696290328399</v>
      </c>
      <c r="W157" s="150">
        <v>1.04638328004712</v>
      </c>
      <c r="X157" s="150">
        <v>1.0463699323176601</v>
      </c>
      <c r="Y157" s="150">
        <v>9.8316444566535197E-2</v>
      </c>
      <c r="Z157" s="150"/>
      <c r="AA157" s="150">
        <v>7.5226152739160598E-3</v>
      </c>
      <c r="AB157" s="150">
        <v>4.7272148832854799E-3</v>
      </c>
      <c r="AC157" s="150">
        <v>1.22498301572015E-2</v>
      </c>
      <c r="AD157" s="150"/>
      <c r="AE157" s="150"/>
      <c r="AF157" s="150"/>
      <c r="AH157" s="4"/>
      <c r="AI157" s="150"/>
      <c r="AJ157" s="150"/>
      <c r="AK157" s="150"/>
      <c r="AL157" s="150"/>
      <c r="AM157" s="150"/>
      <c r="AQ157" s="134">
        <v>622</v>
      </c>
      <c r="AR157" s="739">
        <v>4.9540794211515402E-2</v>
      </c>
      <c r="AS157" s="739">
        <v>6375.9256492385302</v>
      </c>
      <c r="AT157" s="739">
        <v>6375.9504196356402</v>
      </c>
      <c r="AU157" s="739">
        <v>4.9256492385322703</v>
      </c>
      <c r="AV157" s="739">
        <v>4.9504196356380303</v>
      </c>
      <c r="AW157" s="739">
        <v>544.06744037823296</v>
      </c>
      <c r="AX157" s="739">
        <v>255.99731172002899</v>
      </c>
      <c r="AY157" s="739">
        <v>0.63108999911024</v>
      </c>
      <c r="AZ157" s="739">
        <v>543.32190579943494</v>
      </c>
      <c r="BA157" s="739">
        <v>0.745534578798418</v>
      </c>
      <c r="BB157" s="739">
        <v>1.0001691719386601</v>
      </c>
      <c r="BC157" s="739">
        <v>1.04637786270782</v>
      </c>
      <c r="BD157" s="739">
        <v>1.0463644304133299</v>
      </c>
      <c r="BE157" s="739">
        <v>9.8940001994833396E-2</v>
      </c>
      <c r="BF157" s="739"/>
      <c r="BG157" s="739">
        <v>7.4891966833259896E-3</v>
      </c>
      <c r="BH157" s="739">
        <v>4.6638743591035699E-3</v>
      </c>
      <c r="BI157" s="739">
        <v>1.2153071042429599E-2</v>
      </c>
    </row>
    <row r="158" spans="10:61">
      <c r="J158" s="150"/>
      <c r="K158" s="4">
        <v>623</v>
      </c>
      <c r="L158" s="80">
        <f t="shared" si="7"/>
        <v>4.9722855373404547E-2</v>
      </c>
      <c r="M158" s="80">
        <f t="shared" si="8"/>
        <v>6375.9519931218119</v>
      </c>
      <c r="N158" s="80">
        <v>6375.9768545494999</v>
      </c>
      <c r="O158" s="80">
        <v>4.9519931218109896</v>
      </c>
      <c r="P158" s="80">
        <v>4.9768545494976903</v>
      </c>
      <c r="Q158" s="80">
        <v>542.15381691305004</v>
      </c>
      <c r="R158" s="80">
        <v>255.825752805744</v>
      </c>
      <c r="S158" s="150">
        <v>0.62280347823293802</v>
      </c>
      <c r="T158" s="150">
        <f t="shared" si="6"/>
        <v>541.41856463492832</v>
      </c>
      <c r="U158" s="150">
        <v>0.735252278121722</v>
      </c>
      <c r="V158" s="150">
        <v>1.0001686490964801</v>
      </c>
      <c r="W158" s="150">
        <v>1.0463716260946301</v>
      </c>
      <c r="X158" s="150">
        <v>1.0463581446874499</v>
      </c>
      <c r="Y158" s="150">
        <v>9.9302529143642501E-2</v>
      </c>
      <c r="Z158" s="150"/>
      <c r="AA158" s="150">
        <v>7.4510126269602796E-3</v>
      </c>
      <c r="AB158" s="150">
        <v>4.59223804561014E-3</v>
      </c>
      <c r="AC158" s="150">
        <v>1.2043250672570401E-2</v>
      </c>
      <c r="AD158" s="150"/>
      <c r="AE158" s="150"/>
      <c r="AF158" s="150"/>
      <c r="AH158" s="4"/>
      <c r="AI158" s="150"/>
      <c r="AJ158" s="150"/>
      <c r="AK158" s="150"/>
      <c r="AL158" s="150"/>
      <c r="AM158" s="150"/>
      <c r="AQ158" s="134">
        <v>623</v>
      </c>
      <c r="AR158" s="739">
        <v>5.0038687470823497E-2</v>
      </c>
      <c r="AS158" s="739">
        <v>6375.9751900327401</v>
      </c>
      <c r="AT158" s="739">
        <v>6376.0002093764797</v>
      </c>
      <c r="AU158" s="739">
        <v>4.9751900327437903</v>
      </c>
      <c r="AV158" s="739">
        <v>5.0002093764791997</v>
      </c>
      <c r="AW158" s="739">
        <v>540.46771210151599</v>
      </c>
      <c r="AX158" s="739">
        <v>255.674184413153</v>
      </c>
      <c r="AY158" s="739">
        <v>0.61557304304767602</v>
      </c>
      <c r="AZ158" s="739">
        <v>539.74142628828099</v>
      </c>
      <c r="BA158" s="739">
        <v>0.72628581323459596</v>
      </c>
      <c r="BB158" s="739">
        <v>1.0001681885809299</v>
      </c>
      <c r="BC158" s="739">
        <v>1.0463661300832201</v>
      </c>
      <c r="BD158" s="739">
        <v>1.0463525632672299</v>
      </c>
      <c r="BE158" s="739">
        <v>9.9932327028909598E-2</v>
      </c>
      <c r="BF158" s="739"/>
      <c r="BG158" s="739">
        <v>7.4174174348385601E-3</v>
      </c>
      <c r="BH158" s="739">
        <v>4.5298564347406303E-3</v>
      </c>
      <c r="BI158" s="739">
        <v>1.19472738695792E-2</v>
      </c>
    </row>
    <row r="159" spans="10:61">
      <c r="J159" s="150"/>
      <c r="K159" s="4">
        <v>624</v>
      </c>
      <c r="L159" s="80">
        <f t="shared" si="7"/>
        <v>5.0222578377809211E-2</v>
      </c>
      <c r="M159" s="80">
        <f t="shared" si="8"/>
        <v>6376.0017159771851</v>
      </c>
      <c r="N159" s="80">
        <v>6376.0268272663698</v>
      </c>
      <c r="O159" s="80">
        <v>5.0017159771844</v>
      </c>
      <c r="P159" s="80">
        <v>5.0268272663733002</v>
      </c>
      <c r="Q159" s="80">
        <v>538.55122509104297</v>
      </c>
      <c r="R159" s="80">
        <v>255.50144071877099</v>
      </c>
      <c r="S159" s="150">
        <v>0.60743469186791599</v>
      </c>
      <c r="T159" s="150">
        <f t="shared" si="6"/>
        <v>537.83502555751818</v>
      </c>
      <c r="U159" s="150">
        <v>0.71619953352475696</v>
      </c>
      <c r="V159" s="150">
        <v>1.0001676653242599</v>
      </c>
      <c r="W159" s="150">
        <v>1.04635984504999</v>
      </c>
      <c r="X159" s="150">
        <v>1.0463462286313601</v>
      </c>
      <c r="Y159" s="150">
        <v>0.10029848175827299</v>
      </c>
      <c r="Z159" s="150"/>
      <c r="AA159" s="150">
        <v>7.3792878091892304E-3</v>
      </c>
      <c r="AB159" s="150">
        <v>4.4597825289806499E-3</v>
      </c>
      <c r="AC159" s="150">
        <v>1.18390703381699E-2</v>
      </c>
      <c r="AD159" s="150"/>
      <c r="AE159" s="150"/>
      <c r="AF159" s="150"/>
      <c r="AH159" s="4"/>
      <c r="AI159" s="150"/>
      <c r="AJ159" s="150"/>
      <c r="AK159" s="150"/>
      <c r="AL159" s="150"/>
      <c r="AM159" s="150"/>
      <c r="AQ159" s="134">
        <v>624</v>
      </c>
      <c r="AR159" s="739">
        <v>5.05415846405778E-2</v>
      </c>
      <c r="AS159" s="739">
        <v>6376.0252287202202</v>
      </c>
      <c r="AT159" s="739">
        <v>6376.0504995125402</v>
      </c>
      <c r="AU159" s="739">
        <v>5.02522872021461</v>
      </c>
      <c r="AV159" s="739">
        <v>5.0504995125349001</v>
      </c>
      <c r="AW159" s="739">
        <v>536.85146430382395</v>
      </c>
      <c r="AX159" s="739">
        <v>255.347814757164</v>
      </c>
      <c r="AY159" s="739">
        <v>0.60028740163559302</v>
      </c>
      <c r="AZ159" s="739">
        <v>536.14411738996205</v>
      </c>
      <c r="BA159" s="739">
        <v>0.70734691386204296</v>
      </c>
      <c r="BB159" s="739">
        <v>1.00016720139813</v>
      </c>
      <c r="BC159" s="739">
        <v>1.04635426950347</v>
      </c>
      <c r="BD159" s="739">
        <v>1.0463405668239101</v>
      </c>
      <c r="BE159" s="739">
        <v>0.10093458226265301</v>
      </c>
      <c r="BF159" s="739"/>
      <c r="BG159" s="739">
        <v>7.3455199284380903E-3</v>
      </c>
      <c r="BH159" s="739">
        <v>4.3983664126835496E-3</v>
      </c>
      <c r="BI159" s="739">
        <v>1.17438863411216E-2</v>
      </c>
    </row>
    <row r="160" spans="10:61">
      <c r="J160" s="150"/>
      <c r="K160" s="4">
        <v>625</v>
      </c>
      <c r="L160" s="80">
        <f t="shared" si="7"/>
        <v>5.0727323681903913E-2</v>
      </c>
      <c r="M160" s="80">
        <f t="shared" si="8"/>
        <v>6376.0519385555626</v>
      </c>
      <c r="N160" s="80">
        <v>6376.0773022173998</v>
      </c>
      <c r="O160" s="80">
        <v>5.0519385555622103</v>
      </c>
      <c r="P160" s="80">
        <v>5.0773022174031599</v>
      </c>
      <c r="Q160" s="80">
        <v>534.93218582242105</v>
      </c>
      <c r="R160" s="80">
        <v>255.173874413189</v>
      </c>
      <c r="S160" s="150">
        <v>0.59229640329280497</v>
      </c>
      <c r="T160" s="150">
        <f t="shared" si="6"/>
        <v>534.23473050156633</v>
      </c>
      <c r="U160" s="150">
        <v>0.69745532085473705</v>
      </c>
      <c r="V160" s="150">
        <v>1.00016667773169</v>
      </c>
      <c r="W160" s="150">
        <v>1.0463479355517999</v>
      </c>
      <c r="X160" s="150">
        <v>1.04633418277482</v>
      </c>
      <c r="Y160" s="150">
        <v>0.101304400702702</v>
      </c>
      <c r="Z160" s="150"/>
      <c r="AA160" s="150">
        <v>7.3074475152821302E-3</v>
      </c>
      <c r="AB160" s="150">
        <v>4.3298397575303304E-3</v>
      </c>
      <c r="AC160" s="150">
        <v>1.16372872728125E-2</v>
      </c>
      <c r="AD160" s="150"/>
      <c r="AE160" s="150"/>
      <c r="AF160" s="150"/>
      <c r="AH160" s="4"/>
      <c r="AI160" s="150"/>
      <c r="AJ160" s="150"/>
      <c r="AK160" s="150"/>
      <c r="AL160" s="150"/>
      <c r="AM160" s="150"/>
      <c r="AQ160" s="134">
        <v>625</v>
      </c>
      <c r="AR160" s="739">
        <v>5.10495360109142E-2</v>
      </c>
      <c r="AS160" s="739">
        <v>6376.0757703048603</v>
      </c>
      <c r="AT160" s="739">
        <v>6376.10129507286</v>
      </c>
      <c r="AU160" s="739">
        <v>5.0757703048551903</v>
      </c>
      <c r="AV160" s="739">
        <v>5.1012950728606503</v>
      </c>
      <c r="AW160" s="739">
        <v>533.21884414495901</v>
      </c>
      <c r="AX160" s="739">
        <v>255.018170269509</v>
      </c>
      <c r="AY160" s="739">
        <v>0.58523341233224502</v>
      </c>
      <c r="AZ160" s="739">
        <v>532.53012631388594</v>
      </c>
      <c r="BA160" s="739">
        <v>0.68871783107314399</v>
      </c>
      <c r="BB160" s="739">
        <v>1.0001662104061699</v>
      </c>
      <c r="BC160" s="739">
        <v>1.0463422795981601</v>
      </c>
      <c r="BD160" s="739">
        <v>1.0463284396996699</v>
      </c>
      <c r="BE160" s="739">
        <v>0.101946866601793</v>
      </c>
      <c r="BF160" s="739"/>
      <c r="BG160" s="739">
        <v>7.2735109424149104E-3</v>
      </c>
      <c r="BH160" s="739">
        <v>4.26939510066032E-3</v>
      </c>
      <c r="BI160" s="739">
        <v>1.15429060430752E-2</v>
      </c>
    </row>
    <row r="161" spans="10:61">
      <c r="J161" s="150"/>
      <c r="K161" s="4">
        <v>626</v>
      </c>
      <c r="L161" s="80">
        <f t="shared" si="7"/>
        <v>5.1237141760639711E-2</v>
      </c>
      <c r="M161" s="80">
        <f t="shared" si="8"/>
        <v>6376.1026658792443</v>
      </c>
      <c r="N161" s="80">
        <v>6376.1282844501302</v>
      </c>
      <c r="O161" s="80">
        <v>5.1026658792441104</v>
      </c>
      <c r="P161" s="80">
        <v>5.12828445012443</v>
      </c>
      <c r="Q161" s="80">
        <v>531.29684823248499</v>
      </c>
      <c r="R161" s="80">
        <v>254.84302128791501</v>
      </c>
      <c r="S161" s="150">
        <v>0.57738891820288296</v>
      </c>
      <c r="T161" s="150">
        <f t="shared" si="6"/>
        <v>530.6178286830019</v>
      </c>
      <c r="U161" s="150">
        <v>0.67901954948307897</v>
      </c>
      <c r="V161" s="150">
        <v>1.00016568633489</v>
      </c>
      <c r="W161" s="150">
        <v>1.04633589622444</v>
      </c>
      <c r="X161" s="150">
        <v>1.04632200572885</v>
      </c>
      <c r="Y161" s="150">
        <v>0.10232038523963601</v>
      </c>
      <c r="Z161" s="150"/>
      <c r="AA161" s="150">
        <v>7.2354985602153298E-3</v>
      </c>
      <c r="AB161" s="150">
        <v>4.2024002484803103E-3</v>
      </c>
      <c r="AC161" s="150">
        <v>1.14378988086956E-2</v>
      </c>
      <c r="AD161" s="150"/>
      <c r="AE161" s="150"/>
      <c r="AF161" s="150"/>
      <c r="AH161" s="4"/>
      <c r="AI161" s="150"/>
      <c r="AJ161" s="150"/>
      <c r="AK161" s="150"/>
      <c r="AL161" s="150"/>
      <c r="AM161" s="150"/>
      <c r="AQ161" s="134">
        <v>626</v>
      </c>
      <c r="AR161" s="739">
        <v>5.15625923773931E-2</v>
      </c>
      <c r="AS161" s="739">
        <v>6376.1268198408698</v>
      </c>
      <c r="AT161" s="739">
        <v>6376.1526011370597</v>
      </c>
      <c r="AU161" s="739">
        <v>5.1268198408661103</v>
      </c>
      <c r="AV161" s="739">
        <v>5.1526011370548002</v>
      </c>
      <c r="AW161" s="739">
        <v>529.57000428970105</v>
      </c>
      <c r="AX161" s="739">
        <v>254.68521814326701</v>
      </c>
      <c r="AY161" s="739">
        <v>0.57041132933851102</v>
      </c>
      <c r="AZ161" s="739">
        <v>528.89960588709903</v>
      </c>
      <c r="BA161" s="739">
        <v>0.67039840260253603</v>
      </c>
      <c r="BB161" s="739">
        <v>1.0001652156215599</v>
      </c>
      <c r="BC161" s="739">
        <v>1.04633015898254</v>
      </c>
      <c r="BD161" s="739">
        <v>1.0463161804963801</v>
      </c>
      <c r="BE161" s="739">
        <v>0.102969279928857</v>
      </c>
      <c r="BF161" s="739"/>
      <c r="BG161" s="739">
        <v>7.2013973754747303E-3</v>
      </c>
      <c r="BH161" s="739">
        <v>4.1429323993966401E-3</v>
      </c>
      <c r="BI161" s="739">
        <v>1.13443297748714E-2</v>
      </c>
    </row>
    <row r="162" spans="10:61">
      <c r="J162" s="150"/>
      <c r="K162" s="4">
        <v>627</v>
      </c>
      <c r="L162" s="80">
        <f t="shared" si="7"/>
        <v>5.1752083596249339E-2</v>
      </c>
      <c r="M162" s="80">
        <f t="shared" si="8"/>
        <v>6376.1539030210051</v>
      </c>
      <c r="N162" s="80">
        <v>6376.1797790627998</v>
      </c>
      <c r="O162" s="80">
        <v>5.1539030210047496</v>
      </c>
      <c r="P162" s="80">
        <v>5.1797790628028801</v>
      </c>
      <c r="Q162" s="80">
        <v>527.64536697563506</v>
      </c>
      <c r="R162" s="80">
        <v>254.508848416322</v>
      </c>
      <c r="S162" s="150">
        <v>0.56271245926336899</v>
      </c>
      <c r="T162" s="150">
        <f t="shared" si="6"/>
        <v>526.9844749590377</v>
      </c>
      <c r="U162" s="150">
        <v>0.66089201659730801</v>
      </c>
      <c r="V162" s="150">
        <v>1.0001646911505899</v>
      </c>
      <c r="W162" s="150">
        <v>1.0463237256778799</v>
      </c>
      <c r="X162" s="150">
        <v>1.04630969608998</v>
      </c>
      <c r="Y162" s="150">
        <v>0.10334653560903501</v>
      </c>
      <c r="Z162" s="150"/>
      <c r="AA162" s="150">
        <v>7.1634478791532301E-3</v>
      </c>
      <c r="AB162" s="150">
        <v>4.0774536187960803E-3</v>
      </c>
      <c r="AC162" s="150">
        <v>1.1240901497949299E-2</v>
      </c>
      <c r="AD162" s="150"/>
      <c r="AE162" s="150"/>
      <c r="AF162" s="150"/>
      <c r="AH162" s="4"/>
      <c r="AI162" s="150"/>
      <c r="AJ162" s="150"/>
      <c r="AK162" s="150"/>
      <c r="AL162" s="150"/>
      <c r="AM162" s="150"/>
      <c r="AQ162" s="134">
        <v>627</v>
      </c>
      <c r="AR162" s="739">
        <v>5.2080805046078801E-2</v>
      </c>
      <c r="AS162" s="739">
        <v>6376.1783824332397</v>
      </c>
      <c r="AT162" s="739">
        <v>6376.2044228357699</v>
      </c>
      <c r="AU162" s="739">
        <v>5.1783824332434998</v>
      </c>
      <c r="AV162" s="739">
        <v>5.2044228357665396</v>
      </c>
      <c r="AW162" s="739">
        <v>525.90510298437005</v>
      </c>
      <c r="AX162" s="739">
        <v>254.348925243933</v>
      </c>
      <c r="AY162" s="739">
        <v>0.55582132330515599</v>
      </c>
      <c r="AZ162" s="739">
        <v>525.252714630838</v>
      </c>
      <c r="BA162" s="739">
        <v>0.65238835353173596</v>
      </c>
      <c r="BB162" s="739">
        <v>1.00016421706144</v>
      </c>
      <c r="BC162" s="739">
        <v>1.04631790625738</v>
      </c>
      <c r="BD162" s="739">
        <v>1.04630378780122</v>
      </c>
      <c r="BE162" s="739">
        <v>0.10400192310862599</v>
      </c>
      <c r="BF162" s="739"/>
      <c r="BG162" s="739">
        <v>7.1291862465884103E-3</v>
      </c>
      <c r="BH162" s="739">
        <v>4.0189673098267797E-3</v>
      </c>
      <c r="BI162" s="739">
        <v>1.11481535564152E-2</v>
      </c>
    </row>
    <row r="163" spans="10:61">
      <c r="J163" s="150"/>
      <c r="K163" s="4">
        <v>628</v>
      </c>
      <c r="L163" s="80">
        <f t="shared" si="7"/>
        <v>5.2272200683345461E-2</v>
      </c>
      <c r="M163" s="80">
        <f t="shared" si="8"/>
        <v>6376.2056551046016</v>
      </c>
      <c r="N163" s="80">
        <v>6376.2317912049402</v>
      </c>
      <c r="O163" s="80">
        <v>5.205655104601</v>
      </c>
      <c r="P163" s="80">
        <v>5.2317912049426702</v>
      </c>
      <c r="Q163" s="80">
        <v>523.97790231176805</v>
      </c>
      <c r="R163" s="80">
        <v>254.17132254301401</v>
      </c>
      <c r="S163" s="150">
        <v>0.54826716584194402</v>
      </c>
      <c r="T163" s="150">
        <f t="shared" si="6"/>
        <v>523.33482990452785</v>
      </c>
      <c r="U163" s="150">
        <v>0.64307240724022496</v>
      </c>
      <c r="V163" s="150">
        <v>1.0001636921961601</v>
      </c>
      <c r="W163" s="150">
        <v>1.0463114225075201</v>
      </c>
      <c r="X163" s="150">
        <v>1.04629725244002</v>
      </c>
      <c r="Y163" s="150">
        <v>0.10438295304084</v>
      </c>
      <c r="Z163" s="150"/>
      <c r="AA163" s="150">
        <v>7.09130252727259E-3</v>
      </c>
      <c r="AB163" s="150">
        <v>3.9549885926700697E-3</v>
      </c>
      <c r="AC163" s="150">
        <v>1.10462911199427E-2</v>
      </c>
      <c r="AD163" s="150"/>
      <c r="AE163" s="150"/>
      <c r="AF163" s="150"/>
      <c r="AH163" s="4"/>
      <c r="AI163" s="150"/>
      <c r="AJ163" s="150"/>
      <c r="AK163" s="150"/>
      <c r="AL163" s="150"/>
      <c r="AM163" s="150"/>
      <c r="AQ163" s="134">
        <v>628</v>
      </c>
      <c r="AR163" s="739">
        <v>5.2604225838669798E-2</v>
      </c>
      <c r="AS163" s="739">
        <v>6376.2304632382902</v>
      </c>
      <c r="AT163" s="739">
        <v>6376.2567653512097</v>
      </c>
      <c r="AU163" s="739">
        <v>5.2304632382895804</v>
      </c>
      <c r="AV163" s="739">
        <v>5.2567653512089096</v>
      </c>
      <c r="AW163" s="739">
        <v>522.22430413314396</v>
      </c>
      <c r="AX163" s="739">
        <v>254.00925810616999</v>
      </c>
      <c r="AY163" s="739">
        <v>0.54146348110630205</v>
      </c>
      <c r="AZ163" s="739">
        <v>521.58961683675602</v>
      </c>
      <c r="BA163" s="739">
        <v>0.63468729638853605</v>
      </c>
      <c r="BB163" s="739">
        <v>1.0001632147435899</v>
      </c>
      <c r="BC163" s="739">
        <v>1.0463055200087401</v>
      </c>
      <c r="BD163" s="739">
        <v>1.0462912601866099</v>
      </c>
      <c r="BE163" s="739">
        <v>0.105044898002689</v>
      </c>
      <c r="BF163" s="739"/>
      <c r="BG163" s="739">
        <v>7.05688469477428E-3</v>
      </c>
      <c r="BH163" s="739">
        <v>3.89748794113467E-3</v>
      </c>
      <c r="BI163" s="739">
        <v>1.0954372635908999E-2</v>
      </c>
    </row>
    <row r="164" spans="10:61">
      <c r="J164" s="150"/>
      <c r="K164" s="4">
        <v>629</v>
      </c>
      <c r="L164" s="80">
        <f t="shared" si="7"/>
        <v>5.2797545034070283E-2</v>
      </c>
      <c r="M164" s="80">
        <f t="shared" si="8"/>
        <v>6376.2579273052852</v>
      </c>
      <c r="N164" s="80">
        <v>6376.2843260778</v>
      </c>
      <c r="O164" s="80">
        <v>5.2579273052843503</v>
      </c>
      <c r="P164" s="80">
        <v>5.2843260778013796</v>
      </c>
      <c r="Q164" s="80">
        <v>520.29462018241202</v>
      </c>
      <c r="R164" s="80">
        <v>253.83041008056</v>
      </c>
      <c r="S164" s="150">
        <v>0.53405309380761101</v>
      </c>
      <c r="T164" s="150">
        <f t="shared" si="6"/>
        <v>519.66905988796816</v>
      </c>
      <c r="U164" s="150">
        <v>0.62556029444382899</v>
      </c>
      <c r="V164" s="150">
        <v>1.0001626894896301</v>
      </c>
      <c r="W164" s="150">
        <v>1.0462989852940301</v>
      </c>
      <c r="X164" s="150">
        <v>1.0462846733459099</v>
      </c>
      <c r="Y164" s="150">
        <v>0.105429739762712</v>
      </c>
      <c r="Z164" s="150"/>
      <c r="AA164" s="150">
        <v>7.01906967951842E-3</v>
      </c>
      <c r="AB164" s="150">
        <v>3.83499300983058E-3</v>
      </c>
      <c r="AC164" s="150">
        <v>1.0854062689348999E-2</v>
      </c>
      <c r="AD164" s="150"/>
      <c r="AE164" s="150"/>
      <c r="AF164" s="150"/>
      <c r="AH164" s="4"/>
      <c r="AI164" s="150"/>
      <c r="AJ164" s="150"/>
      <c r="AK164" s="150"/>
      <c r="AL164" s="150"/>
      <c r="AM164" s="150"/>
      <c r="AQ164" s="134">
        <v>629</v>
      </c>
      <c r="AR164" s="739">
        <v>5.31329070976818E-2</v>
      </c>
      <c r="AS164" s="739">
        <v>6376.28306746413</v>
      </c>
      <c r="AT164" s="739">
        <v>6376.30963391768</v>
      </c>
      <c r="AU164" s="739">
        <v>5.2830674641282496</v>
      </c>
      <c r="AV164" s="739">
        <v>5.3096339176770897</v>
      </c>
      <c r="AW164" s="739">
        <v>518.527777374072</v>
      </c>
      <c r="AX164" s="739">
        <v>253.666182930524</v>
      </c>
      <c r="AY164" s="739">
        <v>0.52733780568020205</v>
      </c>
      <c r="AZ164" s="739">
        <v>517.91048264273002</v>
      </c>
      <c r="BA164" s="739">
        <v>0.61729473134220303</v>
      </c>
      <c r="BB164" s="739">
        <v>1.0001622086864399</v>
      </c>
      <c r="BC164" s="739">
        <v>1.04629299880789</v>
      </c>
      <c r="BD164" s="739">
        <v>1.0462785962100001</v>
      </c>
      <c r="BE164" s="739">
        <v>0.10609830747398501</v>
      </c>
      <c r="BF164" s="739"/>
      <c r="BG164" s="739">
        <v>6.9844999788103703E-3</v>
      </c>
      <c r="BH164" s="739">
        <v>3.7784815196246699E-3</v>
      </c>
      <c r="BI164" s="739">
        <v>1.0762981498434999E-2</v>
      </c>
    </row>
    <row r="165" spans="10:61">
      <c r="J165" s="150"/>
      <c r="K165" s="4">
        <v>630</v>
      </c>
      <c r="L165" s="80">
        <f t="shared" si="7"/>
        <v>5.332816918329656E-2</v>
      </c>
      <c r="M165" s="80">
        <f t="shared" si="8"/>
        <v>6376.3107248503193</v>
      </c>
      <c r="N165" s="80">
        <v>6376.3373889349105</v>
      </c>
      <c r="O165" s="80">
        <v>5.3107248503184197</v>
      </c>
      <c r="P165" s="80">
        <v>5.33738893491007</v>
      </c>
      <c r="Q165" s="80">
        <v>516.59569228653299</v>
      </c>
      <c r="R165" s="80">
        <v>253.48607710620701</v>
      </c>
      <c r="S165" s="150">
        <v>0.52007021539697795</v>
      </c>
      <c r="T165" s="150">
        <f t="shared" si="6"/>
        <v>515.98733714707407</v>
      </c>
      <c r="U165" s="150">
        <v>0.60835513945897501</v>
      </c>
      <c r="V165" s="150">
        <v>1.00016168304969</v>
      </c>
      <c r="W165" s="150">
        <v>1.0462864126032101</v>
      </c>
      <c r="X165" s="150">
        <v>1.04627195735958</v>
      </c>
      <c r="Y165" s="150">
        <v>0.106486999008212</v>
      </c>
      <c r="Z165" s="150"/>
      <c r="AA165" s="150">
        <v>6.9467566302893096E-3</v>
      </c>
      <c r="AB165" s="150">
        <v>3.7174538346764902E-3</v>
      </c>
      <c r="AC165" s="150">
        <v>1.0664210464965801E-2</v>
      </c>
      <c r="AD165" s="150"/>
      <c r="AE165" s="150"/>
      <c r="AF165" s="150"/>
      <c r="AH165" s="4"/>
      <c r="AI165" s="150"/>
      <c r="AJ165" s="150"/>
      <c r="AK165" s="150"/>
      <c r="AL165" s="150"/>
      <c r="AM165" s="150"/>
      <c r="AQ165" s="134">
        <v>630</v>
      </c>
      <c r="AR165" s="739">
        <v>5.3666901691681097E-2</v>
      </c>
      <c r="AS165" s="739">
        <v>6376.33620037123</v>
      </c>
      <c r="AT165" s="739">
        <v>6376.3630338220701</v>
      </c>
      <c r="AU165" s="739">
        <v>5.3362003712259298</v>
      </c>
      <c r="AV165" s="739">
        <v>5.3630338220717704</v>
      </c>
      <c r="AW165" s="739">
        <v>514.81569815473404</v>
      </c>
      <c r="AX165" s="739">
        <v>253.31966558011601</v>
      </c>
      <c r="AY165" s="739">
        <v>0.51344421593834</v>
      </c>
      <c r="AZ165" s="739">
        <v>514.21548810823799</v>
      </c>
      <c r="BA165" s="739">
        <v>0.60021004649536402</v>
      </c>
      <c r="BB165" s="739">
        <v>1.0001611989091399</v>
      </c>
      <c r="BC165" s="739">
        <v>1.0462803412110699</v>
      </c>
      <c r="BD165" s="739">
        <v>1.0462657944136999</v>
      </c>
      <c r="BE165" s="739">
        <v>0.10716225540227201</v>
      </c>
      <c r="BF165" s="739"/>
      <c r="BG165" s="739">
        <v>6.91203947687499E-3</v>
      </c>
      <c r="BH165" s="739">
        <v>3.6619343984207399E-3</v>
      </c>
      <c r="BI165" s="739">
        <v>1.0573973875295699E-2</v>
      </c>
    </row>
    <row r="166" spans="10:61">
      <c r="J166" s="150"/>
      <c r="K166" s="4">
        <v>631</v>
      </c>
      <c r="L166" s="80">
        <f t="shared" si="7"/>
        <v>5.3864126193881472E-2</v>
      </c>
      <c r="M166" s="80">
        <f t="shared" si="8"/>
        <v>6376.3640530195025</v>
      </c>
      <c r="N166" s="80">
        <v>6376.3909850826003</v>
      </c>
      <c r="O166" s="80">
        <v>5.3640530195017204</v>
      </c>
      <c r="P166" s="80">
        <v>5.39098508259866</v>
      </c>
      <c r="Q166" s="80">
        <v>512.88129615597097</v>
      </c>
      <c r="R166" s="80">
        <v>253.13828935854801</v>
      </c>
      <c r="S166" s="150">
        <v>0.50631841914891096</v>
      </c>
      <c r="T166" s="150">
        <f t="shared" si="6"/>
        <v>512.28983986388937</v>
      </c>
      <c r="U166" s="150">
        <v>0.59145629208158401</v>
      </c>
      <c r="V166" s="150">
        <v>1.00016067289572</v>
      </c>
      <c r="W166" s="150">
        <v>1.0462737029857501</v>
      </c>
      <c r="X166" s="150">
        <v>1.0462591030177499</v>
      </c>
      <c r="Y166" s="150">
        <v>0.10755483503135101</v>
      </c>
      <c r="Z166" s="150"/>
      <c r="AA166" s="150">
        <v>6.8743707930503904E-3</v>
      </c>
      <c r="AB166" s="150">
        <v>3.6023571662352999E-3</v>
      </c>
      <c r="AC166" s="150">
        <v>1.0476727959285699E-2</v>
      </c>
      <c r="AD166" s="150"/>
      <c r="AE166" s="150"/>
      <c r="AF166" s="150"/>
      <c r="AH166" s="4"/>
      <c r="AI166" s="150"/>
      <c r="AJ166" s="150"/>
      <c r="AK166" s="150"/>
      <c r="AL166" s="150"/>
      <c r="AM166" s="150"/>
      <c r="AQ166" s="134">
        <v>631</v>
      </c>
      <c r="AR166" s="739">
        <v>5.4206263020572097E-2</v>
      </c>
      <c r="AS166" s="739">
        <v>6376.3898672729201</v>
      </c>
      <c r="AT166" s="739">
        <v>6376.4169704044298</v>
      </c>
      <c r="AU166" s="739">
        <v>5.38986727291761</v>
      </c>
      <c r="AV166" s="739">
        <v>5.4169704044279001</v>
      </c>
      <c r="AW166" s="739">
        <v>511.08824780748802</v>
      </c>
      <c r="AX166" s="739">
        <v>252.96967157729401</v>
      </c>
      <c r="AY166" s="739">
        <v>0.49978254674376399</v>
      </c>
      <c r="AZ166" s="739">
        <v>510.504815289215</v>
      </c>
      <c r="BA166" s="739">
        <v>0.58343251827334197</v>
      </c>
      <c r="BB166" s="739">
        <v>1.0001601854315201</v>
      </c>
      <c r="BC166" s="739">
        <v>1.04626754575937</v>
      </c>
      <c r="BD166" s="739">
        <v>1.04625285332471</v>
      </c>
      <c r="BE166" s="739">
        <v>0.10823684668912401</v>
      </c>
      <c r="BF166" s="739"/>
      <c r="BG166" s="739">
        <v>6.8395106861132097E-3</v>
      </c>
      <c r="BH166" s="739">
        <v>3.5478320679906898E-3</v>
      </c>
      <c r="BI166" s="739">
        <v>1.03873427541039E-2</v>
      </c>
    </row>
    <row r="167" spans="10:61">
      <c r="J167" s="150"/>
      <c r="K167" s="4">
        <v>632</v>
      </c>
      <c r="L167" s="80">
        <f t="shared" si="7"/>
        <v>5.4405469661972676E-2</v>
      </c>
      <c r="M167" s="80">
        <f t="shared" si="8"/>
        <v>6376.4179171456963</v>
      </c>
      <c r="N167" s="80">
        <v>6376.44511988053</v>
      </c>
      <c r="O167" s="80">
        <v>5.4179171456955997</v>
      </c>
      <c r="P167" s="80">
        <v>5.4451198805265797</v>
      </c>
      <c r="Q167" s="80">
        <v>509.15161523044497</v>
      </c>
      <c r="R167" s="80">
        <v>252.78701223416999</v>
      </c>
      <c r="S167" s="150">
        <v>0.49279750990849103</v>
      </c>
      <c r="T167" s="150">
        <f t="shared" si="6"/>
        <v>508.57675223936883</v>
      </c>
      <c r="U167" s="150">
        <v>0.574862991076171</v>
      </c>
      <c r="V167" s="150">
        <v>1.0001596590478301</v>
      </c>
      <c r="W167" s="150">
        <v>1.0462608549771399</v>
      </c>
      <c r="X167" s="150">
        <v>1.04624610884178</v>
      </c>
      <c r="Y167" s="150">
        <v>0.10863335310932599</v>
      </c>
      <c r="Z167" s="150"/>
      <c r="AA167" s="150">
        <v>6.8019196998714898E-3</v>
      </c>
      <c r="AB167" s="150">
        <v>3.48968824894157E-3</v>
      </c>
      <c r="AC167" s="150">
        <v>1.02916079488131E-2</v>
      </c>
      <c r="AD167" s="150"/>
      <c r="AE167" s="150"/>
      <c r="AF167" s="150"/>
      <c r="AH167" s="4"/>
      <c r="AI167" s="150"/>
      <c r="AJ167" s="150"/>
      <c r="AK167" s="150"/>
      <c r="AL167" s="150"/>
      <c r="AM167" s="150"/>
      <c r="AQ167" s="134">
        <v>632</v>
      </c>
      <c r="AR167" s="739">
        <v>5.4751045020937202E-2</v>
      </c>
      <c r="AS167" s="739">
        <v>6376.4440735359403</v>
      </c>
      <c r="AT167" s="739">
        <v>6376.4714490584502</v>
      </c>
      <c r="AU167" s="739">
        <v>5.4440735359381804</v>
      </c>
      <c r="AV167" s="739">
        <v>5.4714490584486501</v>
      </c>
      <c r="AW167" s="739">
        <v>507.34561362425097</v>
      </c>
      <c r="AX167" s="739">
        <v>252.61616610025001</v>
      </c>
      <c r="AY167" s="739">
        <v>0.48635254895955299</v>
      </c>
      <c r="AZ167" s="739">
        <v>506.77865231234</v>
      </c>
      <c r="BA167" s="739">
        <v>0.56696131191161303</v>
      </c>
      <c r="BB167" s="739">
        <v>1.00015916827414</v>
      </c>
      <c r="BC167" s="739">
        <v>1.04625461097853</v>
      </c>
      <c r="BD167" s="739">
        <v>1.0462397714545599</v>
      </c>
      <c r="BE167" s="739">
        <v>0.10932218726839001</v>
      </c>
      <c r="BF167" s="739"/>
      <c r="BG167" s="739">
        <v>6.7669212221274904E-3</v>
      </c>
      <c r="BH167" s="739">
        <v>3.43615916749187E-3</v>
      </c>
      <c r="BI167" s="739">
        <v>1.0203080389619401E-2</v>
      </c>
    </row>
    <row r="168" spans="10:61">
      <c r="J168" s="150"/>
      <c r="K168" s="4">
        <v>633</v>
      </c>
      <c r="L168" s="80">
        <f t="shared" si="7"/>
        <v>5.4952253722368179E-2</v>
      </c>
      <c r="M168" s="80">
        <f t="shared" si="8"/>
        <v>6376.4723226153583</v>
      </c>
      <c r="N168" s="80">
        <v>6376.4997987422203</v>
      </c>
      <c r="O168" s="80">
        <v>5.4723226153575704</v>
      </c>
      <c r="P168" s="80">
        <v>5.4997987422187604</v>
      </c>
      <c r="Q168" s="80">
        <v>505.40683893205397</v>
      </c>
      <c r="R168" s="80">
        <v>252.43221078426399</v>
      </c>
      <c r="S168" s="150">
        <v>0.47950720890107901</v>
      </c>
      <c r="T168" s="150">
        <f t="shared" si="6"/>
        <v>504.84826456735675</v>
      </c>
      <c r="U168" s="150">
        <v>0.55857436469723598</v>
      </c>
      <c r="V168" s="150">
        <v>1.00015864152686</v>
      </c>
      <c r="W168" s="150">
        <v>1.04624786709746</v>
      </c>
      <c r="X168" s="150">
        <v>1.04623297333748</v>
      </c>
      <c r="Y168" s="150">
        <v>0.10972265955888399</v>
      </c>
      <c r="Z168" s="150"/>
      <c r="AA168" s="150">
        <v>6.7294110008887398E-3</v>
      </c>
      <c r="AB168" s="150">
        <v>3.3794314842308698E-3</v>
      </c>
      <c r="AC168" s="150">
        <v>1.0108842485119601E-2</v>
      </c>
      <c r="AD168" s="150"/>
      <c r="AE168" s="150"/>
      <c r="AF168" s="150"/>
      <c r="AH168" s="4"/>
      <c r="AI168" s="150"/>
      <c r="AJ168" s="150"/>
      <c r="AK168" s="150"/>
      <c r="AL168" s="150"/>
      <c r="AM168" s="150"/>
      <c r="AQ168" s="134">
        <v>633</v>
      </c>
      <c r="AR168" s="739">
        <v>5.5301302171430498E-2</v>
      </c>
      <c r="AS168" s="739">
        <v>6376.49882458096</v>
      </c>
      <c r="AT168" s="739">
        <v>6376.52647523204</v>
      </c>
      <c r="AU168" s="739">
        <v>5.4988245809591296</v>
      </c>
      <c r="AV168" s="739">
        <v>5.5264752320448398</v>
      </c>
      <c r="AW168" s="739">
        <v>503.58798893074601</v>
      </c>
      <c r="AX168" s="739">
        <v>252.259113979619</v>
      </c>
      <c r="AY168" s="739">
        <v>0.47315388956815002</v>
      </c>
      <c r="AZ168" s="739">
        <v>503.03719344870399</v>
      </c>
      <c r="BA168" s="739">
        <v>0.55079548204186501</v>
      </c>
      <c r="BB168" s="739">
        <v>1.0001581474583101</v>
      </c>
      <c r="BC168" s="739">
        <v>1.0462415353787899</v>
      </c>
      <c r="BD168" s="739">
        <v>1.0462265472991401</v>
      </c>
      <c r="BE168" s="739">
        <v>0.110418384119384</v>
      </c>
      <c r="BF168" s="739"/>
      <c r="BG168" s="739">
        <v>6.6942788183901097E-3</v>
      </c>
      <c r="BH168" s="739">
        <v>3.3268994969323298E-3</v>
      </c>
      <c r="BI168" s="739">
        <v>1.0021178315322401E-2</v>
      </c>
    </row>
    <row r="169" spans="10:61">
      <c r="J169" s="150"/>
      <c r="K169" s="4">
        <v>634</v>
      </c>
      <c r="L169" s="80">
        <f t="shared" si="7"/>
        <v>5.5504533053929557E-2</v>
      </c>
      <c r="M169" s="80">
        <f t="shared" si="8"/>
        <v>6376.5272748690804</v>
      </c>
      <c r="N169" s="80">
        <v>6376.5550271356096</v>
      </c>
      <c r="O169" s="80">
        <v>5.5272748690799398</v>
      </c>
      <c r="P169" s="80">
        <v>5.5550271356068999</v>
      </c>
      <c r="Q169" s="80">
        <v>501.64716273924</v>
      </c>
      <c r="R169" s="80">
        <v>252.07384971119399</v>
      </c>
      <c r="S169" s="150">
        <v>0.46644715387723901</v>
      </c>
      <c r="T169" s="150">
        <f t="shared" si="6"/>
        <v>501.10457330793099</v>
      </c>
      <c r="U169" s="150">
        <v>0.54258943130902404</v>
      </c>
      <c r="V169" s="150">
        <v>1.0001576203544</v>
      </c>
      <c r="W169" s="150">
        <v>1.0462347378512</v>
      </c>
      <c r="X169" s="150">
        <v>1.0462196949949301</v>
      </c>
      <c r="Y169" s="150">
        <v>0.11082286174405501</v>
      </c>
      <c r="Z169" s="150"/>
      <c r="AA169" s="150">
        <v>6.6568524636872201E-3</v>
      </c>
      <c r="AB169" s="150">
        <v>3.2715704429434099E-3</v>
      </c>
      <c r="AC169" s="150">
        <v>9.9284229066306292E-3</v>
      </c>
      <c r="AD169" s="150"/>
      <c r="AE169" s="150"/>
      <c r="AF169" s="150"/>
      <c r="AH169" s="4"/>
      <c r="AI169" s="150"/>
      <c r="AJ169" s="150"/>
      <c r="AK169" s="150"/>
      <c r="AL169" s="150"/>
      <c r="AM169" s="150"/>
      <c r="AQ169" s="134">
        <v>634</v>
      </c>
      <c r="AR169" s="739">
        <v>5.5857089498225397E-2</v>
      </c>
      <c r="AS169" s="739">
        <v>6376.5541258831299</v>
      </c>
      <c r="AT169" s="739">
        <v>6376.5820544278804</v>
      </c>
      <c r="AU169" s="739">
        <v>5.55412588313055</v>
      </c>
      <c r="AV169" s="739">
        <v>5.5820544278796698</v>
      </c>
      <c r="AW169" s="739">
        <v>499.81557316015301</v>
      </c>
      <c r="AX169" s="739">
        <v>251.89847969502401</v>
      </c>
      <c r="AY169" s="739">
        <v>0.46018615186227602</v>
      </c>
      <c r="AZ169" s="739">
        <v>499.280639186776</v>
      </c>
      <c r="BA169" s="739">
        <v>0.53493397337706905</v>
      </c>
      <c r="BB169" s="739">
        <v>1.0001571230061099</v>
      </c>
      <c r="BC169" s="739">
        <v>1.04622831745467</v>
      </c>
      <c r="BD169" s="739">
        <v>1.0462131793384799</v>
      </c>
      <c r="BE169" s="739">
        <v>0.111525545272798</v>
      </c>
      <c r="BF169" s="739"/>
      <c r="BG169" s="739">
        <v>6.6215913255754403E-3</v>
      </c>
      <c r="BH169" s="739">
        <v>3.2200360301410502E-3</v>
      </c>
      <c r="BI169" s="739">
        <v>9.8416273557164792E-3</v>
      </c>
    </row>
    <row r="170" spans="10:61">
      <c r="J170" s="150"/>
      <c r="K170" s="4">
        <v>635</v>
      </c>
      <c r="L170" s="80">
        <f t="shared" si="7"/>
        <v>5.6062362885050267E-2</v>
      </c>
      <c r="M170" s="80">
        <f t="shared" si="8"/>
        <v>6376.5827794021343</v>
      </c>
      <c r="N170" s="80">
        <v>6376.6108105835801</v>
      </c>
      <c r="O170" s="80">
        <v>5.5827794021338697</v>
      </c>
      <c r="P170" s="80">
        <v>5.6108105835763897</v>
      </c>
      <c r="Q170" s="80">
        <v>497.87278826011999</v>
      </c>
      <c r="R170" s="80">
        <v>251.711893365051</v>
      </c>
      <c r="S170" s="150">
        <v>0.453616899329153</v>
      </c>
      <c r="T170" s="150">
        <f t="shared" si="6"/>
        <v>497.34588116001606</v>
      </c>
      <c r="U170" s="150">
        <v>0.52690710010394504</v>
      </c>
      <c r="V170" s="150">
        <v>1.00015659555283</v>
      </c>
      <c r="W170" s="150">
        <v>1.0462214657270901</v>
      </c>
      <c r="X170" s="150">
        <v>1.0462062722883301</v>
      </c>
      <c r="Y170" s="150">
        <v>0.111934068083428</v>
      </c>
      <c r="Z170" s="150"/>
      <c r="AA170" s="150">
        <v>6.5842519726028899E-3</v>
      </c>
      <c r="AB170" s="150">
        <v>3.1660878785299898E-3</v>
      </c>
      <c r="AC170" s="150">
        <v>9.7503398511328797E-3</v>
      </c>
      <c r="AD170" s="150"/>
      <c r="AE170" s="150"/>
      <c r="AF170" s="150"/>
      <c r="AH170" s="4"/>
      <c r="AI170" s="150"/>
      <c r="AJ170" s="150"/>
      <c r="AK170" s="150"/>
      <c r="AL170" s="150"/>
      <c r="AM170" s="150"/>
      <c r="AQ170" s="134">
        <v>635</v>
      </c>
      <c r="AR170" s="739">
        <v>5.64184625805179E-2</v>
      </c>
      <c r="AS170" s="739">
        <v>6376.60998297263</v>
      </c>
      <c r="AT170" s="739">
        <v>6376.63819220392</v>
      </c>
      <c r="AU170" s="739">
        <v>5.6099829726287798</v>
      </c>
      <c r="AV170" s="739">
        <v>5.63819220391904</v>
      </c>
      <c r="AW170" s="739">
        <v>496.02857192611299</v>
      </c>
      <c r="AX170" s="739">
        <v>251.534227371604</v>
      </c>
      <c r="AY170" s="739">
        <v>0.44744883570798499</v>
      </c>
      <c r="AZ170" s="739">
        <v>495.50919630461698</v>
      </c>
      <c r="BA170" s="739">
        <v>0.519375621495762</v>
      </c>
      <c r="BB170" s="739">
        <v>1.0001560949404</v>
      </c>
      <c r="BC170" s="739">
        <v>1.0462149556848499</v>
      </c>
      <c r="BD170" s="739">
        <v>1.04619966603662</v>
      </c>
      <c r="BE170" s="739">
        <v>0.112643779823884</v>
      </c>
      <c r="BF170" s="739"/>
      <c r="BG170" s="739">
        <v>6.5488667108098298E-3</v>
      </c>
      <c r="BH170" s="739">
        <v>3.1155509285387198E-3</v>
      </c>
      <c r="BI170" s="739">
        <v>9.6644176393485496E-3</v>
      </c>
    </row>
    <row r="171" spans="10:61">
      <c r="J171" s="150"/>
      <c r="K171" s="4">
        <v>636</v>
      </c>
      <c r="L171" s="80">
        <f t="shared" si="7"/>
        <v>5.6625798999178273E-2</v>
      </c>
      <c r="M171" s="80">
        <f t="shared" si="8"/>
        <v>6376.6388417650196</v>
      </c>
      <c r="N171" s="80">
        <v>6376.6671546645202</v>
      </c>
      <c r="O171" s="80">
        <v>5.6388417650189204</v>
      </c>
      <c r="P171" s="80">
        <v>5.6671546645185096</v>
      </c>
      <c r="Q171" s="80">
        <v>494.08392330514403</v>
      </c>
      <c r="R171" s="80">
        <v>251.34630574015199</v>
      </c>
      <c r="S171" s="150">
        <v>0.44101591677910201</v>
      </c>
      <c r="T171" s="150">
        <f t="shared" si="6"/>
        <v>493.57239713322417</v>
      </c>
      <c r="U171" s="150">
        <v>0.51152617191986005</v>
      </c>
      <c r="V171" s="150">
        <v>1.00015556714531</v>
      </c>
      <c r="W171" s="150">
        <v>1.04620804919792</v>
      </c>
      <c r="X171" s="150">
        <v>1.0461927036757901</v>
      </c>
      <c r="Y171" s="150">
        <v>0.113056388065161</v>
      </c>
      <c r="Z171" s="150"/>
      <c r="AA171" s="150">
        <v>6.5116175279413798E-3</v>
      </c>
      <c r="AB171" s="150">
        <v>3.0629657410518002E-3</v>
      </c>
      <c r="AC171" s="150">
        <v>9.5745832689931795E-3</v>
      </c>
      <c r="AD171" s="150"/>
      <c r="AE171" s="150"/>
      <c r="AF171" s="150"/>
      <c r="AH171" s="4"/>
      <c r="AI171" s="150"/>
      <c r="AJ171" s="150"/>
      <c r="AK171" s="150"/>
      <c r="AL171" s="150"/>
      <c r="AM171" s="150"/>
      <c r="AQ171" s="134">
        <v>636</v>
      </c>
      <c r="AR171" s="739">
        <v>5.6985477556083901E-2</v>
      </c>
      <c r="AS171" s="739">
        <v>6376.66640143521</v>
      </c>
      <c r="AT171" s="739">
        <v>6376.6948941739902</v>
      </c>
      <c r="AU171" s="739">
        <v>5.6664014352093002</v>
      </c>
      <c r="AV171" s="739">
        <v>5.6948941739873398</v>
      </c>
      <c r="AW171" s="739">
        <v>492.22719709499597</v>
      </c>
      <c r="AX171" s="739">
        <v>251.166320776498</v>
      </c>
      <c r="AY171" s="739">
        <v>0.434941357880403</v>
      </c>
      <c r="AZ171" s="739">
        <v>491.72307794126999</v>
      </c>
      <c r="BA171" s="739">
        <v>0.50411915372567995</v>
      </c>
      <c r="BB171" s="739">
        <v>1.0001550632848799</v>
      </c>
      <c r="BC171" s="739">
        <v>1.04620144853194</v>
      </c>
      <c r="BD171" s="739">
        <v>1.0461860058414001</v>
      </c>
      <c r="BE171" s="739">
        <v>0.113773197942464</v>
      </c>
      <c r="BF171" s="739"/>
      <c r="BG171" s="739">
        <v>6.4761130568371898E-3</v>
      </c>
      <c r="BH171" s="739">
        <v>3.0134255556998999E-3</v>
      </c>
      <c r="BI171" s="739">
        <v>9.4895386125370892E-3</v>
      </c>
    </row>
    <row r="172" spans="10:61">
      <c r="J172" s="150"/>
      <c r="K172" s="4">
        <v>637</v>
      </c>
      <c r="L172" s="80">
        <f t="shared" si="7"/>
        <v>5.7194897740394574E-2</v>
      </c>
      <c r="M172" s="80">
        <f t="shared" si="8"/>
        <v>6376.6954675640191</v>
      </c>
      <c r="N172" s="80">
        <v>6376.7240650128897</v>
      </c>
      <c r="O172" s="80">
        <v>5.6954675640180996</v>
      </c>
      <c r="P172" s="80">
        <v>5.7240650128882997</v>
      </c>
      <c r="Q172" s="80">
        <v>490.280781959004</v>
      </c>
      <c r="R172" s="80">
        <v>250.97705047152201</v>
      </c>
      <c r="S172" s="150">
        <v>0.42864359514047101</v>
      </c>
      <c r="T172" s="150">
        <f t="shared" si="6"/>
        <v>489.7843366188477</v>
      </c>
      <c r="U172" s="150">
        <v>0.49644534015627401</v>
      </c>
      <c r="V172" s="150">
        <v>1.0001545351558701</v>
      </c>
      <c r="W172" s="150">
        <v>1.0461944867203801</v>
      </c>
      <c r="X172" s="150">
        <v>1.0461789875991601</v>
      </c>
      <c r="Y172" s="150">
        <v>0.114189932253339</v>
      </c>
      <c r="Z172" s="150"/>
      <c r="AA172" s="150">
        <v>6.4389572451117498E-3</v>
      </c>
      <c r="AB172" s="150">
        <v>2.96218519196394E-3</v>
      </c>
      <c r="AC172" s="150">
        <v>9.4011424370756807E-3</v>
      </c>
      <c r="AD172" s="150"/>
      <c r="AE172" s="150"/>
      <c r="AF172" s="150"/>
      <c r="AH172" s="4"/>
      <c r="AI172" s="150"/>
      <c r="AJ172" s="150"/>
      <c r="AK172" s="150"/>
      <c r="AL172" s="150"/>
      <c r="AM172" s="150"/>
      <c r="AQ172" s="134">
        <v>637</v>
      </c>
      <c r="AR172" s="739">
        <v>5.7558191126893699E-2</v>
      </c>
      <c r="AS172" s="739">
        <v>6376.7233869127704</v>
      </c>
      <c r="AT172" s="739">
        <v>6376.7521660083303</v>
      </c>
      <c r="AU172" s="739">
        <v>5.72338691276539</v>
      </c>
      <c r="AV172" s="739">
        <v>5.75216600832883</v>
      </c>
      <c r="AW172" s="739">
        <v>488.41166685738301</v>
      </c>
      <c r="AX172" s="739">
        <v>250.794723315303</v>
      </c>
      <c r="AY172" s="739">
        <v>0.422663052472523</v>
      </c>
      <c r="AZ172" s="739">
        <v>487.92250366725602</v>
      </c>
      <c r="BA172" s="739">
        <v>0.48916319012666298</v>
      </c>
      <c r="BB172" s="739">
        <v>1.0001540280640799</v>
      </c>
      <c r="BC172" s="739">
        <v>1.0461877944423299</v>
      </c>
      <c r="BD172" s="739">
        <v>1.0461721971843001</v>
      </c>
      <c r="BE172" s="739">
        <v>0.11491391087883999</v>
      </c>
      <c r="BF172" s="739"/>
      <c r="BG172" s="739">
        <v>6.4033385610978901E-3</v>
      </c>
      <c r="BH172" s="739">
        <v>2.9136404926954E-3</v>
      </c>
      <c r="BI172" s="739">
        <v>9.3169790537932905E-3</v>
      </c>
    </row>
    <row r="173" spans="10:61">
      <c r="J173" s="150"/>
      <c r="K173" s="4">
        <v>638</v>
      </c>
      <c r="L173" s="80">
        <f t="shared" si="7"/>
        <v>5.7769716019047436E-2</v>
      </c>
      <c r="M173" s="80">
        <f t="shared" si="8"/>
        <v>6376.7526624617594</v>
      </c>
      <c r="N173" s="80">
        <v>6376.7815473197697</v>
      </c>
      <c r="O173" s="80">
        <v>5.7526624617584998</v>
      </c>
      <c r="P173" s="80">
        <v>5.7815473197680198</v>
      </c>
      <c r="Q173" s="80">
        <v>486.46358465171301</v>
      </c>
      <c r="R173" s="80">
        <v>250.604090831332</v>
      </c>
      <c r="S173" s="150">
        <v>0.416499241151642</v>
      </c>
      <c r="T173" s="150">
        <f t="shared" si="6"/>
        <v>485.98192145992368</v>
      </c>
      <c r="U173" s="150">
        <v>0.48166319178932498</v>
      </c>
      <c r="V173" s="150">
        <v>1.00015349960934</v>
      </c>
      <c r="W173" s="150">
        <v>1.0461807767348399</v>
      </c>
      <c r="X173" s="150">
        <v>1.04616512248385</v>
      </c>
      <c r="Y173" s="150">
        <v>0.115334812300716</v>
      </c>
      <c r="Z173" s="150"/>
      <c r="AA173" s="150">
        <v>6.3662793536728903E-3</v>
      </c>
      <c r="AB173" s="150">
        <v>2.8637266196713902E-3</v>
      </c>
      <c r="AC173" s="150">
        <v>9.2300059733442796E-3</v>
      </c>
      <c r="AD173" s="150"/>
      <c r="AE173" s="150"/>
      <c r="AF173" s="150"/>
      <c r="AH173" s="4"/>
      <c r="AI173" s="150"/>
      <c r="AJ173" s="150"/>
      <c r="AK173" s="150"/>
      <c r="AL173" s="150"/>
      <c r="AM173" s="150"/>
      <c r="AQ173" s="134">
        <v>638</v>
      </c>
      <c r="AR173" s="739">
        <v>5.8136660564781499E-2</v>
      </c>
      <c r="AS173" s="739">
        <v>6376.7809451038902</v>
      </c>
      <c r="AT173" s="739">
        <v>6376.8100134341803</v>
      </c>
      <c r="AU173" s="739">
        <v>5.7809451038922797</v>
      </c>
      <c r="AV173" s="739">
        <v>5.8100134341746701</v>
      </c>
      <c r="AW173" s="739">
        <v>484.58220579867901</v>
      </c>
      <c r="AX173" s="739">
        <v>250.419398028487</v>
      </c>
      <c r="AY173" s="739">
        <v>0.41061317137738101</v>
      </c>
      <c r="AZ173" s="739">
        <v>484.107699554107</v>
      </c>
      <c r="BA173" s="739">
        <v>0.47450624457264301</v>
      </c>
      <c r="BB173" s="739">
        <v>1.00015298930339</v>
      </c>
      <c r="BC173" s="739">
        <v>1.04617399184598</v>
      </c>
      <c r="BD173" s="739">
        <v>1.0461582384802099</v>
      </c>
      <c r="BE173" s="739">
        <v>0.11606603098243801</v>
      </c>
      <c r="BF173" s="739"/>
      <c r="BG173" s="739">
        <v>6.3305515347190601E-3</v>
      </c>
      <c r="BH173" s="739">
        <v>2.8161755542027299E-3</v>
      </c>
      <c r="BI173" s="739">
        <v>9.1467270889218008E-3</v>
      </c>
    </row>
    <row r="174" spans="10:61">
      <c r="J174" s="150"/>
      <c r="K174" s="4">
        <v>639</v>
      </c>
      <c r="L174" s="80">
        <f t="shared" si="7"/>
        <v>5.8350311317443782E-2</v>
      </c>
      <c r="M174" s="80">
        <f t="shared" si="8"/>
        <v>6376.8104321777782</v>
      </c>
      <c r="N174" s="80">
        <v>6376.8396073334397</v>
      </c>
      <c r="O174" s="80">
        <v>5.8104321777775398</v>
      </c>
      <c r="P174" s="80">
        <v>5.8396073334362599</v>
      </c>
      <c r="Q174" s="80">
        <v>482.63255822880302</v>
      </c>
      <c r="R174" s="80">
        <v>250.22738972530399</v>
      </c>
      <c r="S174" s="150">
        <v>0.40458207988304501</v>
      </c>
      <c r="T174" s="150">
        <f t="shared" si="6"/>
        <v>482.16538002031768</v>
      </c>
      <c r="U174" s="150">
        <v>0.46717820848532099</v>
      </c>
      <c r="V174" s="150">
        <v>1.00015246053146</v>
      </c>
      <c r="W174" s="150">
        <v>1.04616691766518</v>
      </c>
      <c r="X174" s="150">
        <v>1.04615110673863</v>
      </c>
      <c r="Y174" s="150">
        <v>0.11649114095826001</v>
      </c>
      <c r="Z174" s="150"/>
      <c r="AA174" s="150">
        <v>6.2935921962906597E-3</v>
      </c>
      <c r="AB174" s="150">
        <v>2.7675696558446699E-3</v>
      </c>
      <c r="AC174" s="150">
        <v>9.0611618521353396E-3</v>
      </c>
      <c r="AD174" s="150"/>
      <c r="AE174" s="150"/>
      <c r="AF174" s="150"/>
      <c r="AH174" s="4"/>
      <c r="AI174" s="150"/>
      <c r="AJ174" s="150"/>
      <c r="AK174" s="150"/>
      <c r="AL174" s="150"/>
      <c r="AM174" s="150"/>
      <c r="AQ174" s="134">
        <v>639</v>
      </c>
      <c r="AR174" s="739">
        <v>5.8720943717173103E-2</v>
      </c>
      <c r="AS174" s="739">
        <v>6376.8390817644604</v>
      </c>
      <c r="AT174" s="739">
        <v>6376.8684422363203</v>
      </c>
      <c r="AU174" s="739">
        <v>5.8390817644570596</v>
      </c>
      <c r="AV174" s="739">
        <v>5.8684422363156497</v>
      </c>
      <c r="AW174" s="739">
        <v>480.73904496879197</v>
      </c>
      <c r="AX174" s="739">
        <v>250.04030758777699</v>
      </c>
      <c r="AY174" s="739">
        <v>0.39879088484379499</v>
      </c>
      <c r="AZ174" s="739">
        <v>480.27889824286001</v>
      </c>
      <c r="BA174" s="739">
        <v>0.46014672593236999</v>
      </c>
      <c r="BB174" s="739">
        <v>1.00015194702909</v>
      </c>
      <c r="BC174" s="739">
        <v>1.04616003915624</v>
      </c>
      <c r="BD174" s="739">
        <v>1.0461441281272901</v>
      </c>
      <c r="BE174" s="739">
        <v>0.117229671703626</v>
      </c>
      <c r="BF174" s="739"/>
      <c r="BG174" s="739">
        <v>6.2577604014140099E-3</v>
      </c>
      <c r="BH174" s="739">
        <v>2.72100980537095E-3</v>
      </c>
      <c r="BI174" s="739">
        <v>8.9787702067849594E-3</v>
      </c>
    </row>
    <row r="175" spans="10:61">
      <c r="J175" s="150"/>
      <c r="K175" s="4">
        <v>640</v>
      </c>
      <c r="L175" s="80">
        <f t="shared" si="7"/>
        <v>5.8936741695597303E-2</v>
      </c>
      <c r="M175" s="80">
        <f t="shared" si="8"/>
        <v>6376.8687824890958</v>
      </c>
      <c r="N175" s="80">
        <v>6376.8982508599402</v>
      </c>
      <c r="O175" s="80">
        <v>5.86878248909498</v>
      </c>
      <c r="P175" s="80">
        <v>5.8982508599427801</v>
      </c>
      <c r="Q175" s="80">
        <v>478.787936020556</v>
      </c>
      <c r="R175" s="80">
        <v>249.846909689087</v>
      </c>
      <c r="S175" s="150">
        <v>0.39289125531753499</v>
      </c>
      <c r="T175" s="150">
        <f t="shared" si="6"/>
        <v>478.33494725274358</v>
      </c>
      <c r="U175" s="150">
        <v>0.45298876781242298</v>
      </c>
      <c r="V175" s="150">
        <v>1.00015141794886</v>
      </c>
      <c r="W175" s="150">
        <v>1.04615290791861</v>
      </c>
      <c r="X175" s="150">
        <v>1.04613693875543</v>
      </c>
      <c r="Y175" s="150">
        <v>0.117659032083793</v>
      </c>
      <c r="Z175" s="150"/>
      <c r="AA175" s="150">
        <v>6.2209042276034901E-3</v>
      </c>
      <c r="AB175" s="150">
        <v>2.6736931924810701E-3</v>
      </c>
      <c r="AC175" s="150">
        <v>8.8945974200845598E-3</v>
      </c>
      <c r="AD175" s="150"/>
      <c r="AE175" s="150"/>
      <c r="AF175" s="150"/>
      <c r="AH175" s="4"/>
      <c r="AI175" s="150"/>
      <c r="AJ175" s="150"/>
      <c r="AK175" s="150"/>
      <c r="AL175" s="150"/>
      <c r="AM175" s="150"/>
      <c r="AQ175" s="134">
        <v>640</v>
      </c>
      <c r="AR175" s="739">
        <v>5.9311099012870697E-2</v>
      </c>
      <c r="AS175" s="739">
        <v>6376.8978027081703</v>
      </c>
      <c r="AT175" s="739">
        <v>6376.92745825768</v>
      </c>
      <c r="AU175" s="739">
        <v>5.8978027081742299</v>
      </c>
      <c r="AV175" s="739">
        <v>5.9274582576806703</v>
      </c>
      <c r="AW175" s="739">
        <v>476.88242195079499</v>
      </c>
      <c r="AX175" s="739">
        <v>249.65741429250801</v>
      </c>
      <c r="AY175" s="739">
        <v>0.38719528210579701</v>
      </c>
      <c r="AZ175" s="739">
        <v>476.43633901144699</v>
      </c>
      <c r="BA175" s="739">
        <v>0.44608293934836801</v>
      </c>
      <c r="BB175" s="739">
        <v>1.00015090126838</v>
      </c>
      <c r="BC175" s="739">
        <v>1.04614593476969</v>
      </c>
      <c r="BD175" s="739">
        <v>1.0461298645067401</v>
      </c>
      <c r="BE175" s="739">
        <v>0.118404947610543</v>
      </c>
      <c r="BF175" s="739"/>
      <c r="BG175" s="739">
        <v>6.1849736962888598E-3</v>
      </c>
      <c r="BH175" s="739">
        <v>2.6281215794248199E-3</v>
      </c>
      <c r="BI175" s="739">
        <v>8.8130952757136793E-3</v>
      </c>
    </row>
    <row r="176" spans="10:61">
      <c r="J176" s="150"/>
      <c r="K176" s="4">
        <v>641</v>
      </c>
      <c r="L176" s="80">
        <f t="shared" si="7"/>
        <v>5.9529065797034549E-2</v>
      </c>
      <c r="M176" s="80">
        <f t="shared" si="8"/>
        <v>6376.9277192307918</v>
      </c>
      <c r="N176" s="80">
        <v>6376.9574837636901</v>
      </c>
      <c r="O176" s="80">
        <v>5.9277192307905899</v>
      </c>
      <c r="P176" s="80">
        <v>5.9574837636891003</v>
      </c>
      <c r="Q176" s="80">
        <v>474.929957910182</v>
      </c>
      <c r="R176" s="80">
        <v>249.46261288458399</v>
      </c>
      <c r="S176" s="150">
        <v>0.38142583100414701</v>
      </c>
      <c r="T176" s="150">
        <f t="shared" si="6"/>
        <v>474.49086476563207</v>
      </c>
      <c r="U176" s="150">
        <v>0.43909314454992399</v>
      </c>
      <c r="V176" s="150">
        <v>1.0001503718890901</v>
      </c>
      <c r="W176" s="150">
        <v>1.0461387458854601</v>
      </c>
      <c r="X176" s="150">
        <v>1.04612261690919</v>
      </c>
      <c r="Y176" s="150">
        <v>0.11883860065790899</v>
      </c>
      <c r="Z176" s="150"/>
      <c r="AA176" s="150">
        <v>6.1482240129943798E-3</v>
      </c>
      <c r="AB176" s="150">
        <v>2.58207539969597E-3</v>
      </c>
      <c r="AC176" s="150">
        <v>8.7302994126903406E-3</v>
      </c>
      <c r="AD176" s="150"/>
      <c r="AE176" s="150"/>
      <c r="AF176" s="150"/>
      <c r="AH176" s="4"/>
      <c r="AI176" s="150"/>
      <c r="AJ176" s="150"/>
      <c r="AK176" s="150"/>
      <c r="AL176" s="150"/>
      <c r="AM176" s="150"/>
      <c r="AQ176" s="134">
        <v>641</v>
      </c>
      <c r="AR176" s="739">
        <v>5.9907185467895703E-2</v>
      </c>
      <c r="AS176" s="739">
        <v>6376.9571138071897</v>
      </c>
      <c r="AT176" s="739">
        <v>6376.9870673999203</v>
      </c>
      <c r="AU176" s="739">
        <v>5.9571138071871097</v>
      </c>
      <c r="AV176" s="739">
        <v>5.9870673999210604</v>
      </c>
      <c r="AW176" s="739">
        <v>473.01258092849503</v>
      </c>
      <c r="AX176" s="739">
        <v>249.270680065931</v>
      </c>
      <c r="AY176" s="739">
        <v>0.37582537208571698</v>
      </c>
      <c r="AZ176" s="739">
        <v>472.58026784088202</v>
      </c>
      <c r="BA176" s="739">
        <v>0.43231308761346599</v>
      </c>
      <c r="BB176" s="739">
        <v>1.0001498520493901</v>
      </c>
      <c r="BC176" s="739">
        <v>1.04613167706588</v>
      </c>
      <c r="BD176" s="739">
        <v>1.0461154459826401</v>
      </c>
      <c r="BE176" s="739">
        <v>0.119591974396371</v>
      </c>
      <c r="BF176" s="739"/>
      <c r="BG176" s="739">
        <v>6.11220006455387E-3</v>
      </c>
      <c r="BH176" s="739">
        <v>2.53748849599187E-3</v>
      </c>
      <c r="BI176" s="739">
        <v>8.6496885605457392E-3</v>
      </c>
    </row>
    <row r="177" spans="10:61">
      <c r="J177" s="150"/>
      <c r="K177" s="4">
        <v>642</v>
      </c>
      <c r="L177" s="80">
        <f t="shared" si="7"/>
        <v>6.012734285465917E-2</v>
      </c>
      <c r="M177" s="80">
        <f t="shared" si="8"/>
        <v>6376.9872482965884</v>
      </c>
      <c r="N177" s="80">
        <v>6377.0173119680203</v>
      </c>
      <c r="O177" s="80">
        <v>5.9872482965876204</v>
      </c>
      <c r="P177" s="80">
        <v>6.0173119680149503</v>
      </c>
      <c r="Q177" s="80">
        <v>471.05887040088902</v>
      </c>
      <c r="R177" s="80">
        <v>249.07446109626201</v>
      </c>
      <c r="S177" s="150">
        <v>0.37018479078519601</v>
      </c>
      <c r="T177" s="150">
        <f t="shared" si="6"/>
        <v>470.63338088879465</v>
      </c>
      <c r="U177" s="150">
        <v>0.42548951209439501</v>
      </c>
      <c r="V177" s="150">
        <v>1.0001493223806599</v>
      </c>
      <c r="W177" s="150">
        <v>1.046124429939</v>
      </c>
      <c r="X177" s="150">
        <v>1.0461081395576299</v>
      </c>
      <c r="Y177" s="150">
        <v>0.120029962788976</v>
      </c>
      <c r="Z177" s="150"/>
      <c r="AA177" s="150">
        <v>6.0755602272671398E-3</v>
      </c>
      <c r="AB177" s="150">
        <v>2.49269374422739E-3</v>
      </c>
      <c r="AC177" s="150">
        <v>8.5682539714945199E-3</v>
      </c>
      <c r="AD177" s="150"/>
      <c r="AE177" s="150"/>
      <c r="AF177" s="150"/>
      <c r="AH177" s="4"/>
      <c r="AI177" s="150"/>
      <c r="AJ177" s="150"/>
      <c r="AK177" s="150"/>
      <c r="AL177" s="150"/>
      <c r="AM177" s="150"/>
      <c r="AQ177" s="134">
        <v>642</v>
      </c>
      <c r="AR177" s="739">
        <v>6.05092626913903E-2</v>
      </c>
      <c r="AS177" s="739">
        <v>6377.01702099266</v>
      </c>
      <c r="AT177" s="739">
        <v>6377.0472756239997</v>
      </c>
      <c r="AU177" s="739">
        <v>6.0170209926549996</v>
      </c>
      <c r="AV177" s="739">
        <v>6.0472756240007</v>
      </c>
      <c r="AW177" s="739">
        <v>469.129772752836</v>
      </c>
      <c r="AX177" s="739">
        <v>248.88006645149599</v>
      </c>
      <c r="AY177" s="739">
        <v>0.36468008417083497</v>
      </c>
      <c r="AZ177" s="739">
        <v>468.710937480192</v>
      </c>
      <c r="BA177" s="739">
        <v>0.41883527264408998</v>
      </c>
      <c r="BB177" s="739">
        <v>1.0001487994012399</v>
      </c>
      <c r="BC177" s="739">
        <v>1.0461172644072201</v>
      </c>
      <c r="BD177" s="739">
        <v>1.0461008709017099</v>
      </c>
      <c r="BE177" s="739">
        <v>0.120790868892072</v>
      </c>
      <c r="BF177" s="739"/>
      <c r="BG177" s="739">
        <v>6.0394482601380103E-3</v>
      </c>
      <c r="BH177" s="739">
        <v>2.4490874801344799E-3</v>
      </c>
      <c r="BI177" s="739">
        <v>8.4885357402724893E-3</v>
      </c>
    </row>
    <row r="178" spans="10:61">
      <c r="J178" s="150"/>
      <c r="K178" s="4">
        <v>643</v>
      </c>
      <c r="L178" s="80">
        <f t="shared" si="7"/>
        <v>6.0731632696675537E-2</v>
      </c>
      <c r="M178" s="80">
        <f t="shared" si="8"/>
        <v>6377.0473756394431</v>
      </c>
      <c r="N178" s="80">
        <v>6377.0777414557897</v>
      </c>
      <c r="O178" s="80">
        <v>6.0473756394422802</v>
      </c>
      <c r="P178" s="80">
        <v>6.07774145579062</v>
      </c>
      <c r="Q178" s="80">
        <v>467.17492668174401</v>
      </c>
      <c r="R178" s="80">
        <v>248.682415727408</v>
      </c>
      <c r="S178" s="150">
        <v>0.359167039596542</v>
      </c>
      <c r="T178" s="150">
        <f t="shared" si="6"/>
        <v>466.7627507377822</v>
      </c>
      <c r="U178" s="150">
        <v>0.41217594396183499</v>
      </c>
      <c r="V178" s="150">
        <v>1.0001482694530599</v>
      </c>
      <c r="W178" s="150">
        <v>1.04610995843526</v>
      </c>
      <c r="X178" s="150">
        <v>1.04609350504105</v>
      </c>
      <c r="Y178" s="150">
        <v>0.121233235728141</v>
      </c>
      <c r="Z178" s="150"/>
      <c r="AA178" s="150">
        <v>6.0029216532249399E-3</v>
      </c>
      <c r="AB178" s="150">
        <v>2.4055250086353801E-3</v>
      </c>
      <c r="AC178" s="150">
        <v>8.40844666186032E-3</v>
      </c>
      <c r="AD178" s="150"/>
      <c r="AE178" s="150"/>
      <c r="AF178" s="150"/>
      <c r="AH178" s="4"/>
      <c r="AI178" s="150"/>
      <c r="AJ178" s="150"/>
      <c r="AK178" s="150"/>
      <c r="AL178" s="150"/>
      <c r="AM178" s="150"/>
      <c r="AQ178" s="134">
        <v>643</v>
      </c>
      <c r="AR178" s="739">
        <v>6.1117390891578603E-2</v>
      </c>
      <c r="AS178" s="739">
        <v>6377.0775302553502</v>
      </c>
      <c r="AT178" s="739">
        <v>6377.1080889507903</v>
      </c>
      <c r="AU178" s="739">
        <v>6.0775302553463897</v>
      </c>
      <c r="AV178" s="739">
        <v>6.1080889507921796</v>
      </c>
      <c r="AW178" s="739">
        <v>465.23425500703701</v>
      </c>
      <c r="AX178" s="739">
        <v>248.485534609089</v>
      </c>
      <c r="AY178" s="739">
        <v>0.35375826906333802</v>
      </c>
      <c r="AZ178" s="739">
        <v>464.82860750998702</v>
      </c>
      <c r="BA178" s="739">
        <v>0.40564749704932801</v>
      </c>
      <c r="BB178" s="739">
        <v>1.00014774335402</v>
      </c>
      <c r="BC178" s="739">
        <v>1.0461026951387</v>
      </c>
      <c r="BD178" s="739">
        <v>1.04608613759317</v>
      </c>
      <c r="BE178" s="739">
        <v>0.122001749076844</v>
      </c>
      <c r="BF178" s="739"/>
      <c r="BG178" s="739">
        <v>5.9667271442038396E-3</v>
      </c>
      <c r="BH178" s="739">
        <v>2.3628947820678301E-3</v>
      </c>
      <c r="BI178" s="739">
        <v>8.3296219262716607E-3</v>
      </c>
    </row>
    <row r="179" spans="10:61">
      <c r="J179" s="150"/>
      <c r="K179" s="4">
        <v>644</v>
      </c>
      <c r="L179" s="80">
        <f t="shared" si="7"/>
        <v>6.1341995752571439E-2</v>
      </c>
      <c r="M179" s="80">
        <f t="shared" si="8"/>
        <v>6377.1081072721399</v>
      </c>
      <c r="N179" s="80">
        <v>6377.1387782700203</v>
      </c>
      <c r="O179" s="80">
        <v>6.10810727213895</v>
      </c>
      <c r="P179" s="80">
        <v>6.1387782700152398</v>
      </c>
      <c r="Q179" s="80">
        <v>463.27838669224099</v>
      </c>
      <c r="R179" s="80">
        <v>248.286437796358</v>
      </c>
      <c r="S179" s="150">
        <v>0.34837140434077901</v>
      </c>
      <c r="T179" s="150">
        <f t="shared" si="6"/>
        <v>462.8792362768562</v>
      </c>
      <c r="U179" s="150">
        <v>0.399150415384803</v>
      </c>
      <c r="V179" s="150">
        <v>1.0001472131367699</v>
      </c>
      <c r="W179" s="150">
        <v>1.0460953297127999</v>
      </c>
      <c r="X179" s="150">
        <v>1.0460787116821499</v>
      </c>
      <c r="Y179" s="150">
        <v>0.122448537874789</v>
      </c>
      <c r="Z179" s="150"/>
      <c r="AA179" s="150">
        <v>5.9303171801487996E-3</v>
      </c>
      <c r="AB179" s="150">
        <v>2.3205453111768098E-3</v>
      </c>
      <c r="AC179" s="150">
        <v>8.2508624913256098E-3</v>
      </c>
      <c r="AD179" s="150"/>
      <c r="AE179" s="150"/>
      <c r="AF179" s="150"/>
      <c r="AH179" s="4"/>
      <c r="AI179" s="150"/>
      <c r="AJ179" s="150"/>
      <c r="AK179" s="150"/>
      <c r="AL179" s="150"/>
      <c r="AM179" s="150"/>
      <c r="AQ179" s="134">
        <v>644</v>
      </c>
      <c r="AR179" s="739">
        <v>6.1731630881787299E-2</v>
      </c>
      <c r="AS179" s="739">
        <v>6377.1386476462403</v>
      </c>
      <c r="AT179" s="739">
        <v>6377.1695134616803</v>
      </c>
      <c r="AU179" s="739">
        <v>6.1386476462379704</v>
      </c>
      <c r="AV179" s="739">
        <v>6.1695134616788598</v>
      </c>
      <c r="AW179" s="739">
        <v>461.32629207039901</v>
      </c>
      <c r="AX179" s="739">
        <v>248.087045311239</v>
      </c>
      <c r="AY179" s="739">
        <v>0.34305869970327502</v>
      </c>
      <c r="AZ179" s="739">
        <v>460.93354440460399</v>
      </c>
      <c r="BA179" s="739">
        <v>0.39274766579465198</v>
      </c>
      <c r="BB179" s="739">
        <v>1.00014668393886</v>
      </c>
      <c r="BC179" s="739">
        <v>1.0460879675877599</v>
      </c>
      <c r="BD179" s="739">
        <v>1.0460712443684801</v>
      </c>
      <c r="BE179" s="739">
        <v>0.123224734087671</v>
      </c>
      <c r="BF179" s="739"/>
      <c r="BG179" s="739">
        <v>5.8940456835613504E-3</v>
      </c>
      <c r="BH179" s="739">
        <v>2.27888599754301E-3</v>
      </c>
      <c r="BI179" s="739">
        <v>8.1729316811043496E-3</v>
      </c>
    </row>
    <row r="180" spans="10:61">
      <c r="J180" s="150"/>
      <c r="K180" s="4">
        <v>645</v>
      </c>
      <c r="L180" s="80">
        <f t="shared" si="7"/>
        <v>6.1958493059161159E-2</v>
      </c>
      <c r="M180" s="80">
        <f t="shared" si="8"/>
        <v>6377.1694492678926</v>
      </c>
      <c r="N180" s="80">
        <v>6377.2004285144203</v>
      </c>
      <c r="O180" s="80">
        <v>6.1694492678915296</v>
      </c>
      <c r="P180" s="80">
        <v>6.2004285144211098</v>
      </c>
      <c r="Q180" s="80">
        <v>459.36951718550802</v>
      </c>
      <c r="R180" s="80">
        <v>247.88648793269201</v>
      </c>
      <c r="S180" s="150">
        <v>0.33779663483294398</v>
      </c>
      <c r="T180" s="150">
        <f t="shared" si="6"/>
        <v>458.98310638050469</v>
      </c>
      <c r="U180" s="150">
        <v>0.38641080500332398</v>
      </c>
      <c r="V180" s="150">
        <v>1.00014615346333</v>
      </c>
      <c r="W180" s="150">
        <v>1.0460805420925201</v>
      </c>
      <c r="X180" s="150">
        <v>1.04606375778584</v>
      </c>
      <c r="Y180" s="150">
        <v>0.12367598879700401</v>
      </c>
      <c r="Z180" s="150"/>
      <c r="AA180" s="150">
        <v>5.8577558021740998E-3</v>
      </c>
      <c r="AB180" s="150">
        <v>2.23773012633433E-3</v>
      </c>
      <c r="AC180" s="150">
        <v>8.0954859285084398E-3</v>
      </c>
      <c r="AD180" s="150"/>
      <c r="AE180" s="150"/>
      <c r="AF180" s="150"/>
      <c r="AH180" s="4"/>
      <c r="AI180" s="150"/>
      <c r="AJ180" s="150"/>
      <c r="AK180" s="150"/>
      <c r="AL180" s="150"/>
      <c r="AM180" s="150"/>
      <c r="AQ180" s="134">
        <v>645</v>
      </c>
      <c r="AR180" s="739">
        <v>6.2352044086527503E-2</v>
      </c>
      <c r="AS180" s="739">
        <v>6377.2003792771202</v>
      </c>
      <c r="AT180" s="739">
        <v>6377.2315552991604</v>
      </c>
      <c r="AU180" s="739">
        <v>6.2003792771197599</v>
      </c>
      <c r="AV180" s="739">
        <v>6.2315552991630296</v>
      </c>
      <c r="AW180" s="739">
        <v>457.40615518067699</v>
      </c>
      <c r="AX180" s="739">
        <v>247.684558939281</v>
      </c>
      <c r="AY180" s="739">
        <v>0.33258007226402803</v>
      </c>
      <c r="AZ180" s="739">
        <v>457.026021592718</v>
      </c>
      <c r="BA180" s="739">
        <v>0.380133587958976</v>
      </c>
      <c r="BB180" s="739">
        <v>1.00014562118794</v>
      </c>
      <c r="BC180" s="739">
        <v>1.0460730800640601</v>
      </c>
      <c r="BD180" s="739">
        <v>1.0460561895211899</v>
      </c>
      <c r="BE180" s="739">
        <v>0.12445994423069399</v>
      </c>
      <c r="BF180" s="739"/>
      <c r="BG180" s="739">
        <v>5.8214129489783401E-3</v>
      </c>
      <c r="BH180" s="739">
        <v>2.1970360888735599E-3</v>
      </c>
      <c r="BI180" s="739">
        <v>8.0184490378519008E-3</v>
      </c>
    </row>
    <row r="181" spans="10:61">
      <c r="J181" s="150"/>
      <c r="K181" s="4">
        <v>646</v>
      </c>
      <c r="L181" s="80">
        <f t="shared" si="7"/>
        <v>6.2581186266688973E-2</v>
      </c>
      <c r="M181" s="80">
        <f t="shared" si="8"/>
        <v>6377.2314077609517</v>
      </c>
      <c r="N181" s="80">
        <v>6377.2626983540804</v>
      </c>
      <c r="O181" s="80">
        <v>6.2314077609506899</v>
      </c>
      <c r="P181" s="80">
        <v>6.2626983540840397</v>
      </c>
      <c r="Q181" s="80">
        <v>455.448591790048</v>
      </c>
      <c r="R181" s="80">
        <v>247.48252637338101</v>
      </c>
      <c r="S181" s="150">
        <v>0.327441404818268</v>
      </c>
      <c r="T181" s="150">
        <f t="shared" si="6"/>
        <v>455.07463689339977</v>
      </c>
      <c r="U181" s="150">
        <v>0.373954896648242</v>
      </c>
      <c r="V181" s="150">
        <v>1.00014509046531</v>
      </c>
      <c r="W181" s="150">
        <v>1.0460655938774801</v>
      </c>
      <c r="X181" s="150">
        <v>1.04604864163899</v>
      </c>
      <c r="Y181" s="150">
        <v>0.124915709231118</v>
      </c>
      <c r="Z181" s="150"/>
      <c r="AA181" s="150">
        <v>5.7852466165631902E-3</v>
      </c>
      <c r="AB181" s="150">
        <v>2.1570543059774802E-3</v>
      </c>
      <c r="AC181" s="150">
        <v>7.94230092254067E-3</v>
      </c>
      <c r="AD181" s="150"/>
      <c r="AE181" s="150"/>
      <c r="AF181" s="150"/>
      <c r="AH181" s="4"/>
      <c r="AI181" s="150"/>
      <c r="AJ181" s="150"/>
      <c r="AK181" s="150"/>
      <c r="AL181" s="150"/>
      <c r="AM181" s="150"/>
      <c r="AQ181" s="134">
        <v>646</v>
      </c>
      <c r="AR181" s="739">
        <v>6.2978692547636494E-2</v>
      </c>
      <c r="AS181" s="739">
        <v>6377.2627313212097</v>
      </c>
      <c r="AT181" s="739">
        <v>6377.2942206674797</v>
      </c>
      <c r="AU181" s="739">
        <v>6.2627313212062896</v>
      </c>
      <c r="AV181" s="739">
        <v>6.2942206674801104</v>
      </c>
      <c r="AW181" s="739">
        <v>453.47412249493698</v>
      </c>
      <c r="AX181" s="739">
        <v>247.27803547949199</v>
      </c>
      <c r="AY181" s="739">
        <v>0.32232100721974699</v>
      </c>
      <c r="AZ181" s="739">
        <v>453.10631951635298</v>
      </c>
      <c r="BA181" s="739">
        <v>0.36780297858361899</v>
      </c>
      <c r="BB181" s="739">
        <v>1.0001445551345001</v>
      </c>
      <c r="BC181" s="739">
        <v>1.04605803085925</v>
      </c>
      <c r="BD181" s="739">
        <v>1.0460409713267</v>
      </c>
      <c r="BE181" s="739">
        <v>0.125707500997123</v>
      </c>
      <c r="BF181" s="739"/>
      <c r="BG181" s="739">
        <v>5.7488381133852197E-3</v>
      </c>
      <c r="BH181" s="739">
        <v>2.1173194065819902E-3</v>
      </c>
      <c r="BI181" s="739">
        <v>7.8661575199672103E-3</v>
      </c>
    </row>
    <row r="182" spans="10:61">
      <c r="J182" s="150"/>
      <c r="K182" s="4">
        <v>647</v>
      </c>
      <c r="L182" s="80">
        <f t="shared" si="7"/>
        <v>6.3210137644994627E-2</v>
      </c>
      <c r="M182" s="80">
        <f t="shared" si="8"/>
        <v>6377.2939889472182</v>
      </c>
      <c r="N182" s="80">
        <v>6377.3255940160398</v>
      </c>
      <c r="O182" s="80">
        <v>6.2939889472173798</v>
      </c>
      <c r="P182" s="80">
        <v>6.3255940160398803</v>
      </c>
      <c r="Q182" s="80">
        <v>451.51589106992401</v>
      </c>
      <c r="R182" s="80">
        <v>247.07451295890999</v>
      </c>
      <c r="S182" s="150">
        <v>0.31730431306134299</v>
      </c>
      <c r="T182" s="150">
        <f t="shared" si="6"/>
        <v>451.15411068870856</v>
      </c>
      <c r="U182" s="150">
        <v>0.36178038121547101</v>
      </c>
      <c r="V182" s="150">
        <v>1.0001440241764199</v>
      </c>
      <c r="W182" s="150">
        <v>1.04605048335267</v>
      </c>
      <c r="X182" s="150">
        <v>1.0460333615102799</v>
      </c>
      <c r="Y182" s="150">
        <v>0.12616782110171701</v>
      </c>
      <c r="Z182" s="150"/>
      <c r="AA182" s="150">
        <v>5.7127988218717198E-3</v>
      </c>
      <c r="AB182" s="150">
        <v>2.0784921011318298E-3</v>
      </c>
      <c r="AC182" s="150">
        <v>7.7912909230035497E-3</v>
      </c>
      <c r="AD182" s="150"/>
      <c r="AE182" s="150"/>
      <c r="AF182" s="150"/>
      <c r="AH182" s="4"/>
      <c r="AI182" s="150"/>
      <c r="AJ182" s="150"/>
      <c r="AK182" s="150"/>
      <c r="AL182" s="150"/>
      <c r="AM182" s="150"/>
      <c r="AQ182" s="134">
        <v>647</v>
      </c>
      <c r="AR182" s="739">
        <v>6.3611638930482703E-2</v>
      </c>
      <c r="AS182" s="739">
        <v>6377.3257100137498</v>
      </c>
      <c r="AT182" s="739">
        <v>6377.3575158332196</v>
      </c>
      <c r="AU182" s="739">
        <v>6.3257100137539304</v>
      </c>
      <c r="AV182" s="739">
        <v>6.3575158332191704</v>
      </c>
      <c r="AW182" s="739">
        <v>449.53047914879602</v>
      </c>
      <c r="AX182" s="739">
        <v>246.86743451917701</v>
      </c>
      <c r="AY182" s="739">
        <v>0.31228005048404101</v>
      </c>
      <c r="AZ182" s="739">
        <v>449.17472568818499</v>
      </c>
      <c r="BA182" s="739">
        <v>0.35575346061150998</v>
      </c>
      <c r="BB182" s="739">
        <v>1.0001434858129199</v>
      </c>
      <c r="BC182" s="739">
        <v>1.04604281824681</v>
      </c>
      <c r="BD182" s="739">
        <v>1.0460255880420499</v>
      </c>
      <c r="BE182" s="739">
        <v>0.126967527065972</v>
      </c>
      <c r="BF182" s="739"/>
      <c r="BG182" s="739">
        <v>5.6763304499724103E-3</v>
      </c>
      <c r="BH182" s="739">
        <v>2.03970971164161E-3</v>
      </c>
      <c r="BI182" s="739">
        <v>7.7160401616140203E-3</v>
      </c>
    </row>
    <row r="183" spans="10:61">
      <c r="J183" s="150"/>
      <c r="K183" s="4">
        <v>648</v>
      </c>
      <c r="L183" s="80">
        <f t="shared" si="7"/>
        <v>6.3845410089740068E-2</v>
      </c>
      <c r="M183" s="80">
        <f t="shared" si="8"/>
        <v>6377.3571990848632</v>
      </c>
      <c r="N183" s="80">
        <v>6377.38912178991</v>
      </c>
      <c r="O183" s="80">
        <v>6.3571990848623701</v>
      </c>
      <c r="P183" s="80">
        <v>6.3891217899072403</v>
      </c>
      <c r="Q183" s="80">
        <v>447.571702583297</v>
      </c>
      <c r="R183" s="80">
        <v>246.66240712934899</v>
      </c>
      <c r="S183" s="150">
        <v>0.30738388450597898</v>
      </c>
      <c r="T183" s="150">
        <f t="shared" si="6"/>
        <v>447.22181772466746</v>
      </c>
      <c r="U183" s="150">
        <v>0.34988485862950902</v>
      </c>
      <c r="V183" s="150">
        <v>1.00014295463143</v>
      </c>
      <c r="W183" s="150">
        <v>1.0460352087848099</v>
      </c>
      <c r="X183" s="150">
        <v>1.0460179156499401</v>
      </c>
      <c r="Y183" s="150">
        <v>0.12743244753119101</v>
      </c>
      <c r="Z183" s="150"/>
      <c r="AA183" s="150">
        <v>5.6404217160069296E-3</v>
      </c>
      <c r="AB183" s="150">
        <v>2.0020171843316901E-3</v>
      </c>
      <c r="AC183" s="150">
        <v>7.6424389003386202E-3</v>
      </c>
      <c r="AD183" s="150"/>
      <c r="AE183" s="150"/>
      <c r="AF183" s="150"/>
      <c r="AH183" s="4"/>
      <c r="AI183" s="150"/>
      <c r="AJ183" s="150"/>
      <c r="AK183" s="150"/>
      <c r="AL183" s="150"/>
      <c r="AM183" s="150"/>
      <c r="AQ183" s="134">
        <v>648</v>
      </c>
      <c r="AR183" s="739">
        <v>6.4250946530231806E-2</v>
      </c>
      <c r="AS183" s="739">
        <v>6377.3893216526903</v>
      </c>
      <c r="AT183" s="739">
        <v>6377.4214471259502</v>
      </c>
      <c r="AU183" s="739">
        <v>6.3893216526844103</v>
      </c>
      <c r="AV183" s="739">
        <v>6.4214471259495198</v>
      </c>
      <c r="AW183" s="739">
        <v>445.57551731396501</v>
      </c>
      <c r="AX183" s="739">
        <v>246.45271524272701</v>
      </c>
      <c r="AY183" s="739">
        <v>0.30245567461914102</v>
      </c>
      <c r="AZ183" s="739">
        <v>445.23153474704998</v>
      </c>
      <c r="BA183" s="739">
        <v>0.34398256691489498</v>
      </c>
      <c r="BB183" s="739">
        <v>1.0001424132587</v>
      </c>
      <c r="BC183" s="739">
        <v>1.0460274404818199</v>
      </c>
      <c r="BD183" s="739">
        <v>1.04601003790576</v>
      </c>
      <c r="BE183" s="739">
        <v>0.128240146323606</v>
      </c>
      <c r="BF183" s="739"/>
      <c r="BG183" s="739">
        <v>5.6038993301782804E-3</v>
      </c>
      <c r="BH183" s="739">
        <v>1.9641801982881002E-3</v>
      </c>
      <c r="BI183" s="739">
        <v>7.5680795284663802E-3</v>
      </c>
    </row>
    <row r="184" spans="10:61">
      <c r="J184" s="150"/>
      <c r="K184" s="4">
        <v>649</v>
      </c>
      <c r="L184" s="80">
        <f t="shared" si="7"/>
        <v>6.4487067128699241E-2</v>
      </c>
      <c r="M184" s="80">
        <f t="shared" si="8"/>
        <v>6377.4210444949531</v>
      </c>
      <c r="N184" s="80">
        <v>6377.4532880285196</v>
      </c>
      <c r="O184" s="80">
        <v>6.4210444949521204</v>
      </c>
      <c r="P184" s="80">
        <v>6.4532880285164698</v>
      </c>
      <c r="Q184" s="80">
        <v>443.61632093922901</v>
      </c>
      <c r="R184" s="80">
        <v>246.24616792039899</v>
      </c>
      <c r="S184" s="150">
        <v>0.297678571504919</v>
      </c>
      <c r="T184" s="150">
        <f t="shared" si="6"/>
        <v>443.27805509933467</v>
      </c>
      <c r="U184" s="150">
        <v>0.338265839894347</v>
      </c>
      <c r="V184" s="150">
        <v>1.0001418818663099</v>
      </c>
      <c r="W184" s="150">
        <v>1.0460197684221599</v>
      </c>
      <c r="X184" s="150">
        <v>1.0460023022895899</v>
      </c>
      <c r="Y184" s="150">
        <v>0.12870971284701199</v>
      </c>
      <c r="Z184" s="150"/>
      <c r="AA184" s="150">
        <v>5.5681246941759804E-3</v>
      </c>
      <c r="AB184" s="150">
        <v>1.9276026725297899E-3</v>
      </c>
      <c r="AC184" s="150">
        <v>7.4957273667057601E-3</v>
      </c>
      <c r="AD184" s="150"/>
      <c r="AE184" s="150"/>
      <c r="AF184" s="150"/>
      <c r="AH184" s="4"/>
      <c r="AI184" s="150"/>
      <c r="AJ184" s="150"/>
      <c r="AK184" s="150"/>
      <c r="AL184" s="150"/>
      <c r="AM184" s="150"/>
      <c r="AQ184" s="134">
        <v>649</v>
      </c>
      <c r="AR184" s="739">
        <v>6.4896679278176703E-2</v>
      </c>
      <c r="AS184" s="739">
        <v>6377.45357259922</v>
      </c>
      <c r="AT184" s="739">
        <v>6377.4860209388498</v>
      </c>
      <c r="AU184" s="739">
        <v>6.45357259921464</v>
      </c>
      <c r="AV184" s="739">
        <v>6.4860209388537298</v>
      </c>
      <c r="AW184" s="739">
        <v>441.60953625397502</v>
      </c>
      <c r="AX184" s="739">
        <v>246.03383642763299</v>
      </c>
      <c r="AY184" s="739">
        <v>0.29284628011458302</v>
      </c>
      <c r="AZ184" s="739">
        <v>441.277048511565</v>
      </c>
      <c r="BA184" s="739">
        <v>0.33248774240956103</v>
      </c>
      <c r="BB184" s="739">
        <v>1.0001413375085</v>
      </c>
      <c r="BC184" s="739">
        <v>1.04601189580076</v>
      </c>
      <c r="BD184" s="739">
        <v>1.04599431913754</v>
      </c>
      <c r="BE184" s="739">
        <v>0.12952548386874699</v>
      </c>
      <c r="BF184" s="739"/>
      <c r="BG184" s="739">
        <v>5.5315542215655699E-3</v>
      </c>
      <c r="BH184" s="739">
        <v>1.8907035173733001E-3</v>
      </c>
      <c r="BI184" s="739">
        <v>7.42225773893887E-3</v>
      </c>
    </row>
    <row r="185" spans="10:61">
      <c r="J185" s="150"/>
      <c r="K185" s="4">
        <v>650</v>
      </c>
      <c r="L185" s="80">
        <f t="shared" si="7"/>
        <v>6.5135172928110607E-2</v>
      </c>
      <c r="M185" s="80">
        <f t="shared" si="8"/>
        <v>6377.4855315620816</v>
      </c>
      <c r="N185" s="80">
        <v>6377.5180991485504</v>
      </c>
      <c r="O185" s="80">
        <v>6.48553156208082</v>
      </c>
      <c r="P185" s="80">
        <v>6.51809914854487</v>
      </c>
      <c r="Q185" s="80">
        <v>439.65004785263898</v>
      </c>
      <c r="R185" s="80">
        <v>245.82575395939301</v>
      </c>
      <c r="S185" s="150">
        <v>0.28818675511842101</v>
      </c>
      <c r="T185" s="150">
        <f t="shared" si="6"/>
        <v>439.32312710340921</v>
      </c>
      <c r="U185" s="150">
        <v>0.32692074922979603</v>
      </c>
      <c r="V185" s="150">
        <v>1.00014080591819</v>
      </c>
      <c r="W185" s="150">
        <v>1.04600416049427</v>
      </c>
      <c r="X185" s="150">
        <v>1.04598651964199</v>
      </c>
      <c r="Y185" s="150">
        <v>0.12999974259901101</v>
      </c>
      <c r="Z185" s="150"/>
      <c r="AA185" s="150">
        <v>5.49591724672198E-3</v>
      </c>
      <c r="AB185" s="150">
        <v>1.85522115053654E-3</v>
      </c>
      <c r="AC185" s="150">
        <v>7.3511383972585101E-3</v>
      </c>
      <c r="AD185" s="150"/>
      <c r="AE185" s="150"/>
      <c r="AF185" s="150"/>
      <c r="AH185" s="4"/>
      <c r="AI185" s="150"/>
      <c r="AJ185" s="150"/>
      <c r="AK185" s="150"/>
      <c r="AL185" s="150"/>
      <c r="AM185" s="150"/>
      <c r="AQ185" s="134">
        <v>650</v>
      </c>
      <c r="AR185" s="739">
        <v>6.5548901748129995E-2</v>
      </c>
      <c r="AS185" s="739">
        <v>6377.5184692784896</v>
      </c>
      <c r="AT185" s="739">
        <v>6377.5512437293701</v>
      </c>
      <c r="AU185" s="739">
        <v>6.5184692784928204</v>
      </c>
      <c r="AV185" s="739">
        <v>6.5512437293668899</v>
      </c>
      <c r="AW185" s="739">
        <v>437.632842378009</v>
      </c>
      <c r="AX185" s="739">
        <v>245.610756440465</v>
      </c>
      <c r="AY185" s="739">
        <v>0.28345019673439298</v>
      </c>
      <c r="AZ185" s="739">
        <v>437.31157603175598</v>
      </c>
      <c r="BA185" s="739">
        <v>0.32126634625349798</v>
      </c>
      <c r="BB185" s="739">
        <v>1.0001402586001999</v>
      </c>
      <c r="BC185" s="739">
        <v>1.04599618242128</v>
      </c>
      <c r="BD185" s="739">
        <v>1.0459784299381401</v>
      </c>
      <c r="BE185" s="739">
        <v>0.13082366603112</v>
      </c>
      <c r="BF185" s="739"/>
      <c r="BG185" s="739">
        <v>5.4593046855844901E-3</v>
      </c>
      <c r="BH185" s="739">
        <v>1.81925180023312E-3</v>
      </c>
      <c r="BI185" s="739">
        <v>7.2785564858176199E-3</v>
      </c>
    </row>
    <row r="186" spans="10:61">
      <c r="J186" s="150"/>
      <c r="K186" s="4">
        <v>651</v>
      </c>
      <c r="L186" s="80">
        <f t="shared" si="7"/>
        <v>6.5789792299094291E-2</v>
      </c>
      <c r="M186" s="80">
        <f t="shared" si="8"/>
        <v>6377.5506667350101</v>
      </c>
      <c r="N186" s="80">
        <v>6377.5835616311597</v>
      </c>
      <c r="O186" s="80">
        <v>6.5506667350089298</v>
      </c>
      <c r="P186" s="80">
        <v>6.5835616311584699</v>
      </c>
      <c r="Q186" s="80">
        <v>435.67319219731701</v>
      </c>
      <c r="R186" s="80">
        <v>245.40112346125599</v>
      </c>
      <c r="S186" s="150">
        <v>0.27890674648063501</v>
      </c>
      <c r="T186" s="150">
        <f t="shared" si="6"/>
        <v>435.35734527102596</v>
      </c>
      <c r="U186" s="150">
        <v>0.31584692629105399</v>
      </c>
      <c r="V186" s="150">
        <v>1.00013972682541</v>
      </c>
      <c r="W186" s="150">
        <v>1.0459883832118</v>
      </c>
      <c r="X186" s="150">
        <v>1.04597056590083</v>
      </c>
      <c r="Y186" s="150">
        <v>0.13130266356620299</v>
      </c>
      <c r="Z186" s="150"/>
      <c r="AA186" s="150">
        <v>5.4238089568462598E-3</v>
      </c>
      <c r="AB186" s="150">
        <v>1.7848446949602101E-3</v>
      </c>
      <c r="AC186" s="150">
        <v>7.2086536518064801E-3</v>
      </c>
      <c r="AD186" s="150"/>
      <c r="AE186" s="150"/>
      <c r="AF186" s="150"/>
      <c r="AH186" s="4"/>
      <c r="AI186" s="150"/>
      <c r="AJ186" s="150"/>
      <c r="AK186" s="150"/>
      <c r="AL186" s="150"/>
      <c r="AM186" s="150"/>
      <c r="AQ186" s="134">
        <v>651</v>
      </c>
      <c r="AR186" s="739">
        <v>6.6207679162882394E-2</v>
      </c>
      <c r="AS186" s="739">
        <v>6377.5840181802396</v>
      </c>
      <c r="AT186" s="739">
        <v>6377.6171220198203</v>
      </c>
      <c r="AU186" s="739">
        <v>6.5840181802409496</v>
      </c>
      <c r="AV186" s="739">
        <v>6.6171220198223901</v>
      </c>
      <c r="AW186" s="739">
        <v>433.64574929271498</v>
      </c>
      <c r="AX186" s="739">
        <v>245.18343323280899</v>
      </c>
      <c r="AY186" s="739">
        <v>0.27426568493157999</v>
      </c>
      <c r="AZ186" s="739">
        <v>433.33543363858701</v>
      </c>
      <c r="BA186" s="739">
        <v>0.31031565412770101</v>
      </c>
      <c r="BB186" s="739">
        <v>1.00013917657289</v>
      </c>
      <c r="BC186" s="739">
        <v>1.0459802985419899</v>
      </c>
      <c r="BD186" s="739">
        <v>1.0459623684891199</v>
      </c>
      <c r="BE186" s="739">
        <v>0.13213482037417601</v>
      </c>
      <c r="BF186" s="739"/>
      <c r="BG186" s="739">
        <v>5.3871603752203498E-3</v>
      </c>
      <c r="BH186" s="739">
        <v>1.74979668303977E-3</v>
      </c>
      <c r="BI186" s="739">
        <v>7.1369570582601304E-3</v>
      </c>
    </row>
    <row r="187" spans="10:61">
      <c r="J187" s="150"/>
      <c r="K187" s="4">
        <v>652</v>
      </c>
      <c r="L187" s="80">
        <f t="shared" si="7"/>
        <v>6.6450990704132878E-2</v>
      </c>
      <c r="M187" s="80">
        <f t="shared" si="8"/>
        <v>6377.6164565273093</v>
      </c>
      <c r="N187" s="80">
        <v>6377.6496820226603</v>
      </c>
      <c r="O187" s="80">
        <v>6.6164565273080198</v>
      </c>
      <c r="P187" s="80">
        <v>6.6496820226600901</v>
      </c>
      <c r="Q187" s="80">
        <v>431.68607005688602</v>
      </c>
      <c r="R187" s="80">
        <v>244.972234224429</v>
      </c>
      <c r="S187" s="150">
        <v>0.269836788232584</v>
      </c>
      <c r="T187" s="150">
        <f t="shared" si="6"/>
        <v>431.38102842841681</v>
      </c>
      <c r="U187" s="150">
        <v>0.305041628469221</v>
      </c>
      <c r="V187" s="150">
        <v>1.00013864462755</v>
      </c>
      <c r="W187" s="150">
        <v>1.04597243476631</v>
      </c>
      <c r="X187" s="150">
        <v>1.04595443924054</v>
      </c>
      <c r="Y187" s="150">
        <v>0.132618603770425</v>
      </c>
      <c r="Z187" s="150"/>
      <c r="AA187" s="150">
        <v>5.3518094982147098E-3</v>
      </c>
      <c r="AB187" s="150">
        <v>1.71644489861817E-3</v>
      </c>
      <c r="AC187" s="150">
        <v>7.0682543968328803E-3</v>
      </c>
      <c r="AD187" s="150"/>
      <c r="AE187" s="150"/>
      <c r="AF187" s="150"/>
      <c r="AH187" s="4"/>
      <c r="AI187" s="150"/>
      <c r="AJ187" s="150"/>
      <c r="AK187" s="150"/>
      <c r="AL187" s="150"/>
      <c r="AM187" s="150"/>
      <c r="AQ187" s="134">
        <v>652</v>
      </c>
      <c r="AR187" s="739">
        <v>6.6873077400724304E-2</v>
      </c>
      <c r="AS187" s="739">
        <v>6377.6502258594001</v>
      </c>
      <c r="AT187" s="739">
        <v>6377.6836623980998</v>
      </c>
      <c r="AU187" s="739">
        <v>6.6502258594038297</v>
      </c>
      <c r="AV187" s="739">
        <v>6.6836623981041896</v>
      </c>
      <c r="AW187" s="739">
        <v>429.648577851911</v>
      </c>
      <c r="AX187" s="739">
        <v>244.751824337166</v>
      </c>
      <c r="AY187" s="739">
        <v>0.26529093732867498</v>
      </c>
      <c r="AZ187" s="739">
        <v>429.34894499131502</v>
      </c>
      <c r="BA187" s="739">
        <v>0.29963286059672301</v>
      </c>
      <c r="BB187" s="739">
        <v>1.00013809146694</v>
      </c>
      <c r="BC187" s="739">
        <v>1.0459642423422599</v>
      </c>
      <c r="BD187" s="739">
        <v>1.0459461329526201</v>
      </c>
      <c r="BE187" s="739">
        <v>0.133459075716019</v>
      </c>
      <c r="BF187" s="739"/>
      <c r="BG187" s="739">
        <v>5.3151310325242297E-3</v>
      </c>
      <c r="BH187" s="739">
        <v>1.68230933160778E-3</v>
      </c>
      <c r="BI187" s="739">
        <v>6.9974403641320003E-3</v>
      </c>
    </row>
    <row r="188" spans="10:61">
      <c r="J188" s="150"/>
      <c r="K188" s="4">
        <v>653</v>
      </c>
      <c r="L188" s="80">
        <f t="shared" si="7"/>
        <v>6.7118834263617907E-2</v>
      </c>
      <c r="M188" s="80">
        <f t="shared" si="8"/>
        <v>6377.6829075180131</v>
      </c>
      <c r="N188" s="80">
        <v>6377.7164669351396</v>
      </c>
      <c r="O188" s="80">
        <v>6.6829075180121498</v>
      </c>
      <c r="P188" s="80">
        <v>6.7164669351439601</v>
      </c>
      <c r="Q188" s="80">
        <v>427.68900477361899</v>
      </c>
      <c r="R188" s="80">
        <v>244.53904362675701</v>
      </c>
      <c r="S188" s="150">
        <v>0.260975056020393</v>
      </c>
      <c r="T188" s="150">
        <f t="shared" si="6"/>
        <v>427.39450274034874</v>
      </c>
      <c r="U188" s="150">
        <v>0.29450203327026397</v>
      </c>
      <c r="V188" s="150">
        <v>1.00013755936548</v>
      </c>
      <c r="W188" s="150">
        <v>1.04595631333001</v>
      </c>
      <c r="X188" s="150">
        <v>1.0459381378160499</v>
      </c>
      <c r="Y188" s="150">
        <v>0.133947692490892</v>
      </c>
      <c r="Z188" s="150"/>
      <c r="AA188" s="150">
        <v>5.2799286324463198E-3</v>
      </c>
      <c r="AB188" s="150">
        <v>1.64999289538806E-3</v>
      </c>
      <c r="AC188" s="150">
        <v>6.9299215278343798E-3</v>
      </c>
      <c r="AD188" s="150"/>
      <c r="AE188" s="150"/>
      <c r="AF188" s="150"/>
      <c r="AH188" s="4"/>
      <c r="AI188" s="150"/>
      <c r="AJ188" s="150"/>
      <c r="AK188" s="150"/>
      <c r="AL188" s="150"/>
      <c r="AM188" s="150"/>
      <c r="AQ188" s="134">
        <v>653</v>
      </c>
      <c r="AR188" s="739">
        <v>6.75451630020341E-2</v>
      </c>
      <c r="AS188" s="739">
        <v>6377.7170989368096</v>
      </c>
      <c r="AT188" s="739">
        <v>6377.7508715183103</v>
      </c>
      <c r="AU188" s="739">
        <v>6.7170989368045504</v>
      </c>
      <c r="AV188" s="739">
        <v>6.7508715183055701</v>
      </c>
      <c r="AW188" s="739">
        <v>425.641656204068</v>
      </c>
      <c r="AX188" s="739">
        <v>244.31588686280799</v>
      </c>
      <c r="AY188" s="739">
        <v>0.25652408026290202</v>
      </c>
      <c r="AZ188" s="739">
        <v>425.35244112252099</v>
      </c>
      <c r="BA188" s="739">
        <v>0.289215081546363</v>
      </c>
      <c r="BB188" s="739">
        <v>1.000137003324</v>
      </c>
      <c r="BC188" s="739">
        <v>1.0459480119819899</v>
      </c>
      <c r="BD188" s="739">
        <v>1.0459297214711301</v>
      </c>
      <c r="BE188" s="739">
        <v>0.13479656213348801</v>
      </c>
      <c r="BF188" s="739"/>
      <c r="BG188" s="739">
        <v>5.2432264860245697E-3</v>
      </c>
      <c r="BH188" s="739">
        <v>1.6167604666217799E-3</v>
      </c>
      <c r="BI188" s="739">
        <v>6.8599869526463596E-3</v>
      </c>
    </row>
    <row r="189" spans="10:61">
      <c r="J189" s="150"/>
      <c r="K189" s="4">
        <v>654</v>
      </c>
      <c r="L189" s="80">
        <f t="shared" si="7"/>
        <v>6.7793389762461895E-2</v>
      </c>
      <c r="M189" s="80">
        <f t="shared" si="8"/>
        <v>6377.750026352277</v>
      </c>
      <c r="N189" s="80">
        <v>6377.78392304716</v>
      </c>
      <c r="O189" s="80">
        <v>6.7500263522757802</v>
      </c>
      <c r="P189" s="80">
        <v>6.7839230471570096</v>
      </c>
      <c r="Q189" s="80">
        <v>423.68232699498799</v>
      </c>
      <c r="R189" s="80">
        <v>244.10150862132701</v>
      </c>
      <c r="S189" s="150">
        <v>0.25231966005735801</v>
      </c>
      <c r="T189" s="150">
        <f t="shared" si="6"/>
        <v>423.39810175421815</v>
      </c>
      <c r="U189" s="150">
        <v>0.28422524076982703</v>
      </c>
      <c r="V189" s="150">
        <v>1.0001364710813601</v>
      </c>
      <c r="W189" s="150">
        <v>1.0459400170555599</v>
      </c>
      <c r="X189" s="150">
        <v>1.04592165976255</v>
      </c>
      <c r="Y189" s="150">
        <v>0.135290060271018</v>
      </c>
      <c r="Z189" s="150"/>
      <c r="AA189" s="150">
        <v>5.20817620648251E-3</v>
      </c>
      <c r="AB189" s="150">
        <v>1.5854593854668999E-3</v>
      </c>
      <c r="AC189" s="150">
        <v>6.7936355919494002E-3</v>
      </c>
      <c r="AD189" s="150"/>
      <c r="AE189" s="150"/>
      <c r="AF189" s="150"/>
      <c r="AH189" s="4"/>
      <c r="AI189" s="150"/>
      <c r="AJ189" s="150"/>
      <c r="AK189" s="150"/>
      <c r="AL189" s="150"/>
      <c r="AM189" s="150"/>
      <c r="AQ189" s="134">
        <v>654</v>
      </c>
      <c r="AR189" s="739">
        <v>6.8224003175931996E-2</v>
      </c>
      <c r="AS189" s="739">
        <v>6377.7846440998101</v>
      </c>
      <c r="AT189" s="739">
        <v>6377.8187561014001</v>
      </c>
      <c r="AU189" s="739">
        <v>6.7846440998065898</v>
      </c>
      <c r="AV189" s="739">
        <v>6.8187561013945599</v>
      </c>
      <c r="AW189" s="739">
        <v>421.62531983744702</v>
      </c>
      <c r="AX189" s="739">
        <v>243.87557749160001</v>
      </c>
      <c r="AY189" s="739">
        <v>0.247963175394456</v>
      </c>
      <c r="AZ189" s="739">
        <v>421.34626048075103</v>
      </c>
      <c r="BA189" s="739">
        <v>0.27905935669577298</v>
      </c>
      <c r="BB189" s="739">
        <v>1.0001359121870499</v>
      </c>
      <c r="BC189" s="739">
        <v>1.0459316056013801</v>
      </c>
      <c r="BD189" s="739">
        <v>1.0459131321673001</v>
      </c>
      <c r="BE189" s="739">
        <v>0.13614741098263</v>
      </c>
      <c r="BF189" s="739"/>
      <c r="BG189" s="739">
        <v>5.1714566480180702E-3</v>
      </c>
      <c r="BH189" s="739">
        <v>1.55312038925339E-3</v>
      </c>
      <c r="BI189" s="739">
        <v>6.72457703727146E-3</v>
      </c>
    </row>
    <row r="190" spans="10:61">
      <c r="J190" s="150"/>
      <c r="K190" s="4">
        <v>655</v>
      </c>
      <c r="L190" s="80">
        <f t="shared" si="7"/>
        <v>6.8474724656776745E-2</v>
      </c>
      <c r="M190" s="80">
        <f t="shared" si="8"/>
        <v>6377.8178197420393</v>
      </c>
      <c r="N190" s="80">
        <v>6377.85205710437</v>
      </c>
      <c r="O190" s="80">
        <v>6.8178197420382398</v>
      </c>
      <c r="P190" s="80">
        <v>6.8520571043666303</v>
      </c>
      <c r="Q190" s="80">
        <v>419.666374717834</v>
      </c>
      <c r="R190" s="80">
        <v>243.659585732279</v>
      </c>
      <c r="S190" s="150">
        <v>0.24386864674827299</v>
      </c>
      <c r="T190" s="150">
        <f t="shared" si="6"/>
        <v>419.39216644169289</v>
      </c>
      <c r="U190" s="150">
        <v>0.274208276141097</v>
      </c>
      <c r="V190" s="150">
        <v>1.0001353798186801</v>
      </c>
      <c r="W190" s="150">
        <v>1.0459235440758601</v>
      </c>
      <c r="X190" s="150">
        <v>1.0459050031953101</v>
      </c>
      <c r="Y190" s="150">
        <v>0.13664583893478299</v>
      </c>
      <c r="Z190" s="150"/>
      <c r="AA190" s="150">
        <v>5.1365621498348996E-3</v>
      </c>
      <c r="AB190" s="150">
        <v>1.52281466100509E-3</v>
      </c>
      <c r="AC190" s="150">
        <v>6.6593768108399896E-3</v>
      </c>
      <c r="AD190" s="150"/>
      <c r="AE190" s="150"/>
      <c r="AF190" s="150"/>
      <c r="AH190" s="4"/>
      <c r="AI190" s="150"/>
      <c r="AJ190" s="150"/>
      <c r="AK190" s="150"/>
      <c r="AL190" s="150"/>
      <c r="AM190" s="150"/>
      <c r="AQ190" s="134">
        <v>655</v>
      </c>
      <c r="AR190" s="739">
        <v>6.8909665807000905E-2</v>
      </c>
      <c r="AS190" s="739">
        <v>6377.8528681029802</v>
      </c>
      <c r="AT190" s="739">
        <v>6377.8873229358896</v>
      </c>
      <c r="AU190" s="739">
        <v>6.8528681029825202</v>
      </c>
      <c r="AV190" s="739">
        <v>6.8873229358860204</v>
      </c>
      <c r="AW190" s="739">
        <v>417.59991162280397</v>
      </c>
      <c r="AX190" s="739">
        <v>243.43085247377999</v>
      </c>
      <c r="AY190" s="739">
        <v>0.23960622137625701</v>
      </c>
      <c r="AZ190" s="739">
        <v>417.33074897062301</v>
      </c>
      <c r="BA190" s="739">
        <v>0.26916265218109497</v>
      </c>
      <c r="BB190" s="739">
        <v>1.0001348181004299</v>
      </c>
      <c r="BC190" s="739">
        <v>1.04591502132073</v>
      </c>
      <c r="BD190" s="739">
        <v>1.0458963631436899</v>
      </c>
      <c r="BE190" s="739">
        <v>0.13751175490051501</v>
      </c>
      <c r="BF190" s="739"/>
      <c r="BG190" s="739">
        <v>5.0998315117381102E-3</v>
      </c>
      <c r="BH190" s="739">
        <v>1.49135900713299E-3</v>
      </c>
      <c r="BI190" s="739">
        <v>6.5911905188710896E-3</v>
      </c>
    </row>
    <row r="191" spans="10:61">
      <c r="J191" s="150"/>
      <c r="K191" s="4">
        <v>656</v>
      </c>
      <c r="L191" s="80">
        <f t="shared" si="7"/>
        <v>6.9162907080619743E-2</v>
      </c>
      <c r="M191" s="80">
        <f t="shared" si="8"/>
        <v>6377.8862944666962</v>
      </c>
      <c r="N191" s="80">
        <v>6377.9208759202402</v>
      </c>
      <c r="O191" s="80">
        <v>6.8862944666950101</v>
      </c>
      <c r="P191" s="80">
        <v>6.9208759202353196</v>
      </c>
      <c r="Q191" s="80">
        <v>415.641493330049</v>
      </c>
      <c r="R191" s="80">
        <v>243.21323105056001</v>
      </c>
      <c r="S191" s="150">
        <v>0.235620000374345</v>
      </c>
      <c r="T191" s="150">
        <f t="shared" si="6"/>
        <v>415.37704523779621</v>
      </c>
      <c r="U191" s="150">
        <v>0.26444809225278598</v>
      </c>
      <c r="V191" s="150">
        <v>1.0001342856223301</v>
      </c>
      <c r="W191" s="150">
        <v>1.04590689250378</v>
      </c>
      <c r="X191" s="150">
        <v>1.0458881662094299</v>
      </c>
      <c r="Y191" s="150">
        <v>0.138015161594922</v>
      </c>
      <c r="Z191" s="150"/>
      <c r="AA191" s="150">
        <v>5.0650964717104102E-3</v>
      </c>
      <c r="AB191" s="150">
        <v>1.4620286320809199E-3</v>
      </c>
      <c r="AC191" s="150">
        <v>6.5271251037913296E-3</v>
      </c>
      <c r="AD191" s="150"/>
      <c r="AE191" s="150"/>
      <c r="AF191" s="150"/>
      <c r="AH191" s="4"/>
      <c r="AI191" s="150"/>
      <c r="AJ191" s="150"/>
      <c r="AK191" s="150"/>
      <c r="AL191" s="150"/>
      <c r="AM191" s="150"/>
      <c r="AQ191" s="134">
        <v>656</v>
      </c>
      <c r="AR191" s="739">
        <v>6.9602219462075399E-2</v>
      </c>
      <c r="AS191" s="739">
        <v>6377.92177776879</v>
      </c>
      <c r="AT191" s="739">
        <v>6377.9565788785203</v>
      </c>
      <c r="AU191" s="739">
        <v>6.9217777687895303</v>
      </c>
      <c r="AV191" s="739">
        <v>6.9565788785205598</v>
      </c>
      <c r="AW191" s="739">
        <v>413.56578185351901</v>
      </c>
      <c r="AX191" s="739">
        <v>242.981667623687</v>
      </c>
      <c r="AY191" s="739">
        <v>0.23145115558339899</v>
      </c>
      <c r="AZ191" s="739">
        <v>413.30625999031099</v>
      </c>
      <c r="BA191" s="739">
        <v>0.25952186320758502</v>
      </c>
      <c r="BB191" s="739">
        <v>1.00013372110985</v>
      </c>
      <c r="BC191" s="739">
        <v>1.04589825724019</v>
      </c>
      <c r="BD191" s="739">
        <v>1.0458794124825399</v>
      </c>
      <c r="BE191" s="739">
        <v>0.13888972782660899</v>
      </c>
      <c r="BF191" s="739"/>
      <c r="BG191" s="739">
        <v>5.0283611483990598E-3</v>
      </c>
      <c r="BH191" s="739">
        <v>1.43144586064177E-3</v>
      </c>
      <c r="BI191" s="739">
        <v>6.4598070090408303E-3</v>
      </c>
    </row>
    <row r="192" spans="10:61">
      <c r="J192" s="150"/>
      <c r="K192" s="4">
        <v>657</v>
      </c>
      <c r="L192" s="80">
        <f t="shared" si="7"/>
        <v>6.9858005852806743E-2</v>
      </c>
      <c r="M192" s="80">
        <f t="shared" si="8"/>
        <v>6377.9554573737769</v>
      </c>
      <c r="N192" s="80">
        <v>6377.9903863767004</v>
      </c>
      <c r="O192" s="80">
        <v>6.95545737377563</v>
      </c>
      <c r="P192" s="80">
        <v>6.9903863767020402</v>
      </c>
      <c r="Q192" s="80">
        <v>411.60803564965499</v>
      </c>
      <c r="R192" s="80">
        <v>242.76240022965601</v>
      </c>
      <c r="S192" s="150">
        <v>0.22757164483690401</v>
      </c>
      <c r="T192" s="150">
        <f t="shared" si="6"/>
        <v>411.3530940773208</v>
      </c>
      <c r="U192" s="150">
        <v>0.25494157233418302</v>
      </c>
      <c r="V192" s="150">
        <v>1.00013318853858</v>
      </c>
      <c r="W192" s="150">
        <v>1.04589006043202</v>
      </c>
      <c r="X192" s="150">
        <v>1.04587114687961</v>
      </c>
      <c r="Y192" s="150">
        <v>0.13939816266975</v>
      </c>
      <c r="Z192" s="150"/>
      <c r="AA192" s="150">
        <v>4.9937892580117797E-3</v>
      </c>
      <c r="AB192" s="150">
        <v>1.40307085298086E-3</v>
      </c>
      <c r="AC192" s="150">
        <v>6.3968601109926498E-3</v>
      </c>
      <c r="AD192" s="150"/>
      <c r="AE192" s="150"/>
      <c r="AF192" s="150"/>
      <c r="AH192" s="4"/>
      <c r="AI192" s="150"/>
      <c r="AJ192" s="150"/>
      <c r="AK192" s="150"/>
      <c r="AL192" s="150"/>
      <c r="AM192" s="150"/>
      <c r="AQ192" s="134">
        <v>657</v>
      </c>
      <c r="AR192" s="739">
        <v>7.0301733397098207E-2</v>
      </c>
      <c r="AS192" s="739">
        <v>6377.9913799882497</v>
      </c>
      <c r="AT192" s="739">
        <v>6378.0265308549497</v>
      </c>
      <c r="AU192" s="739">
        <v>6.9913799882515999</v>
      </c>
      <c r="AV192" s="739">
        <v>7.02653085495015</v>
      </c>
      <c r="AW192" s="739">
        <v>409.52328828303598</v>
      </c>
      <c r="AX192" s="739">
        <v>242.52797831546599</v>
      </c>
      <c r="AY192" s="739">
        <v>0.22349585590046001</v>
      </c>
      <c r="AZ192" s="739">
        <v>409.27315446626898</v>
      </c>
      <c r="BA192" s="739">
        <v>0.25013381676706697</v>
      </c>
      <c r="BB192" s="739">
        <v>1.0001326212624799</v>
      </c>
      <c r="BC192" s="739">
        <v>1.04588131143954</v>
      </c>
      <c r="BD192" s="739">
        <v>1.04586227824557</v>
      </c>
      <c r="BE192" s="739">
        <v>0.14028146501095801</v>
      </c>
      <c r="BF192" s="739"/>
      <c r="BG192" s="739">
        <v>4.9570557041149904E-3</v>
      </c>
      <c r="BH192" s="739">
        <v>1.37335014948829E-3</v>
      </c>
      <c r="BI192" s="739">
        <v>6.33040585360328E-3</v>
      </c>
    </row>
    <row r="193" spans="10:61">
      <c r="J193" s="150"/>
      <c r="K193" s="4">
        <v>658</v>
      </c>
      <c r="L193" s="80">
        <f t="shared" si="7"/>
        <v>7.0560090483794288E-2</v>
      </c>
      <c r="M193" s="80">
        <f t="shared" si="8"/>
        <v>6378.0253153796293</v>
      </c>
      <c r="N193" s="80">
        <v>6378.0605954248704</v>
      </c>
      <c r="O193" s="80">
        <v>7.0253153796284398</v>
      </c>
      <c r="P193" s="80">
        <v>7.06059542487034</v>
      </c>
      <c r="Q193" s="80">
        <v>407.56636196113902</v>
      </c>
      <c r="R193" s="80">
        <v>242.307048481263</v>
      </c>
      <c r="S193" s="150">
        <v>0.21972144545800101</v>
      </c>
      <c r="T193" s="150">
        <f t="shared" si="6"/>
        <v>407.32067642843498</v>
      </c>
      <c r="U193" s="150">
        <v>0.24568553270403801</v>
      </c>
      <c r="V193" s="150">
        <v>1.0001320886151299</v>
      </c>
      <c r="W193" s="150">
        <v>1.0458730459327801</v>
      </c>
      <c r="X193" s="150">
        <v>1.0458539432599401</v>
      </c>
      <c r="Y193" s="150">
        <v>0.14079497789180101</v>
      </c>
      <c r="Z193" s="150"/>
      <c r="AA193" s="150">
        <v>4.9226506682118303E-3</v>
      </c>
      <c r="AB193" s="150">
        <v>1.3459105487495101E-3</v>
      </c>
      <c r="AC193" s="150">
        <v>6.2685612169613401E-3</v>
      </c>
      <c r="AD193" s="150"/>
      <c r="AE193" s="150"/>
      <c r="AF193" s="150"/>
      <c r="AH193" s="4"/>
      <c r="AI193" s="150"/>
      <c r="AJ193" s="150"/>
      <c r="AK193" s="150"/>
      <c r="AL193" s="150"/>
      <c r="AM193" s="150"/>
      <c r="AQ193" s="134">
        <v>658</v>
      </c>
      <c r="AR193" s="739">
        <v>7.1008277564045694E-2</v>
      </c>
      <c r="AS193" s="739">
        <v>6378.0616817216496</v>
      </c>
      <c r="AT193" s="739">
        <v>6378.0971858604298</v>
      </c>
      <c r="AU193" s="739">
        <v>7.0616817216487</v>
      </c>
      <c r="AV193" s="739">
        <v>7.0971858604307299</v>
      </c>
      <c r="AW193" s="739">
        <v>405.472796159513</v>
      </c>
      <c r="AX193" s="739">
        <v>242.06973947872001</v>
      </c>
      <c r="AY193" s="739">
        <v>0.21573814256464099</v>
      </c>
      <c r="AZ193" s="739">
        <v>405.23180088509503</v>
      </c>
      <c r="BA193" s="739">
        <v>0.240995274417377</v>
      </c>
      <c r="BB193" s="739">
        <v>1.00013151860691</v>
      </c>
      <c r="BC193" s="739">
        <v>1.0458641819779899</v>
      </c>
      <c r="BD193" s="739">
        <v>1.0458449584737299</v>
      </c>
      <c r="BE193" s="739">
        <v>0.141687103026015</v>
      </c>
      <c r="BF193" s="739"/>
      <c r="BG193" s="739">
        <v>4.8859253966911801E-3</v>
      </c>
      <c r="BH193" s="739">
        <v>1.3170407595327199E-3</v>
      </c>
      <c r="BI193" s="739">
        <v>6.2029661562238896E-3</v>
      </c>
    </row>
    <row r="194" spans="10:61">
      <c r="J194" s="150"/>
      <c r="K194" s="4">
        <v>659</v>
      </c>
      <c r="L194" s="80">
        <f t="shared" si="7"/>
        <v>7.1269231182630427E-2</v>
      </c>
      <c r="M194" s="80">
        <f t="shared" si="8"/>
        <v>6378.0958754701132</v>
      </c>
      <c r="N194" s="80">
        <v>6378.1315100857</v>
      </c>
      <c r="O194" s="80">
        <v>7.0958754701122402</v>
      </c>
      <c r="P194" s="80">
        <v>7.1315100857035496</v>
      </c>
      <c r="Q194" s="80">
        <v>403.51684004895401</v>
      </c>
      <c r="R194" s="80">
        <v>241.847130570931</v>
      </c>
      <c r="S194" s="150">
        <v>0.21206721083588001</v>
      </c>
      <c r="T194" s="150">
        <f t="shared" si="6"/>
        <v>403.28016332339405</v>
      </c>
      <c r="U194" s="150">
        <v>0.23667672555993599</v>
      </c>
      <c r="V194" s="150">
        <v>1.00013098590117</v>
      </c>
      <c r="W194" s="150">
        <v>1.0458558470576</v>
      </c>
      <c r="X194" s="150">
        <v>1.04583655338365</v>
      </c>
      <c r="Y194" s="150">
        <v>0.142205744323292</v>
      </c>
      <c r="Z194" s="150"/>
      <c r="AA194" s="150">
        <v>4.8516909321004503E-3</v>
      </c>
      <c r="AB194" s="150">
        <v>1.2905166419726001E-3</v>
      </c>
      <c r="AC194" s="150">
        <v>6.1422075740730402E-3</v>
      </c>
      <c r="AD194" s="150"/>
      <c r="AE194" s="150"/>
      <c r="AF194" s="150"/>
      <c r="AH194" s="4"/>
      <c r="AI194" s="150"/>
      <c r="AJ194" s="150"/>
      <c r="AK194" s="150"/>
      <c r="AL194" s="150"/>
      <c r="AM194" s="150"/>
      <c r="AQ194" s="134">
        <v>659</v>
      </c>
      <c r="AR194" s="739">
        <v>7.1721922617923303E-2</v>
      </c>
      <c r="AS194" s="739">
        <v>6378.13268999921</v>
      </c>
      <c r="AT194" s="739">
        <v>6378.1685509605204</v>
      </c>
      <c r="AU194" s="739">
        <v>7.1326899992127499</v>
      </c>
      <c r="AV194" s="739">
        <v>7.1685509605217099</v>
      </c>
      <c r="AW194" s="739">
        <v>401.41467825751801</v>
      </c>
      <c r="AX194" s="739">
        <v>241.60690559411501</v>
      </c>
      <c r="AY194" s="739">
        <v>0.20817578006267701</v>
      </c>
      <c r="AZ194" s="739">
        <v>401.18257532239801</v>
      </c>
      <c r="BA194" s="739">
        <v>0.232102935120372</v>
      </c>
      <c r="BB194" s="739">
        <v>1.00013041319324</v>
      </c>
      <c r="BC194" s="739">
        <v>1.0458468668939001</v>
      </c>
      <c r="BD194" s="739">
        <v>1.0458274511869601</v>
      </c>
      <c r="BE194" s="739">
        <v>0.14310677978073699</v>
      </c>
      <c r="BF194" s="739"/>
      <c r="BG194" s="739">
        <v>4.8149805122868301E-3</v>
      </c>
      <c r="BH194" s="739">
        <v>1.2624862898218099E-3</v>
      </c>
      <c r="BI194" s="739">
        <v>6.07746680210864E-3</v>
      </c>
    </row>
    <row r="195" spans="10:61">
      <c r="J195" s="150"/>
      <c r="K195" s="4">
        <v>660</v>
      </c>
      <c r="L195" s="80">
        <f t="shared" si="7"/>
        <v>7.1985498863976052E-2</v>
      </c>
      <c r="M195" s="80">
        <f t="shared" si="8"/>
        <v>6378.1671447012959</v>
      </c>
      <c r="N195" s="80">
        <v>6378.2031374507296</v>
      </c>
      <c r="O195" s="80">
        <v>7.1671447012948697</v>
      </c>
      <c r="P195" s="80">
        <v>7.2031374507268602</v>
      </c>
      <c r="Q195" s="80">
        <v>399.45984522803002</v>
      </c>
      <c r="R195" s="80">
        <v>241.38260081366101</v>
      </c>
      <c r="S195" s="150">
        <v>0.204606694753177</v>
      </c>
      <c r="T195" s="150">
        <f t="shared" si="6"/>
        <v>399.23193338620536</v>
      </c>
      <c r="U195" s="150">
        <v>0.22791184182468299</v>
      </c>
      <c r="V195" s="150">
        <v>1.0001298804473799</v>
      </c>
      <c r="W195" s="150">
        <v>1.0458384618371299</v>
      </c>
      <c r="X195" s="150">
        <v>1.0458189752628699</v>
      </c>
      <c r="Y195" s="150">
        <v>0.143630600365213</v>
      </c>
      <c r="Z195" s="150"/>
      <c r="AA195" s="150">
        <v>4.7809203464023202E-3</v>
      </c>
      <c r="AB195" s="150">
        <v>1.23685777975558E-3</v>
      </c>
      <c r="AC195" s="150">
        <v>6.0177781261578998E-3</v>
      </c>
      <c r="AD195" s="150"/>
      <c r="AE195" s="150"/>
      <c r="AF195" s="150"/>
      <c r="AH195" s="4"/>
      <c r="AI195" s="150"/>
      <c r="AJ195" s="150"/>
      <c r="AK195" s="150"/>
      <c r="AL195" s="150"/>
      <c r="AM195" s="150"/>
      <c r="AQ195" s="134">
        <v>660</v>
      </c>
      <c r="AR195" s="739">
        <v>7.2442739923831198E-2</v>
      </c>
      <c r="AS195" s="739">
        <v>6378.2044119218299</v>
      </c>
      <c r="AT195" s="739">
        <v>6378.2406332917899</v>
      </c>
      <c r="AU195" s="739">
        <v>7.2044119218306699</v>
      </c>
      <c r="AV195" s="739">
        <v>7.24063329179259</v>
      </c>
      <c r="AW195" s="739">
        <v>397.349314906686</v>
      </c>
      <c r="AX195" s="739">
        <v>241.139430688961</v>
      </c>
      <c r="AY195" s="739">
        <v>0.20080647907928101</v>
      </c>
      <c r="AZ195" s="739">
        <v>397.12586146855102</v>
      </c>
      <c r="BA195" s="739">
        <v>0.22345343813489901</v>
      </c>
      <c r="BB195" s="739">
        <v>1.0001293050730999</v>
      </c>
      <c r="BC195" s="739">
        <v>1.0458293642045799</v>
      </c>
      <c r="BD195" s="739">
        <v>1.04580975438396</v>
      </c>
      <c r="BE195" s="739">
        <v>0.144540634534678</v>
      </c>
      <c r="BF195" s="739"/>
      <c r="BG195" s="739">
        <v>4.7442314019480502E-3</v>
      </c>
      <c r="BH195" s="739">
        <v>1.2096550797962E-3</v>
      </c>
      <c r="BI195" s="739">
        <v>5.9538864817442498E-3</v>
      </c>
    </row>
    <row r="196" spans="10:61">
      <c r="J196" s="150"/>
      <c r="K196" s="4">
        <v>661</v>
      </c>
      <c r="L196" s="80">
        <f t="shared" si="7"/>
        <v>7.270896515519619E-2</v>
      </c>
      <c r="M196" s="80">
        <f t="shared" si="8"/>
        <v>6378.2391302001597</v>
      </c>
      <c r="N196" s="80">
        <v>6378.2754846827402</v>
      </c>
      <c r="O196" s="80">
        <v>7.23913020015884</v>
      </c>
      <c r="P196" s="80">
        <v>7.2754846827364403</v>
      </c>
      <c r="Q196" s="80">
        <v>395.39576037117899</v>
      </c>
      <c r="R196" s="80">
        <v>240.913413069455</v>
      </c>
      <c r="S196" s="150">
        <v>0.19733759813563501</v>
      </c>
      <c r="T196" s="150">
        <f t="shared" si="6"/>
        <v>395.17637285713295</v>
      </c>
      <c r="U196" s="150">
        <v>0.21938751404607501</v>
      </c>
      <c r="V196" s="150">
        <v>1.00012877230597</v>
      </c>
      <c r="W196" s="150">
        <v>1.04582088828083</v>
      </c>
      <c r="X196" s="150">
        <v>1.0458012068884299</v>
      </c>
      <c r="Y196" s="150">
        <v>0.14506968577370599</v>
      </c>
      <c r="Z196" s="150"/>
      <c r="AA196" s="150">
        <v>4.7103492712644796E-3</v>
      </c>
      <c r="AB196" s="150">
        <v>1.1849023608597299E-3</v>
      </c>
      <c r="AC196" s="150">
        <v>5.8952516321242104E-3</v>
      </c>
      <c r="AD196" s="150"/>
      <c r="AE196" s="150"/>
      <c r="AF196" s="150"/>
      <c r="AH196" s="4"/>
      <c r="AI196" s="150"/>
      <c r="AJ196" s="150"/>
      <c r="AK196" s="150"/>
      <c r="AL196" s="150"/>
      <c r="AM196" s="150"/>
      <c r="AQ196" s="134">
        <v>661</v>
      </c>
      <c r="AR196" s="739">
        <v>7.3170801564100593E-2</v>
      </c>
      <c r="AS196" s="739">
        <v>6378.2768546617499</v>
      </c>
      <c r="AT196" s="739">
        <v>6378.3134400625404</v>
      </c>
      <c r="AU196" s="739">
        <v>7.2768546617545002</v>
      </c>
      <c r="AV196" s="739">
        <v>7.3134400625365501</v>
      </c>
      <c r="AW196" s="739">
        <v>393.27709401716697</v>
      </c>
      <c r="AX196" s="739">
        <v>240.667268332726</v>
      </c>
      <c r="AY196" s="739">
        <v>0.193627898494829</v>
      </c>
      <c r="AZ196" s="739">
        <v>393.06205065120599</v>
      </c>
      <c r="BA196" s="739">
        <v>0.21504336596103699</v>
      </c>
      <c r="BB196" s="739">
        <v>1.0001281942996501</v>
      </c>
      <c r="BC196" s="739">
        <v>1.04581167190605</v>
      </c>
      <c r="BD196" s="739">
        <v>1.04579186604199</v>
      </c>
      <c r="BE196" s="739">
        <v>0.14598880790572399</v>
      </c>
      <c r="BF196" s="739"/>
      <c r="BG196" s="739">
        <v>4.6736884780093201E-3</v>
      </c>
      <c r="BH196" s="739">
        <v>1.15851523663165E-3</v>
      </c>
      <c r="BI196" s="739">
        <v>5.8322037146409699E-3</v>
      </c>
    </row>
    <row r="197" spans="10:61">
      <c r="J197" s="150"/>
      <c r="K197" s="4">
        <v>662</v>
      </c>
      <c r="L197" s="80">
        <f t="shared" si="7"/>
        <v>7.3439702403522905E-2</v>
      </c>
      <c r="M197" s="80">
        <f t="shared" si="8"/>
        <v>6378.3118391653152</v>
      </c>
      <c r="N197" s="80">
        <v>6378.3485590165201</v>
      </c>
      <c r="O197" s="80">
        <v>7.3118391653140504</v>
      </c>
      <c r="P197" s="80">
        <v>7.3485590165158099</v>
      </c>
      <c r="Q197" s="80">
        <v>391.32497593326599</v>
      </c>
      <c r="R197" s="80">
        <v>240.43952073882801</v>
      </c>
      <c r="S197" s="150">
        <v>0.19025757105896701</v>
      </c>
      <c r="T197" s="150">
        <f t="shared" si="6"/>
        <v>391.11387561391967</v>
      </c>
      <c r="U197" s="150">
        <v>0.21110031934633899</v>
      </c>
      <c r="V197" s="150">
        <v>1.00012766153074</v>
      </c>
      <c r="W197" s="150">
        <v>1.04580312437681</v>
      </c>
      <c r="X197" s="150">
        <v>1.04578324622957</v>
      </c>
      <c r="Y197" s="150">
        <v>0.146523141670059</v>
      </c>
      <c r="Z197" s="150"/>
      <c r="AA197" s="150">
        <v>4.63998812661228E-3</v>
      </c>
      <c r="AB197" s="150">
        <v>1.1346185629570399E-3</v>
      </c>
      <c r="AC197" s="150">
        <v>5.7746066895693303E-3</v>
      </c>
      <c r="AD197" s="150"/>
      <c r="AE197" s="150"/>
      <c r="AF197" s="150"/>
      <c r="AH197" s="4"/>
      <c r="AI197" s="150"/>
      <c r="AJ197" s="150"/>
      <c r="AK197" s="150"/>
      <c r="AL197" s="150"/>
      <c r="AM197" s="150"/>
      <c r="AQ197" s="134">
        <v>662</v>
      </c>
      <c r="AR197" s="739">
        <v>7.3906180345502406E-2</v>
      </c>
      <c r="AS197" s="739">
        <v>6378.35002546332</v>
      </c>
      <c r="AT197" s="739">
        <v>6378.3869785534898</v>
      </c>
      <c r="AU197" s="739">
        <v>7.3500254633186097</v>
      </c>
      <c r="AV197" s="739">
        <v>7.3869785534913603</v>
      </c>
      <c r="AW197" s="739">
        <v>389.19841110176498</v>
      </c>
      <c r="AX197" s="739">
        <v>240.19037163252901</v>
      </c>
      <c r="AY197" s="739">
        <v>0.186637647429861</v>
      </c>
      <c r="AZ197" s="739">
        <v>388.99154185443399</v>
      </c>
      <c r="BA197" s="739">
        <v>0.20686924733179099</v>
      </c>
      <c r="BB197" s="739">
        <v>1.0001270809276599</v>
      </c>
      <c r="BC197" s="739">
        <v>1.0457937879727801</v>
      </c>
      <c r="BD197" s="739">
        <v>1.04577378411656</v>
      </c>
      <c r="BE197" s="739">
        <v>0.14745144188827899</v>
      </c>
      <c r="BF197" s="739"/>
      <c r="BG197" s="739">
        <v>4.6033622103626602E-3</v>
      </c>
      <c r="BH197" s="739">
        <v>1.1090346626748699E-3</v>
      </c>
      <c r="BI197" s="739">
        <v>5.7123968730375301E-3</v>
      </c>
    </row>
    <row r="198" spans="10:61">
      <c r="J198" s="150"/>
      <c r="K198" s="4">
        <v>663</v>
      </c>
      <c r="L198" s="80">
        <f t="shared" si="7"/>
        <v>7.4177783683289866E-2</v>
      </c>
      <c r="M198" s="80">
        <f t="shared" si="8"/>
        <v>6378.3852788677186</v>
      </c>
      <c r="N198" s="80">
        <v>6378.4223677595601</v>
      </c>
      <c r="O198" s="80">
        <v>7.3852788677175703</v>
      </c>
      <c r="P198" s="80">
        <v>7.4223677595592097</v>
      </c>
      <c r="Q198" s="80">
        <v>387.24788997201102</v>
      </c>
      <c r="R198" s="80">
        <v>239.96087675827701</v>
      </c>
      <c r="S198" s="150">
        <v>0.18336421480145099</v>
      </c>
      <c r="T198" s="150">
        <f t="shared" si="6"/>
        <v>387.04484318959362</v>
      </c>
      <c r="U198" s="150">
        <v>0.20304678241739399</v>
      </c>
      <c r="V198" s="150">
        <v>1.00012654817708</v>
      </c>
      <c r="W198" s="150">
        <v>1.04578516809157</v>
      </c>
      <c r="X198" s="150">
        <v>1.0457650912337799</v>
      </c>
      <c r="Y198" s="150">
        <v>0.14799111055526701</v>
      </c>
      <c r="Z198" s="150"/>
      <c r="AA198" s="150">
        <v>4.56984738837273E-3</v>
      </c>
      <c r="AB198" s="150">
        <v>1.0859743699647901E-3</v>
      </c>
      <c r="AC198" s="150">
        <v>5.6558217583375196E-3</v>
      </c>
      <c r="AD198" s="150"/>
      <c r="AE198" s="150"/>
      <c r="AF198" s="150"/>
      <c r="AH198" s="4"/>
      <c r="AI198" s="150"/>
      <c r="AJ198" s="150"/>
      <c r="AK198" s="150"/>
      <c r="AL198" s="150"/>
      <c r="AM198" s="150"/>
      <c r="AQ198" s="134">
        <v>663</v>
      </c>
      <c r="AR198" s="739">
        <v>7.4648949806527296E-2</v>
      </c>
      <c r="AS198" s="739">
        <v>6378.4239316436597</v>
      </c>
      <c r="AT198" s="739">
        <v>6378.4612561185704</v>
      </c>
      <c r="AU198" s="739">
        <v>7.4239316436641101</v>
      </c>
      <c r="AV198" s="739">
        <v>7.4612561185673698</v>
      </c>
      <c r="AW198" s="739">
        <v>385.11366929460797</v>
      </c>
      <c r="AX198" s="739">
        <v>239.70869322857499</v>
      </c>
      <c r="AY198" s="739">
        <v>0.17983328733388501</v>
      </c>
      <c r="AZ198" s="739">
        <v>384.91474173436001</v>
      </c>
      <c r="BA198" s="739">
        <v>0.19892756024829</v>
      </c>
      <c r="BB198" s="739">
        <v>1.0001259650135299</v>
      </c>
      <c r="BC198" s="739">
        <v>1.04577571035752</v>
      </c>
      <c r="BD198" s="739">
        <v>1.04575550654125</v>
      </c>
      <c r="BE198" s="739">
        <v>0.148928679865094</v>
      </c>
      <c r="BF198" s="739"/>
      <c r="BG198" s="739">
        <v>4.5332631225932099E-3</v>
      </c>
      <c r="BH198" s="739">
        <v>1.06118108293442E-3</v>
      </c>
      <c r="BI198" s="739">
        <v>5.5944442055276301E-3</v>
      </c>
    </row>
    <row r="199" spans="10:61">
      <c r="J199" s="150"/>
      <c r="K199" s="4">
        <v>664</v>
      </c>
      <c r="L199" s="80">
        <f t="shared" si="7"/>
        <v>7.492328280324019E-2</v>
      </c>
      <c r="M199" s="80">
        <f t="shared" si="8"/>
        <v>6378.4594566514015</v>
      </c>
      <c r="N199" s="80">
        <v>6378.4969182927998</v>
      </c>
      <c r="O199" s="80">
        <v>7.4594566514008598</v>
      </c>
      <c r="P199" s="80">
        <v>7.49691829280248</v>
      </c>
      <c r="Q199" s="80">
        <v>383.16490816526499</v>
      </c>
      <c r="R199" s="80">
        <v>239.477433595701</v>
      </c>
      <c r="S199" s="150">
        <v>0.17665508393968199</v>
      </c>
      <c r="T199" s="150">
        <f t="shared" si="6"/>
        <v>382.96968478670703</v>
      </c>
      <c r="U199" s="150">
        <v>0.19522337855795299</v>
      </c>
      <c r="V199" s="150">
        <v>1.0001254323020099</v>
      </c>
      <c r="W199" s="150">
        <v>1.04576701736973</v>
      </c>
      <c r="X199" s="150">
        <v>1.0457467398264699</v>
      </c>
      <c r="Y199" s="150">
        <v>0.14947373632139699</v>
      </c>
      <c r="Z199" s="150"/>
      <c r="AA199" s="150">
        <v>4.4999375845639102E-3</v>
      </c>
      <c r="AB199" s="150">
        <v>1.0389375994199999E-3</v>
      </c>
      <c r="AC199" s="150">
        <v>5.5388751839838997E-3</v>
      </c>
      <c r="AD199" s="150"/>
      <c r="AE199" s="150"/>
      <c r="AF199" s="150"/>
      <c r="AH199" s="4"/>
      <c r="AI199" s="150"/>
      <c r="AJ199" s="150"/>
      <c r="AK199" s="150"/>
      <c r="AL199" s="150"/>
      <c r="AM199" s="150"/>
      <c r="AQ199" s="134">
        <v>664</v>
      </c>
      <c r="AR199" s="739">
        <v>7.5399184224740595E-2</v>
      </c>
      <c r="AS199" s="739">
        <v>6378.4985805934703</v>
      </c>
      <c r="AT199" s="739">
        <v>6378.5362801855799</v>
      </c>
      <c r="AU199" s="739">
        <v>7.4985805934706402</v>
      </c>
      <c r="AV199" s="739">
        <v>7.5362801855830099</v>
      </c>
      <c r="AW199" s="739">
        <v>381.02327936622299</v>
      </c>
      <c r="AX199" s="739">
        <v>239.222185289549</v>
      </c>
      <c r="AY199" s="739">
        <v>0.17321233411586501</v>
      </c>
      <c r="AZ199" s="739">
        <v>380.83206463116898</v>
      </c>
      <c r="BA199" s="739">
        <v>0.19121473505445699</v>
      </c>
      <c r="BB199" s="739">
        <v>1.0001248466153101</v>
      </c>
      <c r="BC199" s="739">
        <v>1.0457574369909499</v>
      </c>
      <c r="BD199" s="739">
        <v>1.0457370312274601</v>
      </c>
      <c r="BE199" s="739">
        <v>0.150420666616355</v>
      </c>
      <c r="BF199" s="739"/>
      <c r="BG199" s="739">
        <v>4.4634017879802701E-3</v>
      </c>
      <c r="BH199" s="739">
        <v>1.0149220725864899E-3</v>
      </c>
      <c r="BI199" s="739">
        <v>5.47832386056677E-3</v>
      </c>
    </row>
    <row r="200" spans="10:61">
      <c r="J200" s="150"/>
      <c r="K200" s="4">
        <v>665</v>
      </c>
      <c r="L200" s="80">
        <f t="shared" si="7"/>
        <v>7.5676274313907124E-2</v>
      </c>
      <c r="M200" s="80">
        <f t="shared" si="8"/>
        <v>6378.5343799342045</v>
      </c>
      <c r="N200" s="80">
        <v>6378.5722180713601</v>
      </c>
      <c r="O200" s="80">
        <v>7.5343799342041002</v>
      </c>
      <c r="P200" s="80">
        <v>7.5722180713610499</v>
      </c>
      <c r="Q200" s="80">
        <v>379.07644382465497</v>
      </c>
      <c r="R200" s="80">
        <v>238.98914324578399</v>
      </c>
      <c r="S200" s="150">
        <v>0.17012768848488399</v>
      </c>
      <c r="T200" s="150">
        <f t="shared" si="6"/>
        <v>378.88881728790653</v>
      </c>
      <c r="U200" s="150">
        <v>0.18762653674844501</v>
      </c>
      <c r="V200" s="150">
        <v>1.00012431396424</v>
      </c>
      <c r="W200" s="150">
        <v>1.0457486701338301</v>
      </c>
      <c r="X200" s="150">
        <v>1.04572818991078</v>
      </c>
      <c r="Y200" s="150">
        <v>0.150971164268867</v>
      </c>
      <c r="Z200" s="150"/>
      <c r="AA200" s="150">
        <v>4.4302692912499102E-3</v>
      </c>
      <c r="AB200" s="150">
        <v>9.9347592985405894E-4</v>
      </c>
      <c r="AC200" s="150">
        <v>5.42374522110397E-3</v>
      </c>
      <c r="AD200" s="150"/>
      <c r="AE200" s="150"/>
      <c r="AF200" s="150"/>
      <c r="AH200" s="4"/>
      <c r="AI200" s="150"/>
      <c r="AJ200" s="150"/>
      <c r="AK200" s="150"/>
      <c r="AL200" s="150"/>
      <c r="AM200" s="150"/>
      <c r="AQ200" s="134">
        <v>665</v>
      </c>
      <c r="AR200" s="739">
        <v>7.6156958624209195E-2</v>
      </c>
      <c r="AS200" s="739">
        <v>6378.5739797776996</v>
      </c>
      <c r="AT200" s="739">
        <v>6378.6120582570102</v>
      </c>
      <c r="AU200" s="739">
        <v>7.5739797776953797</v>
      </c>
      <c r="AV200" s="739">
        <v>7.6120582570074804</v>
      </c>
      <c r="AW200" s="739">
        <v>376.92765973487099</v>
      </c>
      <c r="AX200" s="739">
        <v>238.73079950797199</v>
      </c>
      <c r="AY200" s="739">
        <v>0.16677226031369599</v>
      </c>
      <c r="AZ200" s="739">
        <v>376.74393257732299</v>
      </c>
      <c r="BA200" s="739">
        <v>0.18372715754702501</v>
      </c>
      <c r="BB200" s="739">
        <v>1.00012372579274</v>
      </c>
      <c r="BC200" s="739">
        <v>1.0457389657815599</v>
      </c>
      <c r="BD200" s="739">
        <v>1.0457183560641401</v>
      </c>
      <c r="BE200" s="739">
        <v>0.15192754834015401</v>
      </c>
      <c r="BF200" s="739"/>
      <c r="BG200" s="739">
        <v>4.3937888253629404E-3</v>
      </c>
      <c r="BH200" s="739">
        <v>9.7022508445546098E-4</v>
      </c>
      <c r="BI200" s="739">
        <v>5.3640139098184002E-3</v>
      </c>
    </row>
    <row r="201" spans="10:61">
      <c r="J201" s="150"/>
      <c r="K201" s="4">
        <v>666</v>
      </c>
      <c r="L201" s="80">
        <f t="shared" si="7"/>
        <v>7.6436833515069261E-2</v>
      </c>
      <c r="M201" s="80">
        <f t="shared" si="8"/>
        <v>6378.6100562085185</v>
      </c>
      <c r="N201" s="80">
        <v>6378.6482746252796</v>
      </c>
      <c r="O201" s="80">
        <v>7.6100562085180101</v>
      </c>
      <c r="P201" s="80">
        <v>7.6482746252755396</v>
      </c>
      <c r="Q201" s="80">
        <v>374.98291790542902</v>
      </c>
      <c r="R201" s="80">
        <v>238.49595722532499</v>
      </c>
      <c r="S201" s="150">
        <v>0.163779496057018</v>
      </c>
      <c r="T201" s="150">
        <f t="shared" si="6"/>
        <v>374.80266526266945</v>
      </c>
      <c r="U201" s="150">
        <v>0.180252642759575</v>
      </c>
      <c r="V201" s="150">
        <v>1.0001231932241801</v>
      </c>
      <c r="W201" s="150">
        <v>1.04573012428407</v>
      </c>
      <c r="X201" s="150">
        <v>1.0457094393673501</v>
      </c>
      <c r="Y201" s="150">
        <v>0.152483541114634</v>
      </c>
      <c r="Z201" s="150"/>
      <c r="AA201" s="150">
        <v>4.3608531283601199E-3</v>
      </c>
      <c r="AB201" s="150">
        <v>9.49556928127103E-4</v>
      </c>
      <c r="AC201" s="150">
        <v>5.3104100564872296E-3</v>
      </c>
      <c r="AD201" s="150"/>
      <c r="AE201" s="150"/>
      <c r="AF201" s="150"/>
      <c r="AH201" s="4"/>
      <c r="AI201" s="150"/>
      <c r="AJ201" s="150"/>
      <c r="AK201" s="150"/>
      <c r="AL201" s="150"/>
      <c r="AM201" s="150"/>
      <c r="AQ201" s="134">
        <v>666</v>
      </c>
      <c r="AR201" s="739">
        <v>7.6922348783004593E-2</v>
      </c>
      <c r="AS201" s="739">
        <v>6378.6501367363198</v>
      </c>
      <c r="AT201" s="739">
        <v>6378.6885979107101</v>
      </c>
      <c r="AU201" s="739">
        <v>7.65013673631959</v>
      </c>
      <c r="AV201" s="739">
        <v>7.6885979107110902</v>
      </c>
      <c r="AW201" s="739">
        <v>372.82723647399303</v>
      </c>
      <c r="AX201" s="739">
        <v>238.23448709549999</v>
      </c>
      <c r="AY201" s="739">
        <v>0.16051049729987099</v>
      </c>
      <c r="AZ201" s="739">
        <v>372.65077530187699</v>
      </c>
      <c r="BA201" s="739">
        <v>0.17646117211665199</v>
      </c>
      <c r="BB201" s="739">
        <v>1.00012260260729</v>
      </c>
      <c r="BC201" s="739">
        <v>1.0457202946153099</v>
      </c>
      <c r="BD201" s="739">
        <v>1.04569947891757</v>
      </c>
      <c r="BE201" s="739">
        <v>0.15344947265748499</v>
      </c>
      <c r="BF201" s="739"/>
      <c r="BG201" s="739">
        <v>4.3244348948695797E-3</v>
      </c>
      <c r="BH201" s="739">
        <v>9.2705747642849205E-4</v>
      </c>
      <c r="BI201" s="739">
        <v>5.2514923712980704E-3</v>
      </c>
    </row>
    <row r="202" spans="10:61">
      <c r="J202" s="150"/>
      <c r="K202" s="4">
        <v>667</v>
      </c>
      <c r="L202" s="80">
        <f t="shared" si="7"/>
        <v>7.7205036463280446E-2</v>
      </c>
      <c r="M202" s="80">
        <f t="shared" si="8"/>
        <v>6378.6864930420334</v>
      </c>
      <c r="N202" s="80">
        <v>6378.7250955602703</v>
      </c>
      <c r="O202" s="80">
        <v>7.6864930420330797</v>
      </c>
      <c r="P202" s="80">
        <v>7.7250955602647204</v>
      </c>
      <c r="Q202" s="80">
        <v>370.88475901236598</v>
      </c>
      <c r="R202" s="80">
        <v>237.99782656853199</v>
      </c>
      <c r="S202" s="150">
        <v>0.157607934093906</v>
      </c>
      <c r="T202" s="150">
        <f t="shared" si="6"/>
        <v>370.71166097007568</v>
      </c>
      <c r="U202" s="150">
        <v>0.17309804229029099</v>
      </c>
      <c r="V202" s="150">
        <v>1.0001220701439699</v>
      </c>
      <c r="W202" s="150">
        <v>1.04571137769807</v>
      </c>
      <c r="X202" s="150">
        <v>1.0456904860540199</v>
      </c>
      <c r="Y202" s="150">
        <v>0.15401101500765399</v>
      </c>
      <c r="Z202" s="150"/>
      <c r="AA202" s="150">
        <v>4.2916997553724004E-3</v>
      </c>
      <c r="AB202" s="150">
        <v>9.0714807668186104E-4</v>
      </c>
      <c r="AC202" s="150">
        <v>5.1988478320542601E-3</v>
      </c>
      <c r="AD202" s="150"/>
      <c r="AE202" s="150"/>
      <c r="AF202" s="150"/>
      <c r="AH202" s="4"/>
      <c r="AI202" s="150"/>
      <c r="AJ202" s="150"/>
      <c r="AK202" s="150"/>
      <c r="AL202" s="150"/>
      <c r="AM202" s="150"/>
      <c r="AQ202" s="134">
        <v>667</v>
      </c>
      <c r="AR202" s="739">
        <v>7.7695431240780405E-2</v>
      </c>
      <c r="AS202" s="739">
        <v>6378.7270590851003</v>
      </c>
      <c r="AT202" s="739">
        <v>6378.7659068007197</v>
      </c>
      <c r="AU202" s="739">
        <v>7.7270590851026002</v>
      </c>
      <c r="AV202" s="739">
        <v>7.7659068007229903</v>
      </c>
      <c r="AW202" s="739">
        <v>368.722443315639</v>
      </c>
      <c r="AX202" s="739">
        <v>237.733198778191</v>
      </c>
      <c r="AY202" s="739">
        <v>0.154424437520462</v>
      </c>
      <c r="AZ202" s="739">
        <v>368.55303023072298</v>
      </c>
      <c r="BA202" s="739">
        <v>0.16941308491583901</v>
      </c>
      <c r="BB202" s="739">
        <v>1.00012147712221</v>
      </c>
      <c r="BC202" s="739">
        <v>1.0457014213554301</v>
      </c>
      <c r="BD202" s="739">
        <v>1.04568039763109</v>
      </c>
      <c r="BE202" s="739">
        <v>0.15498658863498399</v>
      </c>
      <c r="BF202" s="739"/>
      <c r="BG202" s="739">
        <v>4.2553506935105699E-3</v>
      </c>
      <c r="BH202" s="739">
        <v>8.8538653876373203E-4</v>
      </c>
      <c r="BI202" s="739">
        <v>5.1407372322742999E-3</v>
      </c>
    </row>
    <row r="203" spans="10:61">
      <c r="J203" s="150"/>
      <c r="K203" s="4">
        <v>668</v>
      </c>
      <c r="L203" s="80">
        <f t="shared" si="7"/>
        <v>7.7980959979475684E-2</v>
      </c>
      <c r="M203" s="80">
        <f t="shared" si="8"/>
        <v>6378.7636980784964</v>
      </c>
      <c r="N203" s="80">
        <v>6378.8026885584904</v>
      </c>
      <c r="O203" s="80">
        <v>7.7636980784963603</v>
      </c>
      <c r="P203" s="80">
        <v>7.8026885584860901</v>
      </c>
      <c r="Q203" s="80">
        <v>366.78240340159999</v>
      </c>
      <c r="R203" s="80">
        <v>237.49470182226199</v>
      </c>
      <c r="S203" s="150">
        <v>0.151610392092449</v>
      </c>
      <c r="T203" s="150">
        <f t="shared" si="6"/>
        <v>366.61624435746916</v>
      </c>
      <c r="U203" s="150">
        <v>0.16615904413083701</v>
      </c>
      <c r="V203" s="150">
        <v>1.0001209447875301</v>
      </c>
      <c r="W203" s="150">
        <v>1.0456924282306199</v>
      </c>
      <c r="X203" s="150">
        <v>1.04567132780563</v>
      </c>
      <c r="Y203" s="150">
        <v>0.15555373554388999</v>
      </c>
      <c r="Z203" s="150"/>
      <c r="AA203" s="150">
        <v>4.2228198668592502E-3</v>
      </c>
      <c r="AB203" s="150">
        <v>8.6621680067644599E-4</v>
      </c>
      <c r="AC203" s="150">
        <v>5.0890366675356898E-3</v>
      </c>
      <c r="AD203" s="150"/>
      <c r="AE203" s="150"/>
      <c r="AF203" s="150"/>
      <c r="AH203" s="4"/>
      <c r="AI203" s="150"/>
      <c r="AJ203" s="150"/>
      <c r="AK203" s="150"/>
      <c r="AL203" s="150"/>
      <c r="AM203" s="150"/>
      <c r="AQ203" s="134">
        <v>668</v>
      </c>
      <c r="AR203" s="739">
        <v>7.8476283306426795E-2</v>
      </c>
      <c r="AS203" s="739">
        <v>6378.8047545163399</v>
      </c>
      <c r="AT203" s="739">
        <v>6378.8439926580004</v>
      </c>
      <c r="AU203" s="739">
        <v>7.8047545163433698</v>
      </c>
      <c r="AV203" s="739">
        <v>7.8439926579965897</v>
      </c>
      <c r="AW203" s="739">
        <v>364.61372164969498</v>
      </c>
      <c r="AX203" s="739">
        <v>237.226884791717</v>
      </c>
      <c r="AY203" s="739">
        <v>0.14851143676445799</v>
      </c>
      <c r="AZ203" s="739">
        <v>364.45114248264599</v>
      </c>
      <c r="BA203" s="739">
        <v>0.16257916704925901</v>
      </c>
      <c r="BB203" s="739">
        <v>1.0001203494025099</v>
      </c>
      <c r="BC203" s="739">
        <v>1.0456823438421801</v>
      </c>
      <c r="BD203" s="739">
        <v>1.04566111002488</v>
      </c>
      <c r="BE203" s="739">
        <v>0.15653904678811201</v>
      </c>
      <c r="BF203" s="739"/>
      <c r="BG203" s="739">
        <v>4.1865469506336302E-3</v>
      </c>
      <c r="BH203" s="739">
        <v>8.4517952125131798E-4</v>
      </c>
      <c r="BI203" s="739">
        <v>5.0317264718849402E-3</v>
      </c>
    </row>
    <row r="204" spans="10:61">
      <c r="J204" s="150"/>
      <c r="K204" s="4">
        <v>669</v>
      </c>
      <c r="L204" s="80">
        <f t="shared" si="7"/>
        <v>7.8764681656653221E-2</v>
      </c>
      <c r="M204" s="80">
        <f t="shared" si="8"/>
        <v>6378.8416790384763</v>
      </c>
      <c r="N204" s="80">
        <v>6378.8810613793103</v>
      </c>
      <c r="O204" s="80">
        <v>7.8416790384758297</v>
      </c>
      <c r="P204" s="80">
        <v>7.8810613793041604</v>
      </c>
      <c r="Q204" s="80">
        <v>362.67629497821099</v>
      </c>
      <c r="R204" s="80">
        <v>236.98653304121899</v>
      </c>
      <c r="S204" s="150">
        <v>0.14578422387899401</v>
      </c>
      <c r="T204" s="150">
        <f t="shared" si="6"/>
        <v>362.51686305486447</v>
      </c>
      <c r="U204" s="150">
        <v>0.15943192334650599</v>
      </c>
      <c r="V204" s="150">
        <v>1.0001198172206001</v>
      </c>
      <c r="W204" s="150">
        <v>1.04567327371343</v>
      </c>
      <c r="X204" s="150">
        <v>1.0456519624337599</v>
      </c>
      <c r="Y204" s="150">
        <v>0.15711185377631401</v>
      </c>
      <c r="Z204" s="150"/>
      <c r="AA204" s="150">
        <v>4.1542241878969304E-3</v>
      </c>
      <c r="AB204" s="150">
        <v>8.2673049495571901E-4</v>
      </c>
      <c r="AC204" s="150">
        <v>4.9809546828526504E-3</v>
      </c>
      <c r="AD204" s="150"/>
      <c r="AE204" s="150"/>
      <c r="AF204" s="150"/>
      <c r="AH204" s="4"/>
      <c r="AI204" s="150"/>
      <c r="AJ204" s="150"/>
      <c r="AK204" s="150"/>
      <c r="AL204" s="150"/>
      <c r="AM204" s="150"/>
      <c r="AQ204" s="134">
        <v>669</v>
      </c>
      <c r="AR204" s="739">
        <v>7.9264983065800806E-2</v>
      </c>
      <c r="AS204" s="739">
        <v>6378.8832307996499</v>
      </c>
      <c r="AT204" s="739">
        <v>6378.92286329118</v>
      </c>
      <c r="AU204" s="739">
        <v>7.8832307996497999</v>
      </c>
      <c r="AV204" s="739">
        <v>7.9228632911826997</v>
      </c>
      <c r="AW204" s="739">
        <v>360.50152051879599</v>
      </c>
      <c r="AX204" s="739">
        <v>236.71549487652899</v>
      </c>
      <c r="AY204" s="739">
        <v>0.14276881646044001</v>
      </c>
      <c r="AZ204" s="739">
        <v>360.345564861014</v>
      </c>
      <c r="BA204" s="739">
        <v>0.15595565778204601</v>
      </c>
      <c r="BB204" s="739">
        <v>1.0001192195150601</v>
      </c>
      <c r="BC204" s="739">
        <v>1.04566305989258</v>
      </c>
      <c r="BD204" s="739">
        <v>1.0456416138957101</v>
      </c>
      <c r="BE204" s="739">
        <v>0.158106999105257</v>
      </c>
      <c r="BF204" s="739"/>
      <c r="BG204" s="739">
        <v>4.1180344232415803E-3</v>
      </c>
      <c r="BH204" s="739">
        <v>8.06403660186724E-4</v>
      </c>
      <c r="BI204" s="739">
        <v>4.9244380834282996E-3</v>
      </c>
    </row>
    <row r="205" spans="10:61">
      <c r="J205" s="150"/>
      <c r="K205" s="4">
        <v>670</v>
      </c>
      <c r="L205" s="80">
        <f t="shared" si="7"/>
        <v>7.9556279867633931E-2</v>
      </c>
      <c r="M205" s="80">
        <f t="shared" si="8"/>
        <v>6378.9204437201333</v>
      </c>
      <c r="N205" s="80">
        <v>6378.9602218600703</v>
      </c>
      <c r="O205" s="80">
        <v>7.9204437201324902</v>
      </c>
      <c r="P205" s="80">
        <v>7.9602218600663104</v>
      </c>
      <c r="Q205" s="80">
        <v>358.56688528942601</v>
      </c>
      <c r="R205" s="80">
        <v>236.47326978311099</v>
      </c>
      <c r="S205" s="150">
        <v>0.140126749905788</v>
      </c>
      <c r="T205" s="150">
        <f t="shared" si="6"/>
        <v>358.41397236494839</v>
      </c>
      <c r="U205" s="150">
        <v>0.152912924477628</v>
      </c>
      <c r="V205" s="150">
        <v>1.00011868751074</v>
      </c>
      <c r="W205" s="150">
        <v>1.0456539119549</v>
      </c>
      <c r="X205" s="150">
        <v>1.0456323877264699</v>
      </c>
      <c r="Y205" s="150">
        <v>0.158685522234464</v>
      </c>
      <c r="Z205" s="150"/>
      <c r="AA205" s="150">
        <v>4.0859234693368897E-3</v>
      </c>
      <c r="AB205" s="150">
        <v>7.8865655082081896E-4</v>
      </c>
      <c r="AC205" s="150">
        <v>4.8745800201577096E-3</v>
      </c>
      <c r="AD205" s="150"/>
      <c r="AE205" s="150"/>
      <c r="AF205" s="150"/>
      <c r="AH205" s="4"/>
      <c r="AI205" s="150"/>
      <c r="AJ205" s="150"/>
      <c r="AK205" s="150"/>
      <c r="AL205" s="150"/>
      <c r="AM205" s="150"/>
      <c r="AQ205" s="134">
        <v>670</v>
      </c>
      <c r="AR205" s="739">
        <v>8.0061609389535895E-2</v>
      </c>
      <c r="AS205" s="739">
        <v>6378.96249578272</v>
      </c>
      <c r="AT205" s="739">
        <v>6379.0025265874101</v>
      </c>
      <c r="AU205" s="739">
        <v>7.9624957827156102</v>
      </c>
      <c r="AV205" s="739">
        <v>8.0025265874103706</v>
      </c>
      <c r="AW205" s="739">
        <v>356.38629660874199</v>
      </c>
      <c r="AX205" s="739">
        <v>236.19897827298701</v>
      </c>
      <c r="AY205" s="739">
        <v>0.13719386599748801</v>
      </c>
      <c r="AZ205" s="739">
        <v>356.23675784097998</v>
      </c>
      <c r="BA205" s="739">
        <v>0.14953876776155001</v>
      </c>
      <c r="BB205" s="739">
        <v>1.00011808752858</v>
      </c>
      <c r="BC205" s="739">
        <v>1.0456435673001601</v>
      </c>
      <c r="BD205" s="739">
        <v>1.0456219070166499</v>
      </c>
      <c r="BE205" s="739">
        <v>0.159690599052738</v>
      </c>
      <c r="BF205" s="739"/>
      <c r="BG205" s="739">
        <v>4.0498238911721197E-3</v>
      </c>
      <c r="BH205" s="739">
        <v>7.6902620511598704E-4</v>
      </c>
      <c r="BI205" s="739">
        <v>4.8188500962881003E-3</v>
      </c>
    </row>
    <row r="206" spans="10:61">
      <c r="J206" s="150"/>
      <c r="K206" s="4"/>
      <c r="L206" s="80"/>
      <c r="M206" s="80"/>
      <c r="N206" s="80"/>
      <c r="O206" s="80"/>
      <c r="P206" s="80"/>
      <c r="Q206" s="80"/>
      <c r="R206" s="80"/>
      <c r="S206" s="150"/>
      <c r="T206" s="150"/>
      <c r="U206" s="150"/>
      <c r="V206" s="150"/>
      <c r="W206" s="150"/>
      <c r="X206" s="150"/>
      <c r="Y206" s="150"/>
      <c r="Z206" s="150"/>
      <c r="AA206" s="150"/>
      <c r="AB206" s="150"/>
      <c r="AC206" s="150"/>
      <c r="AD206" s="150"/>
      <c r="AE206" s="150"/>
      <c r="AF206" s="150"/>
      <c r="AH206" s="4"/>
      <c r="AI206" s="150"/>
      <c r="AJ206" s="150"/>
      <c r="AK206" s="150"/>
      <c r="AL206" s="150"/>
      <c r="AM206" s="150"/>
      <c r="AQ206" s="134">
        <v>671</v>
      </c>
      <c r="AR206" s="739">
        <v>8.0866241940928202E-2</v>
      </c>
      <c r="AS206" s="739">
        <v>6379.0425573921102</v>
      </c>
      <c r="AT206" s="739">
        <v>6379.0829905130804</v>
      </c>
      <c r="AU206" s="739">
        <v>8.0425573921051399</v>
      </c>
      <c r="AV206" s="739">
        <v>8.0829905130756092</v>
      </c>
      <c r="AW206" s="739">
        <v>352.268514234272</v>
      </c>
      <c r="AX206" s="739">
        <v>235.67728371642801</v>
      </c>
      <c r="AY206" s="739">
        <v>0.13178384506716601</v>
      </c>
      <c r="AZ206" s="739">
        <v>352.12518955202398</v>
      </c>
      <c r="BA206" s="739">
        <v>0.14332468224797601</v>
      </c>
      <c r="BB206" s="739">
        <v>1.00011695351368</v>
      </c>
      <c r="BC206" s="739">
        <v>1.0456238638347499</v>
      </c>
      <c r="BD206" s="739">
        <v>1.04560198713687</v>
      </c>
      <c r="BE206" s="739">
        <v>0.16129000159617099</v>
      </c>
      <c r="BF206" s="739"/>
      <c r="BG206" s="739">
        <v>3.98192615213967E-3</v>
      </c>
      <c r="BH206" s="739">
        <v>7.3301444531273399E-4</v>
      </c>
      <c r="BI206" s="739">
        <v>4.7149405974524E-3</v>
      </c>
    </row>
    <row r="207" spans="10:61">
      <c r="K207" s="134"/>
      <c r="L207" s="80"/>
      <c r="M207" s="80"/>
      <c r="N207" s="730"/>
      <c r="O207" s="80"/>
      <c r="P207" s="730"/>
      <c r="Q207" s="80"/>
      <c r="R207" s="80"/>
      <c r="S207" s="150"/>
      <c r="T207" s="731"/>
      <c r="U207" s="150"/>
      <c r="V207" s="150"/>
      <c r="W207" s="150"/>
      <c r="X207" s="150"/>
      <c r="Y207" s="150"/>
      <c r="Z207" s="150"/>
      <c r="AA207" s="150"/>
      <c r="AB207" s="150"/>
      <c r="AC207" s="150"/>
      <c r="AD207" s="150"/>
      <c r="AE207" s="150"/>
      <c r="AF207" s="150"/>
      <c r="AQ207" s="134">
        <v>672</v>
      </c>
      <c r="AR207" s="739">
        <v>8.1678961183903206E-2</v>
      </c>
      <c r="AS207" s="739">
        <v>6379.1234236340497</v>
      </c>
      <c r="AT207" s="739">
        <v>6379.1642631146397</v>
      </c>
      <c r="AU207" s="739">
        <v>8.1234236340460697</v>
      </c>
      <c r="AV207" s="739">
        <v>8.16426311463802</v>
      </c>
      <c r="AW207" s="739">
        <v>348.148645320036</v>
      </c>
      <c r="AX207" s="739">
        <v>235.150359432198</v>
      </c>
      <c r="AY207" s="739">
        <v>0.12653598602336599</v>
      </c>
      <c r="AZ207" s="739">
        <v>348.01133575568701</v>
      </c>
      <c r="BA207" s="739">
        <v>0.137309564349341</v>
      </c>
      <c r="BB207" s="739">
        <v>1.0001158175429199</v>
      </c>
      <c r="BC207" s="739">
        <v>1.0456039472421601</v>
      </c>
      <c r="BD207" s="739">
        <v>1.04558185198134</v>
      </c>
      <c r="BE207" s="739">
        <v>0.16290536320730101</v>
      </c>
      <c r="BF207" s="739"/>
      <c r="BG207" s="739">
        <v>3.91435201663933E-3</v>
      </c>
      <c r="BH207" s="739">
        <v>6.9833573594719697E-4</v>
      </c>
      <c r="BI207" s="739">
        <v>4.6126877525865199E-3</v>
      </c>
    </row>
    <row r="208" spans="10:61">
      <c r="K208" s="4"/>
      <c r="L208" s="80"/>
      <c r="M208" s="80"/>
      <c r="N208" s="730"/>
      <c r="O208" s="80"/>
      <c r="P208" s="730"/>
      <c r="Q208" s="80"/>
      <c r="R208" s="80"/>
      <c r="S208" s="150"/>
      <c r="T208" s="731"/>
      <c r="U208" s="150"/>
      <c r="V208" s="150"/>
      <c r="W208" s="150"/>
      <c r="X208" s="150"/>
      <c r="Y208" s="150"/>
      <c r="Z208" s="150"/>
      <c r="AA208" s="150"/>
      <c r="AB208" s="150"/>
      <c r="AC208" s="150"/>
      <c r="AD208" s="150"/>
      <c r="AE208" s="150"/>
      <c r="AF208" s="150"/>
      <c r="AQ208" s="134">
        <v>673</v>
      </c>
      <c r="AR208" s="739">
        <v>8.2499848391062697E-2</v>
      </c>
      <c r="AS208" s="739">
        <v>6379.2051025952296</v>
      </c>
      <c r="AT208" s="739">
        <v>6379.2463525194298</v>
      </c>
      <c r="AU208" s="739">
        <v>8.2051025952299703</v>
      </c>
      <c r="AV208" s="739">
        <v>8.2463525194254998</v>
      </c>
      <c r="AW208" s="739">
        <v>344.02716937659801</v>
      </c>
      <c r="AX208" s="739">
        <v>234.61815313062701</v>
      </c>
      <c r="AY208" s="739">
        <v>0.121447496256751</v>
      </c>
      <c r="AZ208" s="739">
        <v>343.89567981834199</v>
      </c>
      <c r="BA208" s="739">
        <v>0.13148955825610401</v>
      </c>
      <c r="BB208" s="739">
        <v>1.00011467969081</v>
      </c>
      <c r="BC208" s="739">
        <v>1.04558381524401</v>
      </c>
      <c r="BD208" s="739">
        <v>1.0455614992506199</v>
      </c>
      <c r="BE208" s="739">
        <v>0.164536841884456</v>
      </c>
      <c r="BF208" s="739"/>
      <c r="BG208" s="739">
        <v>3.8471123027130801E-3</v>
      </c>
      <c r="BH208" s="739">
        <v>6.6495752390797298E-4</v>
      </c>
      <c r="BI208" s="739">
        <v>4.5120698266210603E-3</v>
      </c>
    </row>
    <row r="209" spans="11:61">
      <c r="K209" s="4"/>
      <c r="L209" s="80"/>
      <c r="M209" s="80"/>
      <c r="N209" s="730"/>
      <c r="O209" s="80"/>
      <c r="P209" s="730"/>
      <c r="Q209" s="80"/>
      <c r="R209" s="80"/>
      <c r="S209" s="150"/>
      <c r="T209" s="731"/>
      <c r="U209" s="150"/>
      <c r="V209" s="150"/>
      <c r="W209" s="150"/>
      <c r="X209" s="150"/>
      <c r="Y209" s="150"/>
      <c r="Z209" s="150"/>
      <c r="AA209" s="150"/>
      <c r="AB209" s="150"/>
      <c r="AC209" s="150"/>
      <c r="AD209" s="150"/>
      <c r="AE209" s="150"/>
      <c r="AF209" s="150"/>
      <c r="AQ209" s="134">
        <v>674</v>
      </c>
      <c r="AR209" s="739">
        <v>8.3328985651811502E-2</v>
      </c>
      <c r="AS209" s="739">
        <v>6379.28760244362</v>
      </c>
      <c r="AT209" s="739">
        <v>6379.32926693645</v>
      </c>
      <c r="AU209" s="739">
        <v>8.28760244362104</v>
      </c>
      <c r="AV209" s="739">
        <v>8.3292669364469507</v>
      </c>
      <c r="AW209" s="739">
        <v>339.90457347131002</v>
      </c>
      <c r="AX209" s="739">
        <v>234.08061200196499</v>
      </c>
      <c r="AY209" s="739">
        <v>0.116515560580487</v>
      </c>
      <c r="AZ209" s="739">
        <v>339.77871267883899</v>
      </c>
      <c r="BA209" s="739">
        <v>0.125860792470846</v>
      </c>
      <c r="BB209" s="739">
        <v>1.0001135400338399</v>
      </c>
      <c r="BC209" s="739">
        <v>1.04556346553739</v>
      </c>
      <c r="BD209" s="739">
        <v>1.04554092662056</v>
      </c>
      <c r="BE209" s="739">
        <v>0.16618459716392001</v>
      </c>
      <c r="BF209" s="739"/>
      <c r="BG209" s="739">
        <v>3.78021783057894E-3</v>
      </c>
      <c r="BH209" s="739">
        <v>6.3284737323778505E-4</v>
      </c>
      <c r="BI209" s="739">
        <v>4.4130652038167299E-3</v>
      </c>
    </row>
    <row r="210" spans="11:61">
      <c r="K210" s="4"/>
      <c r="L210" s="80"/>
      <c r="M210" s="80"/>
      <c r="N210" s="730"/>
      <c r="O210" s="80"/>
      <c r="P210" s="730"/>
      <c r="Q210" s="80"/>
      <c r="R210" s="80"/>
      <c r="S210" s="150"/>
      <c r="T210" s="731"/>
      <c r="U210" s="150"/>
      <c r="V210" s="150"/>
      <c r="W210" s="150"/>
      <c r="X210" s="150"/>
      <c r="Y210" s="150"/>
      <c r="Z210" s="150"/>
      <c r="AA210" s="150"/>
      <c r="AB210" s="150"/>
      <c r="AC210" s="150"/>
      <c r="AD210" s="150"/>
      <c r="AE210" s="150"/>
      <c r="AF210" s="150"/>
      <c r="AQ210" s="134">
        <v>675</v>
      </c>
      <c r="AR210" s="739">
        <v>8.4166455880566399E-2</v>
      </c>
      <c r="AS210" s="739">
        <v>6379.3709314292701</v>
      </c>
      <c r="AT210" s="739">
        <v>6379.4130146572097</v>
      </c>
      <c r="AU210" s="739">
        <v>8.3709314292728507</v>
      </c>
      <c r="AV210" s="739">
        <v>8.4130146572131395</v>
      </c>
      <c r="AW210" s="739">
        <v>335.78135219389299</v>
      </c>
      <c r="AX210" s="739">
        <v>233.537682711261</v>
      </c>
      <c r="AY210" s="739">
        <v>0.11173734362391</v>
      </c>
      <c r="AZ210" s="739">
        <v>335.66093281086398</v>
      </c>
      <c r="BA210" s="739">
        <v>0.12041938302833299</v>
      </c>
      <c r="BB210" s="739">
        <v>1.00011239865055</v>
      </c>
      <c r="BC210" s="739">
        <v>1.04554289579467</v>
      </c>
      <c r="BD210" s="739">
        <v>1.0455201317420799</v>
      </c>
      <c r="BE210" s="739">
        <v>0.16784879013403001</v>
      </c>
      <c r="BF210" s="739"/>
      <c r="BG210" s="739">
        <v>3.7136794171233E-3</v>
      </c>
      <c r="BH210" s="739">
        <v>6.0197299014518296E-4</v>
      </c>
      <c r="BI210" s="739">
        <v>4.3156524072684799E-3</v>
      </c>
    </row>
    <row r="211" spans="11:61">
      <c r="K211" s="134"/>
      <c r="L211" s="80"/>
      <c r="M211" s="80"/>
      <c r="N211" s="730"/>
      <c r="O211" s="80"/>
      <c r="P211" s="730"/>
      <c r="Q211" s="80"/>
      <c r="R211" s="80"/>
      <c r="S211" s="150"/>
      <c r="T211" s="731"/>
      <c r="U211" s="150"/>
      <c r="V211" s="150"/>
      <c r="W211" s="150"/>
      <c r="X211" s="150"/>
      <c r="Y211" s="150"/>
      <c r="Z211" s="150"/>
      <c r="AA211" s="150"/>
      <c r="AB211" s="150"/>
      <c r="AC211" s="150"/>
      <c r="AD211" s="150"/>
      <c r="AE211" s="150"/>
      <c r="AF211" s="150"/>
      <c r="AQ211" s="134">
        <v>676</v>
      </c>
      <c r="AR211" s="739">
        <v>8.5012342825048298E-2</v>
      </c>
      <c r="AS211" s="739">
        <v>6379.4550978851503</v>
      </c>
      <c r="AT211" s="739">
        <v>6379.4976040565698</v>
      </c>
      <c r="AU211" s="739">
        <v>8.4550978851534193</v>
      </c>
      <c r="AV211" s="739">
        <v>8.4976040565659403</v>
      </c>
      <c r="AW211" s="739">
        <v>331.65800761654299</v>
      </c>
      <c r="AX211" s="739">
        <v>232.98931139320001</v>
      </c>
      <c r="AY211" s="739">
        <v>0.10710999223076501</v>
      </c>
      <c r="AZ211" s="739">
        <v>331.54284617984098</v>
      </c>
      <c r="BA211" s="739">
        <v>0.115161436701324</v>
      </c>
      <c r="BB211" s="739">
        <v>1.0001112556215299</v>
      </c>
      <c r="BC211" s="739">
        <v>1.0455221036632301</v>
      </c>
      <c r="BD211" s="739">
        <v>1.0454991122408901</v>
      </c>
      <c r="BE211" s="739">
        <v>0.169529583452913</v>
      </c>
      <c r="BF211" s="739"/>
      <c r="BG211" s="739">
        <v>3.6475078702574901E-3</v>
      </c>
      <c r="BH211" s="739">
        <v>5.7230224755489803E-4</v>
      </c>
      <c r="BI211" s="739">
        <v>4.2198101178123901E-3</v>
      </c>
    </row>
    <row r="212" spans="11:61">
      <c r="K212" s="4"/>
      <c r="L212" s="80"/>
      <c r="M212" s="80"/>
      <c r="N212" s="730"/>
      <c r="O212" s="80"/>
      <c r="P212" s="730"/>
      <c r="Q212" s="80"/>
      <c r="R212" s="80"/>
      <c r="S212" s="150"/>
      <c r="T212" s="731"/>
      <c r="U212" s="150"/>
      <c r="V212" s="150"/>
      <c r="W212" s="150"/>
      <c r="X212" s="150"/>
      <c r="Y212" s="150"/>
      <c r="Z212" s="150"/>
      <c r="AA212" s="150"/>
      <c r="AB212" s="150"/>
      <c r="AC212" s="150"/>
      <c r="AD212" s="150"/>
      <c r="AE212" s="150"/>
      <c r="AF212" s="150"/>
      <c r="AJ212" s="157"/>
      <c r="AK212" s="157"/>
      <c r="AL212" s="157"/>
      <c r="AM212" s="157"/>
      <c r="AQ212" s="134">
        <v>677</v>
      </c>
      <c r="AR212" s="739">
        <v>8.5866731074656602E-2</v>
      </c>
      <c r="AS212" s="739">
        <v>6379.5401102279802</v>
      </c>
      <c r="AT212" s="739">
        <v>6379.5830435935204</v>
      </c>
      <c r="AU212" s="739">
        <v>8.5401102279784702</v>
      </c>
      <c r="AV212" s="739">
        <v>8.5830435935157894</v>
      </c>
      <c r="AW212" s="739">
        <v>327.53504924841297</v>
      </c>
      <c r="AX212" s="739">
        <v>232.435443646881</v>
      </c>
      <c r="AY212" s="739">
        <v>0.102630637858607</v>
      </c>
      <c r="AZ212" s="739">
        <v>327.42496619422502</v>
      </c>
      <c r="BA212" s="739">
        <v>0.110083054187483</v>
      </c>
      <c r="BB212" s="739">
        <v>1.0001101110294599</v>
      </c>
      <c r="BC212" s="739">
        <v>1.0455010867651899</v>
      </c>
      <c r="BD212" s="739">
        <v>1.0454778657172601</v>
      </c>
      <c r="BE212" s="739">
        <v>0.171227141356667</v>
      </c>
      <c r="BF212" s="739"/>
      <c r="BG212" s="739">
        <v>3.58171398313956E-3</v>
      </c>
      <c r="BH212" s="739">
        <v>5.4380320916041505E-4</v>
      </c>
      <c r="BI212" s="739">
        <v>4.1255171922999698E-3</v>
      </c>
    </row>
    <row r="213" spans="11:61">
      <c r="K213" s="4"/>
      <c r="L213" s="80"/>
      <c r="M213" s="80"/>
      <c r="N213" s="730"/>
      <c r="O213" s="80"/>
      <c r="P213" s="730"/>
      <c r="Q213" s="80"/>
      <c r="R213" s="80"/>
      <c r="S213" s="150"/>
      <c r="T213" s="731"/>
      <c r="U213" s="150"/>
      <c r="V213" s="150"/>
      <c r="W213" s="150"/>
      <c r="X213" s="150"/>
      <c r="Y213" s="150"/>
      <c r="Z213" s="150"/>
      <c r="AA213" s="150"/>
      <c r="AB213" s="150"/>
      <c r="AC213" s="150"/>
      <c r="AD213" s="150"/>
      <c r="AE213" s="150"/>
      <c r="AF213" s="150"/>
      <c r="AJ213" s="157"/>
      <c r="AK213" s="157"/>
      <c r="AL213" s="157"/>
      <c r="AM213" s="157"/>
      <c r="AQ213" s="134">
        <v>678</v>
      </c>
      <c r="AR213" s="739">
        <v>8.67297060689282E-2</v>
      </c>
      <c r="AS213" s="739">
        <v>6379.6259769590497</v>
      </c>
      <c r="AT213" s="739">
        <v>6379.6693418120904</v>
      </c>
      <c r="AU213" s="739">
        <v>8.6259769590531192</v>
      </c>
      <c r="AV213" s="739">
        <v>8.6693418120875805</v>
      </c>
      <c r="AW213" s="739">
        <v>323.41299398427702</v>
      </c>
      <c r="AX213" s="739">
        <v>231.87602453055499</v>
      </c>
      <c r="AY213" s="739">
        <v>9.8296398975951896E-2</v>
      </c>
      <c r="AZ213" s="739">
        <v>323.30781365100398</v>
      </c>
      <c r="BA213" s="739">
        <v>0.105180333272788</v>
      </c>
      <c r="BB213" s="739">
        <v>1.0001089649591299</v>
      </c>
      <c r="BC213" s="739">
        <v>1.0454798426971299</v>
      </c>
      <c r="BD213" s="739">
        <v>1.0454563897457201</v>
      </c>
      <c r="BE213" s="739">
        <v>0.17294162968119101</v>
      </c>
      <c r="BF213" s="739"/>
      <c r="BG213" s="739">
        <v>3.5163085282621902E-3</v>
      </c>
      <c r="BH213" s="739">
        <v>5.1644415294331005E-4</v>
      </c>
      <c r="BI213" s="739">
        <v>4.0327526812054997E-3</v>
      </c>
    </row>
    <row r="214" spans="11:61">
      <c r="K214" s="4"/>
      <c r="L214" s="80"/>
      <c r="M214" s="80"/>
      <c r="N214" s="730"/>
      <c r="O214" s="80"/>
      <c r="P214" s="730"/>
      <c r="Q214" s="80"/>
      <c r="R214" s="80"/>
      <c r="S214" s="150"/>
      <c r="T214" s="731"/>
      <c r="U214" s="150"/>
      <c r="V214" s="150"/>
      <c r="W214" s="150"/>
      <c r="X214" s="150"/>
      <c r="Y214" s="150"/>
      <c r="Z214" s="150"/>
      <c r="AA214" s="150"/>
      <c r="AB214" s="150"/>
      <c r="AC214" s="150"/>
      <c r="AD214" s="150"/>
      <c r="AE214" s="150"/>
      <c r="AF214" s="150"/>
      <c r="AJ214" s="157"/>
      <c r="AK214" s="157"/>
      <c r="AL214" s="157"/>
      <c r="AM214" s="157"/>
      <c r="AQ214" s="134">
        <v>679</v>
      </c>
      <c r="AR214" s="739">
        <v>8.7601354106081802E-2</v>
      </c>
      <c r="AS214" s="739">
        <v>6379.7127066651201</v>
      </c>
      <c r="AT214" s="739">
        <v>6379.7565073421802</v>
      </c>
      <c r="AU214" s="739">
        <v>8.7127066651220595</v>
      </c>
      <c r="AV214" s="739">
        <v>8.7565073421750999</v>
      </c>
      <c r="AW214" s="739">
        <v>319.29236604721802</v>
      </c>
      <c r="AX214" s="739">
        <v>231.31099855630799</v>
      </c>
      <c r="AY214" s="739">
        <v>9.4104383453757295E-2</v>
      </c>
      <c r="AZ214" s="739">
        <v>319.19191667525098</v>
      </c>
      <c r="BA214" s="739">
        <v>0.10044937196684001</v>
      </c>
      <c r="BB214" s="739">
        <v>1.00010781749749</v>
      </c>
      <c r="BC214" s="739">
        <v>1.04545836902991</v>
      </c>
      <c r="BD214" s="739">
        <v>1.0454346818748199</v>
      </c>
      <c r="BE214" s="739">
        <v>0.174673215872645</v>
      </c>
      <c r="BF214" s="739"/>
      <c r="BG214" s="739">
        <v>3.4513022514086299E-3</v>
      </c>
      <c r="BH214" s="739">
        <v>4.90193594124926E-4</v>
      </c>
      <c r="BI214" s="739">
        <v>3.9414958455335604E-3</v>
      </c>
    </row>
    <row r="215" spans="11:61">
      <c r="K215" s="134"/>
      <c r="L215" s="80"/>
      <c r="M215" s="80"/>
      <c r="N215" s="730"/>
      <c r="O215" s="80"/>
      <c r="P215" s="730"/>
      <c r="Q215" s="80"/>
      <c r="R215" s="80"/>
      <c r="S215" s="150"/>
      <c r="T215" s="731"/>
      <c r="U215" s="150"/>
      <c r="V215" s="150"/>
      <c r="W215" s="150"/>
      <c r="X215" s="150"/>
      <c r="Y215" s="150"/>
      <c r="Z215" s="150"/>
      <c r="AA215" s="150"/>
      <c r="AB215" s="150"/>
      <c r="AC215" s="150"/>
      <c r="AD215" s="150"/>
      <c r="AE215" s="150"/>
      <c r="AF215" s="150"/>
      <c r="AJ215" s="157"/>
      <c r="AK215" s="157"/>
      <c r="AL215" s="157"/>
      <c r="AM215" s="157"/>
      <c r="AQ215" s="134">
        <v>680</v>
      </c>
      <c r="AR215" s="739">
        <v>8.84817623516473E-2</v>
      </c>
      <c r="AS215" s="739">
        <v>6379.8003080192302</v>
      </c>
      <c r="AT215" s="739">
        <v>6379.8445489003998</v>
      </c>
      <c r="AU215" s="739">
        <v>8.8003080192281402</v>
      </c>
      <c r="AV215" s="739">
        <v>8.8445489004039608</v>
      </c>
      <c r="AW215" s="739">
        <v>315.17369692514899</v>
      </c>
      <c r="AX215" s="739">
        <v>230.74030968468699</v>
      </c>
      <c r="AY215" s="739">
        <v>9.0051690947802104E-2</v>
      </c>
      <c r="AZ215" s="739">
        <v>315.077810653543</v>
      </c>
      <c r="BA215" s="739">
        <v>9.5886271605563206E-2</v>
      </c>
      <c r="BB215" s="739">
        <v>1.0001066687336699</v>
      </c>
      <c r="BC215" s="739">
        <v>1.0454366633083301</v>
      </c>
      <c r="BD215" s="739">
        <v>1.04541273962689</v>
      </c>
      <c r="BE215" s="739">
        <v>0.176422069007003</v>
      </c>
      <c r="BF215" s="739"/>
      <c r="BG215" s="739">
        <v>3.3867058654777102E-3</v>
      </c>
      <c r="BH215" s="739">
        <v>4.6502030751714198E-4</v>
      </c>
      <c r="BI215" s="739">
        <v>3.85172617299485E-3</v>
      </c>
    </row>
    <row r="216" spans="11:61">
      <c r="K216" s="4"/>
      <c r="L216" s="80"/>
      <c r="M216" s="80"/>
      <c r="N216" s="730"/>
      <c r="O216" s="80"/>
      <c r="P216" s="730"/>
      <c r="Q216" s="80"/>
      <c r="R216" s="80"/>
      <c r="S216" s="150"/>
      <c r="T216" s="731"/>
      <c r="U216" s="150"/>
      <c r="V216" s="150"/>
      <c r="W216" s="150"/>
      <c r="X216" s="150"/>
      <c r="Y216" s="150"/>
      <c r="Z216" s="150"/>
      <c r="AA216" s="150"/>
      <c r="AB216" s="150"/>
      <c r="AC216" s="150"/>
      <c r="AD216" s="150"/>
      <c r="AE216" s="150"/>
      <c r="AF216" s="150"/>
      <c r="AJ216" s="157"/>
      <c r="AK216" s="157"/>
      <c r="AL216" s="157"/>
      <c r="AM216" s="157"/>
      <c r="AQ216" s="134">
        <v>681</v>
      </c>
      <c r="AR216" s="739">
        <v>8.9371018847183001E-2</v>
      </c>
      <c r="AS216" s="739">
        <v>6379.8887897815803</v>
      </c>
      <c r="AT216" s="739">
        <v>6379.9334752909999</v>
      </c>
      <c r="AU216" s="739">
        <v>8.8887897815797796</v>
      </c>
      <c r="AV216" s="739">
        <v>8.9334752910033703</v>
      </c>
      <c r="AW216" s="739">
        <v>311.05752530100199</v>
      </c>
      <c r="AX216" s="739">
        <v>230.16390131928699</v>
      </c>
      <c r="AY216" s="739">
        <v>8.6135415268549703E-2</v>
      </c>
      <c r="AZ216" s="739">
        <v>310.96603816108501</v>
      </c>
      <c r="BA216" s="739">
        <v>9.1487139916780202E-2</v>
      </c>
      <c r="BB216" s="739">
        <v>1.00010551875898</v>
      </c>
      <c r="BC216" s="739">
        <v>1.0454147230509201</v>
      </c>
      <c r="BD216" s="739">
        <v>1.04539056049775</v>
      </c>
      <c r="BE216" s="739">
        <v>0.17818835979869599</v>
      </c>
      <c r="BF216" s="739"/>
      <c r="BG216" s="739">
        <v>3.3225300441802499E-3</v>
      </c>
      <c r="BH216" s="739">
        <v>4.4089334924018401E-4</v>
      </c>
      <c r="BI216" s="739">
        <v>3.76342339342043E-3</v>
      </c>
    </row>
    <row r="217" spans="11:61">
      <c r="K217" s="4"/>
      <c r="L217" s="80"/>
      <c r="M217" s="80"/>
      <c r="N217" s="730"/>
      <c r="O217" s="80"/>
      <c r="P217" s="730"/>
      <c r="Q217" s="80"/>
      <c r="R217" s="80"/>
      <c r="S217" s="150"/>
      <c r="T217" s="731"/>
      <c r="U217" s="150"/>
      <c r="V217" s="150"/>
      <c r="W217" s="150"/>
      <c r="X217" s="150"/>
      <c r="Y217" s="150"/>
      <c r="Z217" s="150"/>
      <c r="AA217" s="150"/>
      <c r="AB217" s="150"/>
      <c r="AC217" s="150"/>
      <c r="AD217" s="150"/>
      <c r="AE217" s="150"/>
      <c r="AF217" s="150"/>
      <c r="AJ217" s="157"/>
      <c r="AK217" s="157"/>
      <c r="AL217" s="157"/>
      <c r="AM217" s="157"/>
      <c r="AQ217" s="134">
        <v>682</v>
      </c>
      <c r="AR217" s="739">
        <v>9.0269212519079503E-2</v>
      </c>
      <c r="AS217" s="739">
        <v>6379.9781608004296</v>
      </c>
      <c r="AT217" s="739">
        <v>6380.0232954066896</v>
      </c>
      <c r="AU217" s="739">
        <v>8.97816080042697</v>
      </c>
      <c r="AV217" s="739">
        <v>9.0232954066865005</v>
      </c>
      <c r="AW217" s="739">
        <v>306.944396976402</v>
      </c>
      <c r="AX217" s="739">
        <v>229.581716301276</v>
      </c>
      <c r="AY217" s="739">
        <v>8.2352646735092405E-2</v>
      </c>
      <c r="AZ217" s="739">
        <v>306.85714888235702</v>
      </c>
      <c r="BA217" s="739">
        <v>8.7248094044278801E-2</v>
      </c>
      <c r="BB217" s="739">
        <v>1.0001043676670101</v>
      </c>
      <c r="BC217" s="739">
        <v>1.04539254574964</v>
      </c>
      <c r="BD217" s="739">
        <v>1.04536814195646</v>
      </c>
      <c r="BE217" s="739">
        <v>0.179972260621071</v>
      </c>
      <c r="BF217" s="739"/>
      <c r="BG217" s="739">
        <v>3.2587854156087299E-3</v>
      </c>
      <c r="BH217" s="739">
        <v>4.17782077776846E-4</v>
      </c>
      <c r="BI217" s="739">
        <v>3.6765674933855702E-3</v>
      </c>
    </row>
    <row r="218" spans="11:61">
      <c r="K218" s="4"/>
      <c r="L218" s="80"/>
      <c r="M218" s="80"/>
      <c r="N218" s="730"/>
      <c r="O218" s="80"/>
      <c r="P218" s="730"/>
      <c r="Q218" s="80"/>
      <c r="R218" s="80"/>
      <c r="S218" s="150"/>
      <c r="T218" s="731"/>
      <c r="U218" s="150"/>
      <c r="V218" s="150"/>
      <c r="W218" s="150"/>
      <c r="X218" s="150"/>
      <c r="Y218" s="150"/>
      <c r="Z218" s="150"/>
      <c r="AA218" s="150"/>
      <c r="AB218" s="150"/>
      <c r="AC218" s="150"/>
      <c r="AD218" s="150"/>
      <c r="AE218" s="150"/>
      <c r="AF218" s="150"/>
      <c r="AJ218" s="157"/>
      <c r="AK218" s="157"/>
      <c r="AL218" s="157"/>
      <c r="AM218" s="157"/>
      <c r="AQ218" s="134">
        <v>683</v>
      </c>
      <c r="AR218" s="739">
        <v>9.1176433187452596E-2</v>
      </c>
      <c r="AS218" s="739">
        <v>6380.0684300129496</v>
      </c>
      <c r="AT218" s="739">
        <v>6380.1140182295403</v>
      </c>
      <c r="AU218" s="739">
        <v>9.0684300129460507</v>
      </c>
      <c r="AV218" s="739">
        <v>9.1140182295397807</v>
      </c>
      <c r="AW218" s="739">
        <v>302.83486478863301</v>
      </c>
      <c r="AX218" s="739">
        <v>228.99369690387201</v>
      </c>
      <c r="AY218" s="739">
        <v>7.8700474509792395E-2</v>
      </c>
      <c r="AZ218" s="739">
        <v>302.75169952510703</v>
      </c>
      <c r="BA218" s="739">
        <v>8.3165263526009697E-2</v>
      </c>
      <c r="BB218" s="739">
        <v>1.0001032155535701</v>
      </c>
      <c r="BC218" s="739">
        <v>1.0453701288696799</v>
      </c>
      <c r="BD218" s="739">
        <v>1.04534548144506</v>
      </c>
      <c r="BE218" s="739">
        <v>0.18177394552230899</v>
      </c>
      <c r="BF218" s="739"/>
      <c r="BG218" s="739">
        <v>3.1954825556825702E-3</v>
      </c>
      <c r="BH218" s="739">
        <v>3.9565617433380101E-4</v>
      </c>
      <c r="BI218" s="739">
        <v>3.5911387300163701E-3</v>
      </c>
    </row>
    <row r="219" spans="11:61">
      <c r="K219" s="134"/>
      <c r="L219" s="80"/>
      <c r="M219" s="80"/>
      <c r="N219" s="730"/>
      <c r="O219" s="80"/>
      <c r="P219" s="730"/>
      <c r="Q219" s="80"/>
      <c r="R219" s="80"/>
      <c r="S219" s="150"/>
      <c r="T219" s="731"/>
      <c r="U219" s="150"/>
      <c r="V219" s="150"/>
      <c r="W219" s="150"/>
      <c r="X219" s="150"/>
      <c r="Y219" s="150"/>
      <c r="Z219" s="150"/>
      <c r="AA219" s="150"/>
      <c r="AB219" s="150"/>
      <c r="AC219" s="150"/>
      <c r="AD219" s="150"/>
      <c r="AE219" s="150"/>
      <c r="AF219" s="150"/>
      <c r="AJ219" s="157"/>
      <c r="AK219" s="157"/>
      <c r="AL219" s="157"/>
      <c r="AM219" s="157"/>
      <c r="AQ219" s="134">
        <v>684</v>
      </c>
      <c r="AR219" s="739">
        <v>9.2092771575124896E-2</v>
      </c>
      <c r="AS219" s="739">
        <v>6380.1596064461301</v>
      </c>
      <c r="AT219" s="739">
        <v>6380.2056528319199</v>
      </c>
      <c r="AU219" s="739">
        <v>9.1596064461335001</v>
      </c>
      <c r="AV219" s="739">
        <v>9.2056528319210607</v>
      </c>
      <c r="AW219" s="739">
        <v>298.729488520742</v>
      </c>
      <c r="AX219" s="739">
        <v>228.39978482676301</v>
      </c>
      <c r="AY219" s="739">
        <v>7.5175988910270802E-2</v>
      </c>
      <c r="AZ219" s="739">
        <v>298.65025372752001</v>
      </c>
      <c r="BA219" s="739">
        <v>7.9234793222173194E-2</v>
      </c>
      <c r="BB219" s="739">
        <v>1.00010206251677</v>
      </c>
      <c r="BC219" s="739">
        <v>1.0453474698491301</v>
      </c>
      <c r="BD219" s="739">
        <v>1.0453225763783001</v>
      </c>
      <c r="BE219" s="739">
        <v>0.18359359023588701</v>
      </c>
      <c r="BF219" s="739"/>
      <c r="BG219" s="739">
        <v>3.13263198147179E-3</v>
      </c>
      <c r="BH219" s="739">
        <v>3.7448566248226997E-4</v>
      </c>
      <c r="BI219" s="739">
        <v>3.5071176439540599E-3</v>
      </c>
    </row>
    <row r="220" spans="11:61">
      <c r="K220" s="4"/>
      <c r="L220" s="80"/>
      <c r="M220" s="80"/>
      <c r="N220" s="730"/>
      <c r="O220" s="80"/>
      <c r="P220" s="730"/>
      <c r="Q220" s="80"/>
      <c r="R220" s="80"/>
      <c r="S220" s="150"/>
      <c r="T220" s="731"/>
      <c r="U220" s="150"/>
      <c r="V220" s="150"/>
      <c r="W220" s="150"/>
      <c r="X220" s="150"/>
      <c r="Y220" s="150"/>
      <c r="Z220" s="150"/>
      <c r="AA220" s="150"/>
      <c r="AB220" s="150"/>
      <c r="AC220" s="150"/>
      <c r="AD220" s="150"/>
      <c r="AE220" s="150"/>
      <c r="AF220" s="150"/>
      <c r="AJ220" s="157"/>
      <c r="AK220" s="157"/>
      <c r="AL220" s="157"/>
      <c r="AM220" s="157"/>
      <c r="AQ220" s="134">
        <v>685</v>
      </c>
      <c r="AR220" s="739">
        <v>9.3018319316699002E-2</v>
      </c>
      <c r="AS220" s="739">
        <v>6380.2516992177098</v>
      </c>
      <c r="AT220" s="739">
        <v>6380.2982083773704</v>
      </c>
      <c r="AU220" s="739">
        <v>9.2516992177086301</v>
      </c>
      <c r="AV220" s="739">
        <v>9.2982083773669792</v>
      </c>
      <c r="AW220" s="739">
        <v>294.62883480456497</v>
      </c>
      <c r="AX220" s="739">
        <v>227.79992119047799</v>
      </c>
      <c r="AY220" s="739">
        <v>7.1776283695424298E-2</v>
      </c>
      <c r="AZ220" s="739">
        <v>294.55338195837601</v>
      </c>
      <c r="BA220" s="739">
        <v>7.5452846189031197E-2</v>
      </c>
      <c r="BB220" s="739">
        <v>1.0001009086570301</v>
      </c>
      <c r="BC220" s="739">
        <v>1.04532456609879</v>
      </c>
      <c r="BD220" s="739">
        <v>1.0452994241433899</v>
      </c>
      <c r="BE220" s="739">
        <v>0.185431372201037</v>
      </c>
      <c r="BF220" s="739"/>
      <c r="BG220" s="739">
        <v>3.0702441444016102E-3</v>
      </c>
      <c r="BH220" s="739">
        <v>3.5424092705183002E-4</v>
      </c>
      <c r="BI220" s="739">
        <v>3.4244850714534401E-3</v>
      </c>
    </row>
    <row r="221" spans="11:61">
      <c r="K221" s="4"/>
      <c r="L221" s="80"/>
      <c r="M221" s="80"/>
      <c r="N221" s="730"/>
      <c r="O221" s="80"/>
      <c r="P221" s="730"/>
      <c r="Q221" s="80"/>
      <c r="R221" s="80"/>
      <c r="S221" s="150"/>
      <c r="T221" s="731"/>
      <c r="U221" s="150"/>
      <c r="V221" s="150"/>
      <c r="W221" s="150"/>
      <c r="X221" s="150"/>
      <c r="Y221" s="150"/>
      <c r="Z221" s="150"/>
      <c r="AA221" s="150"/>
      <c r="AB221" s="150"/>
      <c r="AC221" s="150"/>
      <c r="AD221" s="150"/>
      <c r="AE221" s="150"/>
      <c r="AF221" s="150"/>
      <c r="AJ221" s="157"/>
      <c r="AK221" s="157"/>
      <c r="AL221" s="157"/>
      <c r="AM221" s="157"/>
      <c r="AQ221" s="134">
        <v>686</v>
      </c>
      <c r="AR221" s="739">
        <v>9.3953168967720296E-2</v>
      </c>
      <c r="AS221" s="739">
        <v>6380.3447175370302</v>
      </c>
      <c r="AT221" s="739">
        <v>6380.3916941215102</v>
      </c>
      <c r="AU221" s="739">
        <v>9.3447175370253301</v>
      </c>
      <c r="AV221" s="739">
        <v>9.3916941215091807</v>
      </c>
      <c r="AW221" s="739">
        <v>290.53347701651597</v>
      </c>
      <c r="AX221" s="739">
        <v>227.194046530706</v>
      </c>
      <c r="AY221" s="739">
        <v>6.8498458322210604E-2</v>
      </c>
      <c r="AZ221" s="739">
        <v>290.46166141002197</v>
      </c>
      <c r="BA221" s="739">
        <v>7.1815606494406603E-2</v>
      </c>
      <c r="BB221" s="739">
        <v>1.0000997540771099</v>
      </c>
      <c r="BC221" s="739">
        <v>1.04530141500186</v>
      </c>
      <c r="BD221" s="739">
        <v>1.0452760220997399</v>
      </c>
      <c r="BE221" s="739">
        <v>0.18728747057821199</v>
      </c>
      <c r="BF221" s="739"/>
      <c r="BG221" s="739">
        <v>3.0083294233414402E-3</v>
      </c>
      <c r="BH221" s="739">
        <v>3.3489273225286299E-4</v>
      </c>
      <c r="BI221" s="739">
        <v>3.3432221555942999E-3</v>
      </c>
    </row>
    <row r="222" spans="11:61">
      <c r="K222" s="4"/>
      <c r="L222" s="80"/>
      <c r="M222" s="80"/>
      <c r="N222" s="730"/>
      <c r="O222" s="80"/>
      <c r="P222" s="730"/>
      <c r="Q222" s="80"/>
      <c r="R222" s="80"/>
      <c r="S222" s="150"/>
      <c r="T222" s="731"/>
      <c r="U222" s="150"/>
      <c r="V222" s="150"/>
      <c r="W222" s="150"/>
      <c r="X222" s="150"/>
      <c r="Y222" s="150"/>
      <c r="Z222" s="150"/>
      <c r="AA222" s="150"/>
      <c r="AB222" s="150"/>
      <c r="AC222" s="150"/>
      <c r="AD222" s="150"/>
      <c r="AE222" s="150"/>
      <c r="AF222" s="150"/>
      <c r="AJ222" s="157"/>
      <c r="AK222" s="157"/>
      <c r="AL222" s="157"/>
      <c r="AM222" s="157"/>
      <c r="AQ222" s="134">
        <v>687</v>
      </c>
      <c r="AR222" s="739">
        <v>9.4897414013933104E-2</v>
      </c>
      <c r="AS222" s="739">
        <v>6380.4386707059903</v>
      </c>
      <c r="AT222" s="739">
        <v>6380.4861194129999</v>
      </c>
      <c r="AU222" s="739">
        <v>9.4386707059930508</v>
      </c>
      <c r="AV222" s="739">
        <v>9.4861194130000204</v>
      </c>
      <c r="AW222" s="739">
        <v>286.443995165947</v>
      </c>
      <c r="AX222" s="739">
        <v>226.582100792549</v>
      </c>
      <c r="AY222" s="739">
        <v>6.5339620169979004E-2</v>
      </c>
      <c r="AZ222" s="739">
        <v>286.37567588397599</v>
      </c>
      <c r="BA222" s="739">
        <v>6.83192819709324E-2</v>
      </c>
      <c r="BB222" s="739">
        <v>1.00009859888212</v>
      </c>
      <c r="BC222" s="739">
        <v>1.0452780139136799</v>
      </c>
      <c r="BD222" s="739">
        <v>1.04525236757868</v>
      </c>
      <c r="BE222" s="739">
        <v>0.189162066261815</v>
      </c>
      <c r="BF222" s="739"/>
      <c r="BG222" s="739">
        <v>2.94689811758147E-3</v>
      </c>
      <c r="BH222" s="739">
        <v>3.1641223900480902E-4</v>
      </c>
      <c r="BI222" s="739">
        <v>3.2633103565862802E-3</v>
      </c>
    </row>
    <row r="223" spans="11:61">
      <c r="K223" s="134"/>
      <c r="L223" s="80"/>
      <c r="M223" s="80"/>
      <c r="N223" s="730"/>
      <c r="O223" s="80"/>
      <c r="P223" s="730"/>
      <c r="Q223" s="80"/>
      <c r="R223" s="80"/>
      <c r="S223" s="150"/>
      <c r="T223" s="731"/>
      <c r="U223" s="150"/>
      <c r="V223" s="150"/>
      <c r="W223" s="150"/>
      <c r="X223" s="150"/>
      <c r="Y223" s="150"/>
      <c r="Z223" s="150"/>
      <c r="AA223" s="150"/>
      <c r="AB223" s="150"/>
      <c r="AC223" s="150"/>
      <c r="AD223" s="150"/>
      <c r="AE223" s="150"/>
      <c r="AF223" s="150"/>
      <c r="AJ223" s="157"/>
      <c r="AK223" s="157"/>
      <c r="AL223" s="157"/>
      <c r="AM223" s="157"/>
      <c r="AQ223" s="134">
        <v>688</v>
      </c>
      <c r="AR223" s="739">
        <v>9.5851148880628498E-2</v>
      </c>
      <c r="AS223" s="739">
        <v>6380.5335681200104</v>
      </c>
      <c r="AT223" s="739">
        <v>6380.5814936944498</v>
      </c>
      <c r="AU223" s="739">
        <v>9.5335681200069899</v>
      </c>
      <c r="AV223" s="739">
        <v>9.5814936944472997</v>
      </c>
      <c r="AW223" s="739">
        <v>282.36097577588799</v>
      </c>
      <c r="AX223" s="739">
        <v>225.96402332473701</v>
      </c>
      <c r="AY223" s="739">
        <v>6.2296886729198697E-2</v>
      </c>
      <c r="AZ223" s="739">
        <v>282.29601566898401</v>
      </c>
      <c r="BA223" s="739">
        <v>6.49601069032541E-2</v>
      </c>
      <c r="BB223" s="739">
        <v>1.00009744317953</v>
      </c>
      <c r="BC223" s="739">
        <v>1.0452543601615001</v>
      </c>
      <c r="BD223" s="739">
        <v>1.0452284578832201</v>
      </c>
      <c r="BE223" s="739">
        <v>0.191055341900665</v>
      </c>
      <c r="BF223" s="739"/>
      <c r="BG223" s="739">
        <v>2.88596043970063E-3</v>
      </c>
      <c r="BH223" s="739">
        <v>2.9877102144924199E-4</v>
      </c>
      <c r="BI223" s="739">
        <v>3.1847314611498701E-3</v>
      </c>
    </row>
    <row r="224" spans="11:61">
      <c r="K224" s="4"/>
      <c r="L224" s="80"/>
      <c r="M224" s="80"/>
      <c r="N224" s="730"/>
      <c r="O224" s="80"/>
      <c r="P224" s="730"/>
      <c r="Q224" s="80"/>
      <c r="R224" s="80"/>
      <c r="S224" s="150"/>
      <c r="T224" s="731"/>
      <c r="U224" s="150"/>
      <c r="V224" s="150"/>
      <c r="W224" s="150"/>
      <c r="X224" s="150"/>
      <c r="Y224" s="150"/>
      <c r="Z224" s="150"/>
      <c r="AA224" s="150"/>
      <c r="AB224" s="150"/>
      <c r="AC224" s="150"/>
      <c r="AD224" s="150"/>
      <c r="AE224" s="150"/>
      <c r="AF224" s="150"/>
      <c r="AJ224" s="157"/>
      <c r="AK224" s="157"/>
      <c r="AL224" s="157"/>
      <c r="AM224" s="157"/>
      <c r="AQ224" s="134">
        <v>689</v>
      </c>
      <c r="AR224" s="739">
        <v>9.6814468942088297E-2</v>
      </c>
      <c r="AS224" s="739">
        <v>6380.6294192688902</v>
      </c>
      <c r="AT224" s="739">
        <v>6380.6778265033599</v>
      </c>
      <c r="AU224" s="739">
        <v>9.6294192688876095</v>
      </c>
      <c r="AV224" s="739">
        <v>9.6778265033586592</v>
      </c>
      <c r="AW224" s="739">
        <v>278.28501175599399</v>
      </c>
      <c r="AX224" s="739">
        <v>225.33975287377299</v>
      </c>
      <c r="AY224" s="739">
        <v>5.9367387751495401E-2</v>
      </c>
      <c r="AZ224" s="739">
        <v>278.22327741134802</v>
      </c>
      <c r="BA224" s="739">
        <v>6.1734344645516498E-2</v>
      </c>
      <c r="BB224" s="739">
        <v>1.00009628707925</v>
      </c>
      <c r="BC224" s="739">
        <v>1.0452304510442201</v>
      </c>
      <c r="BD224" s="739">
        <v>1.0452042902877601</v>
      </c>
      <c r="BE224" s="739">
        <v>0.192967481908909</v>
      </c>
      <c r="BF224" s="739"/>
      <c r="BG224" s="739">
        <v>2.8255265083299702E-3</v>
      </c>
      <c r="BH224" s="739">
        <v>2.8194108262855901E-4</v>
      </c>
      <c r="BI224" s="739">
        <v>3.10746759095853E-3</v>
      </c>
    </row>
    <row r="225" spans="11:61">
      <c r="K225" s="4"/>
      <c r="L225" s="80"/>
      <c r="M225" s="80"/>
      <c r="N225" s="730"/>
      <c r="O225" s="80"/>
      <c r="P225" s="730"/>
      <c r="Q225" s="80"/>
      <c r="R225" s="80"/>
      <c r="S225" s="150"/>
      <c r="T225" s="731"/>
      <c r="U225" s="150"/>
      <c r="V225" s="150"/>
      <c r="W225" s="150"/>
      <c r="X225" s="150"/>
      <c r="Y225" s="150"/>
      <c r="Z225" s="150"/>
      <c r="AA225" s="150"/>
      <c r="AB225" s="150"/>
      <c r="AC225" s="150"/>
      <c r="AD225" s="150"/>
      <c r="AE225" s="150"/>
      <c r="AF225" s="150"/>
      <c r="AJ225" s="157"/>
      <c r="AK225" s="157"/>
      <c r="AL225" s="157"/>
      <c r="AM225" s="157"/>
      <c r="AQ225" s="134">
        <v>690</v>
      </c>
      <c r="AR225" s="739">
        <v>9.7787470531121301E-2</v>
      </c>
      <c r="AS225" s="739">
        <v>6380.7262337378297</v>
      </c>
      <c r="AT225" s="739">
        <v>6380.7751274730999</v>
      </c>
      <c r="AU225" s="739">
        <v>9.7262337378297001</v>
      </c>
      <c r="AV225" s="739">
        <v>9.7751274730952602</v>
      </c>
      <c r="AW225" s="739">
        <v>274.21670226750598</v>
      </c>
      <c r="AX225" s="739">
        <v>224.70922757802799</v>
      </c>
      <c r="AY225" s="739">
        <v>5.6548267357991899E-2</v>
      </c>
      <c r="AZ225" s="739">
        <v>274.15806397734002</v>
      </c>
      <c r="BA225" s="739">
        <v>5.8638290165621401E-2</v>
      </c>
      <c r="BB225" s="739">
        <v>1.0000951306935599</v>
      </c>
      <c r="BC225" s="739">
        <v>1.0452062838320999</v>
      </c>
      <c r="BD225" s="739">
        <v>1.0451798620378601</v>
      </c>
      <c r="BE225" s="739">
        <v>0.19489867249058099</v>
      </c>
      <c r="BF225" s="739"/>
      <c r="BG225" s="739">
        <v>2.7656063408156399E-3</v>
      </c>
      <c r="BH225" s="739">
        <v>2.6589486931308899E-4</v>
      </c>
      <c r="BI225" s="739">
        <v>3.0315012101287302E-3</v>
      </c>
    </row>
    <row r="226" spans="11:61">
      <c r="K226" s="4"/>
      <c r="L226" s="80"/>
      <c r="M226" s="80"/>
      <c r="N226" s="730"/>
      <c r="O226" s="80"/>
      <c r="P226" s="730"/>
      <c r="Q226" s="80"/>
      <c r="R226" s="80"/>
      <c r="S226" s="150"/>
      <c r="T226" s="731"/>
      <c r="U226" s="150"/>
      <c r="V226" s="150"/>
      <c r="W226" s="150"/>
      <c r="X226" s="150"/>
      <c r="Y226" s="150"/>
      <c r="Z226" s="150"/>
      <c r="AA226" s="150"/>
      <c r="AB226" s="150"/>
      <c r="AC226" s="150"/>
      <c r="AD226" s="150"/>
      <c r="AE226" s="150"/>
      <c r="AF226" s="150"/>
      <c r="AJ226" s="157"/>
      <c r="AK226" s="157"/>
      <c r="AL226" s="157"/>
      <c r="AM226" s="157"/>
      <c r="AQ226" s="134">
        <v>691</v>
      </c>
      <c r="AR226" s="739">
        <v>9.8770250948697305E-2</v>
      </c>
      <c r="AS226" s="739">
        <v>6380.8240212083601</v>
      </c>
      <c r="AT226" s="739">
        <v>6380.8734063338397</v>
      </c>
      <c r="AU226" s="739">
        <v>9.8240212083608291</v>
      </c>
      <c r="AV226" s="739">
        <v>9.8734063338351792</v>
      </c>
      <c r="AW226" s="739">
        <v>270.15665258004299</v>
      </c>
      <c r="AX226" s="739">
        <v>224.072384961783</v>
      </c>
      <c r="AY226" s="739">
        <v>5.3836686103025902E-2</v>
      </c>
      <c r="AZ226" s="739">
        <v>270.10098430752998</v>
      </c>
      <c r="BA226" s="739">
        <v>5.56682725128929E-2</v>
      </c>
      <c r="BB226" s="739">
        <v>1.0000939741371899</v>
      </c>
      <c r="BC226" s="739">
        <v>1.04518185576653</v>
      </c>
      <c r="BD226" s="739">
        <v>1.04515517034998</v>
      </c>
      <c r="BE226" s="739">
        <v>0.196849101646876</v>
      </c>
      <c r="BF226" s="739"/>
      <c r="BG226" s="739">
        <v>2.7062098457862498E-3</v>
      </c>
      <c r="BH226" s="739">
        <v>2.5060528596127998E-4</v>
      </c>
      <c r="BI226" s="739">
        <v>2.9568151317475302E-3</v>
      </c>
    </row>
    <row r="227" spans="11:61">
      <c r="K227" s="134"/>
      <c r="L227" s="80"/>
      <c r="M227" s="80"/>
      <c r="N227" s="730"/>
      <c r="O227" s="80"/>
      <c r="P227" s="730"/>
      <c r="Q227" s="80"/>
      <c r="R227" s="80"/>
      <c r="S227" s="150"/>
      <c r="T227" s="731"/>
      <c r="U227" s="150"/>
      <c r="V227" s="150"/>
      <c r="W227" s="150"/>
      <c r="X227" s="150"/>
      <c r="Y227" s="150"/>
      <c r="Z227" s="150"/>
      <c r="AA227" s="150"/>
      <c r="AB227" s="150"/>
      <c r="AC227" s="150"/>
      <c r="AD227" s="150"/>
      <c r="AE227" s="150"/>
      <c r="AF227" s="150"/>
      <c r="AJ227" s="157"/>
      <c r="AK227" s="157"/>
      <c r="AL227" s="157"/>
      <c r="AM227" s="157"/>
      <c r="AQ227" s="134">
        <v>692</v>
      </c>
      <c r="AR227" s="739">
        <v>9.9762908473676901E-2</v>
      </c>
      <c r="AS227" s="739">
        <v>6380.9227914593102</v>
      </c>
      <c r="AT227" s="739">
        <v>6380.97267291355</v>
      </c>
      <c r="AU227" s="739">
        <v>9.9227914593095292</v>
      </c>
      <c r="AV227" s="739">
        <v>9.9726729135463703</v>
      </c>
      <c r="AW227" s="739">
        <v>266.10547392004298</v>
      </c>
      <c r="AX227" s="739">
        <v>223.429161929207</v>
      </c>
      <c r="AY227" s="739">
        <v>5.1229822990415397E-2</v>
      </c>
      <c r="AZ227" s="739">
        <v>266.05265326283802</v>
      </c>
      <c r="BA227" s="739">
        <v>5.2820657205953601E-2</v>
      </c>
      <c r="BB227" s="739">
        <v>1.00009281752733</v>
      </c>
      <c r="BC227" s="739">
        <v>1.0451571640597499</v>
      </c>
      <c r="BD227" s="739">
        <v>1.0451302124111901</v>
      </c>
      <c r="BE227" s="739">
        <v>0.198818959199343</v>
      </c>
      <c r="BF227" s="739"/>
      <c r="BG227" s="739">
        <v>2.6473468156294898E-3</v>
      </c>
      <c r="BH227" s="739">
        <v>2.3604570779970599E-4</v>
      </c>
      <c r="BI227" s="739">
        <v>2.8833925234292E-3</v>
      </c>
    </row>
    <row r="228" spans="11:61">
      <c r="K228" s="4"/>
      <c r="L228" s="80"/>
      <c r="M228" s="80"/>
      <c r="N228" s="730"/>
      <c r="O228" s="80"/>
      <c r="P228" s="730"/>
      <c r="Q228" s="80"/>
      <c r="R228" s="80"/>
      <c r="S228" s="150"/>
      <c r="T228" s="731"/>
      <c r="U228" s="150"/>
      <c r="V228" s="150"/>
      <c r="W228" s="150"/>
      <c r="X228" s="150"/>
      <c r="Y228" s="150"/>
      <c r="Z228" s="150"/>
      <c r="AA228" s="150"/>
      <c r="AB228" s="150"/>
      <c r="AC228" s="150"/>
      <c r="AD228" s="150"/>
      <c r="AE228" s="150"/>
      <c r="AF228" s="150"/>
      <c r="AJ228" s="157"/>
      <c r="AK228" s="157"/>
      <c r="AL228" s="157"/>
      <c r="AM228" s="157"/>
      <c r="AQ228" s="134">
        <v>693</v>
      </c>
      <c r="AR228" s="739">
        <v>0.10076554237264</v>
      </c>
      <c r="AS228" s="739">
        <v>6381.0225543677798</v>
      </c>
      <c r="AT228" s="739">
        <v>6381.0729371389698</v>
      </c>
      <c r="AU228" s="739">
        <v>10.022554367783201</v>
      </c>
      <c r="AV228" s="739">
        <v>10.0729371389695</v>
      </c>
      <c r="AW228" s="739">
        <v>262.06378331067401</v>
      </c>
      <c r="AX228" s="739">
        <v>222.77949475828399</v>
      </c>
      <c r="AY228" s="739">
        <v>4.87248774395313E-2</v>
      </c>
      <c r="AZ228" s="739">
        <v>262.01369146213602</v>
      </c>
      <c r="BA228" s="739">
        <v>5.0091848537785498E-2</v>
      </c>
      <c r="BB228" s="739">
        <v>1.0000916609836099</v>
      </c>
      <c r="BC228" s="739">
        <v>1.04513220589461</v>
      </c>
      <c r="BD228" s="739">
        <v>1.04510498537892</v>
      </c>
      <c r="BE228" s="739">
        <v>0.200808436803527</v>
      </c>
      <c r="BF228" s="739"/>
      <c r="BG228" s="739">
        <v>2.5890269188832398E-3</v>
      </c>
      <c r="BH228" s="739">
        <v>2.2218999301161599E-4</v>
      </c>
      <c r="BI228" s="739">
        <v>2.81121691189486E-3</v>
      </c>
    </row>
    <row r="229" spans="11:61">
      <c r="K229" s="4"/>
      <c r="L229" s="80"/>
      <c r="M229" s="80"/>
      <c r="N229" s="730"/>
      <c r="O229" s="80"/>
      <c r="P229" s="730"/>
      <c r="Q229" s="80"/>
      <c r="R229" s="80"/>
      <c r="S229" s="150"/>
      <c r="T229" s="731"/>
      <c r="U229" s="150"/>
      <c r="V229" s="150"/>
      <c r="W229" s="150"/>
      <c r="X229" s="150"/>
      <c r="Y229" s="150"/>
      <c r="Z229" s="150"/>
      <c r="AA229" s="150"/>
      <c r="AB229" s="150"/>
      <c r="AC229" s="150"/>
      <c r="AD229" s="150"/>
      <c r="AE229" s="150"/>
      <c r="AF229" s="150"/>
      <c r="AJ229" s="157"/>
      <c r="AK229" s="157"/>
      <c r="AL229" s="157"/>
      <c r="AM229" s="157"/>
      <c r="AQ229" s="134">
        <v>694</v>
      </c>
      <c r="AR229" s="739">
        <v>0.101778252909812</v>
      </c>
      <c r="AS229" s="739">
        <v>6381.1233199101598</v>
      </c>
      <c r="AT229" s="739">
        <v>6381.1742090366097</v>
      </c>
      <c r="AU229" s="739">
        <v>10.1233199101558</v>
      </c>
      <c r="AV229" s="739">
        <v>10.1742090366107</v>
      </c>
      <c r="AW229" s="739">
        <v>258.03220340301601</v>
      </c>
      <c r="AX229" s="739">
        <v>222.12331909467699</v>
      </c>
      <c r="AY229" s="739">
        <v>4.6319071198554801E-2</v>
      </c>
      <c r="AZ229" s="739">
        <v>257.984725111221</v>
      </c>
      <c r="BA229" s="739">
        <v>4.7478291795134603E-2</v>
      </c>
      <c r="BB229" s="739">
        <v>1.0000905046281501</v>
      </c>
      <c r="BC229" s="739">
        <v>1.0451069784243101</v>
      </c>
      <c r="BD229" s="739">
        <v>1.04507948638073</v>
      </c>
      <c r="BE229" s="739">
        <v>0.20281772796897701</v>
      </c>
      <c r="BF229" s="739"/>
      <c r="BG229" s="739">
        <v>2.5312596925468498E-3</v>
      </c>
      <c r="BH229" s="739">
        <v>2.0901249402486801E-4</v>
      </c>
      <c r="BI229" s="739">
        <v>2.7402721865717201E-3</v>
      </c>
    </row>
    <row r="230" spans="11:61">
      <c r="K230" s="4"/>
      <c r="L230" s="80"/>
      <c r="M230" s="80"/>
      <c r="N230" s="730"/>
      <c r="O230" s="80"/>
      <c r="P230" s="730"/>
      <c r="Q230" s="80"/>
      <c r="R230" s="80"/>
      <c r="S230" s="150"/>
      <c r="T230" s="731"/>
      <c r="U230" s="150"/>
      <c r="V230" s="150"/>
      <c r="W230" s="150"/>
      <c r="X230" s="150"/>
      <c r="Y230" s="150"/>
      <c r="Z230" s="150"/>
      <c r="AA230" s="150"/>
      <c r="AB230" s="150"/>
      <c r="AC230" s="150"/>
      <c r="AD230" s="150"/>
      <c r="AE230" s="150"/>
      <c r="AF230" s="150"/>
      <c r="AJ230" s="157"/>
      <c r="AK230" s="157"/>
      <c r="AL230" s="157"/>
      <c r="AM230" s="157"/>
      <c r="AQ230" s="134">
        <v>695</v>
      </c>
      <c r="AR230" s="739">
        <v>0.10280114135709</v>
      </c>
      <c r="AS230" s="739">
        <v>6381.2250981630696</v>
      </c>
      <c r="AT230" s="739">
        <v>6381.2764987337396</v>
      </c>
      <c r="AU230" s="739">
        <v>10.225098163065701</v>
      </c>
      <c r="AV230" s="739">
        <v>10.2764987337442</v>
      </c>
      <c r="AW230" s="739">
        <v>254.011362298363</v>
      </c>
      <c r="AX230" s="739">
        <v>221.46056994553601</v>
      </c>
      <c r="AY230" s="739">
        <v>4.4009650202397603E-2</v>
      </c>
      <c r="AZ230" s="739">
        <v>253.966385822973</v>
      </c>
      <c r="BA230" s="739">
        <v>4.4976475389601499E-2</v>
      </c>
      <c r="BB230" s="739">
        <v>1.00008934858554</v>
      </c>
      <c r="BC230" s="739">
        <v>1.0450814787721601</v>
      </c>
      <c r="BD230" s="739">
        <v>1.04505371251403</v>
      </c>
      <c r="BE230" s="739">
        <v>0.204847028070162</v>
      </c>
      <c r="BF230" s="739"/>
      <c r="BG230" s="739">
        <v>2.4740545343185198E-3</v>
      </c>
      <c r="BH230" s="739">
        <v>1.9648806789215401E-4</v>
      </c>
      <c r="BI230" s="739">
        <v>2.6705426022106799E-3</v>
      </c>
    </row>
    <row r="231" spans="11:61">
      <c r="K231" s="134"/>
      <c r="L231" s="80"/>
      <c r="M231" s="80"/>
      <c r="N231" s="730"/>
      <c r="O231" s="80"/>
      <c r="P231" s="730"/>
      <c r="Q231" s="80"/>
      <c r="R231" s="80"/>
      <c r="S231" s="150"/>
      <c r="T231" s="731"/>
      <c r="U231" s="150"/>
      <c r="V231" s="150"/>
      <c r="W231" s="150"/>
      <c r="X231" s="150"/>
      <c r="Y231" s="150"/>
      <c r="Z231" s="150"/>
      <c r="AA231" s="150"/>
      <c r="AB231" s="150"/>
      <c r="AC231" s="150"/>
      <c r="AD231" s="150"/>
      <c r="AE231" s="150"/>
      <c r="AF231" s="150"/>
      <c r="AJ231" s="157"/>
      <c r="AK231" s="157"/>
      <c r="AL231" s="157"/>
      <c r="AM231" s="157"/>
      <c r="AQ231" s="134">
        <v>696</v>
      </c>
      <c r="AR231" s="739">
        <v>0.103834310004172</v>
      </c>
      <c r="AS231" s="739">
        <v>6381.3278993044196</v>
      </c>
      <c r="AT231" s="739">
        <v>6381.37981645943</v>
      </c>
      <c r="AU231" s="739">
        <v>10.327899304422701</v>
      </c>
      <c r="AV231" s="739">
        <v>10.3798164594248</v>
      </c>
      <c r="AW231" s="739">
        <v>250.00189336143299</v>
      </c>
      <c r="AX231" s="739">
        <v>220.79118167324799</v>
      </c>
      <c r="AY231" s="739">
        <v>4.1793886372887501E-2</v>
      </c>
      <c r="AZ231" s="739">
        <v>249.95931042853499</v>
      </c>
      <c r="BA231" s="739">
        <v>4.2582932897956997E-2</v>
      </c>
      <c r="BB231" s="739">
        <v>1.00008819298288</v>
      </c>
      <c r="BC231" s="739">
        <v>1.04505570403127</v>
      </c>
      <c r="BD231" s="739">
        <v>1.04502766084582</v>
      </c>
      <c r="BE231" s="739">
        <v>0.20689653437420899</v>
      </c>
      <c r="BF231" s="739"/>
      <c r="BG231" s="739">
        <v>2.4174206947651898E-3</v>
      </c>
      <c r="BH231" s="739">
        <v>1.84592085758552E-4</v>
      </c>
      <c r="BI231" s="739">
        <v>2.6020127805237402E-3</v>
      </c>
    </row>
    <row r="232" spans="11:61">
      <c r="K232" s="4"/>
      <c r="L232" s="80"/>
      <c r="M232" s="80"/>
      <c r="N232" s="730"/>
      <c r="O232" s="80"/>
      <c r="P232" s="730"/>
      <c r="Q232" s="80"/>
      <c r="R232" s="80"/>
      <c r="S232" s="150"/>
      <c r="T232" s="731"/>
      <c r="U232" s="150"/>
      <c r="V232" s="150"/>
      <c r="W232" s="150"/>
      <c r="X232" s="150"/>
      <c r="Y232" s="150"/>
      <c r="Z232" s="150"/>
      <c r="AA232" s="150"/>
      <c r="AB232" s="150"/>
      <c r="AC232" s="150"/>
      <c r="AD232" s="150"/>
      <c r="AE232" s="150"/>
      <c r="AF232" s="150"/>
      <c r="AJ232" s="157"/>
      <c r="AK232" s="157"/>
      <c r="AL232" s="157"/>
      <c r="AM232" s="157"/>
      <c r="AQ232" s="134">
        <v>697</v>
      </c>
      <c r="AR232" s="739">
        <v>0.104877862168783</v>
      </c>
      <c r="AS232" s="739">
        <v>6381.4317336144304</v>
      </c>
      <c r="AT232" s="739">
        <v>6381.4841725455099</v>
      </c>
      <c r="AU232" s="739">
        <v>10.4317336144269</v>
      </c>
      <c r="AV232" s="739">
        <v>10.484172545511299</v>
      </c>
      <c r="AW232" s="739">
        <v>246.00443502434101</v>
      </c>
      <c r="AX232" s="739">
        <v>220.11508798912601</v>
      </c>
      <c r="AY232" s="739">
        <v>3.9669079358943302E-2</v>
      </c>
      <c r="AZ232" s="739">
        <v>245.96414077933099</v>
      </c>
      <c r="BA232" s="739">
        <v>4.0294245009420498E-2</v>
      </c>
      <c r="BB232" s="739">
        <v>1.0000870379497699</v>
      </c>
      <c r="BC232" s="739">
        <v>1.04502965126438</v>
      </c>
      <c r="BD232" s="739">
        <v>1.04500132841244</v>
      </c>
      <c r="BE232" s="739">
        <v>0.208966446045906</v>
      </c>
      <c r="BF232" s="739"/>
      <c r="BG232" s="739">
        <v>2.3613672694313402E-3</v>
      </c>
      <c r="BH232" s="739">
        <v>1.73300441413538E-4</v>
      </c>
      <c r="BI232" s="739">
        <v>2.5346677108448799E-3</v>
      </c>
    </row>
    <row r="233" spans="11:61">
      <c r="K233" s="4"/>
      <c r="L233" s="80"/>
      <c r="M233" s="80"/>
      <c r="N233" s="730"/>
      <c r="O233" s="80"/>
      <c r="P233" s="730"/>
      <c r="Q233" s="80"/>
      <c r="R233" s="80"/>
      <c r="S233" s="150"/>
      <c r="T233" s="731"/>
      <c r="U233" s="150"/>
      <c r="V233" s="150"/>
      <c r="W233" s="150"/>
      <c r="X233" s="150"/>
      <c r="Y233" s="150"/>
      <c r="Z233" s="150"/>
      <c r="AA233" s="150"/>
      <c r="AB233" s="150"/>
      <c r="AC233" s="150"/>
      <c r="AD233" s="150"/>
      <c r="AE233" s="150"/>
      <c r="AF233" s="150"/>
      <c r="AJ233" s="157"/>
      <c r="AK233" s="157"/>
      <c r="AL233" s="157"/>
      <c r="AM233" s="157"/>
      <c r="AQ233" s="134">
        <v>698</v>
      </c>
      <c r="AR233" s="739">
        <v>0.10593190220701</v>
      </c>
      <c r="AS233" s="739">
        <v>6381.5366114766002</v>
      </c>
      <c r="AT233" s="739">
        <v>6381.5895774276996</v>
      </c>
      <c r="AU233" s="739">
        <v>10.5366114765957</v>
      </c>
      <c r="AV233" s="739">
        <v>10.589577427699201</v>
      </c>
      <c r="AW233" s="739">
        <v>242.01963058113401</v>
      </c>
      <c r="AX233" s="739">
        <v>219.432221947036</v>
      </c>
      <c r="AY233" s="739">
        <v>3.76325582145976E-2</v>
      </c>
      <c r="AZ233" s="739">
        <v>241.98152353975601</v>
      </c>
      <c r="BA233" s="739">
        <v>3.8107041377851203E-2</v>
      </c>
      <c r="BB233" s="739">
        <v>1.00008588361828</v>
      </c>
      <c r="BC233" s="739">
        <v>1.04500331750354</v>
      </c>
      <c r="BD233" s="739">
        <v>1.04497471221933</v>
      </c>
      <c r="BE233" s="739">
        <v>0.21105696417544101</v>
      </c>
      <c r="BF233" s="739"/>
      <c r="BG233" s="739">
        <v>2.30590319089418E-3</v>
      </c>
      <c r="BH233" s="739">
        <v>1.62589558926787E-4</v>
      </c>
      <c r="BI233" s="739">
        <v>2.4684927498209702E-3</v>
      </c>
    </row>
    <row r="234" spans="11:61">
      <c r="K234" s="4"/>
      <c r="L234" s="80"/>
      <c r="M234" s="80"/>
      <c r="N234" s="730"/>
      <c r="O234" s="80"/>
      <c r="P234" s="730"/>
      <c r="Q234" s="80"/>
      <c r="R234" s="80"/>
      <c r="S234" s="150"/>
      <c r="T234" s="731"/>
      <c r="U234" s="150"/>
      <c r="V234" s="150"/>
      <c r="W234" s="150"/>
      <c r="X234" s="150"/>
      <c r="Y234" s="150"/>
      <c r="Z234" s="150"/>
      <c r="AA234" s="150"/>
      <c r="AB234" s="150"/>
      <c r="AC234" s="150"/>
      <c r="AD234" s="150"/>
      <c r="AE234" s="150"/>
      <c r="AF234" s="150"/>
      <c r="AJ234" s="157"/>
      <c r="AK234" s="157"/>
      <c r="AL234" s="157"/>
      <c r="AM234" s="157"/>
      <c r="AQ234" s="134">
        <v>699</v>
      </c>
      <c r="AR234" s="739">
        <v>0.106996535523734</v>
      </c>
      <c r="AS234" s="739">
        <v>6381.6425433787999</v>
      </c>
      <c r="AT234" s="739">
        <v>6381.6960416465599</v>
      </c>
      <c r="AU234" s="739">
        <v>10.642543378802699</v>
      </c>
      <c r="AV234" s="739">
        <v>10.6960416465646</v>
      </c>
      <c r="AW234" s="739">
        <v>238.04812797273701</v>
      </c>
      <c r="AX234" s="739">
        <v>218.74251593697099</v>
      </c>
      <c r="AY234" s="739">
        <v>3.5681683012853398E-2</v>
      </c>
      <c r="AZ234" s="739">
        <v>238.01210997036</v>
      </c>
      <c r="BA234" s="739">
        <v>3.6018002377005198E-2</v>
      </c>
      <c r="BB234" s="739">
        <v>1.00008473012304</v>
      </c>
      <c r="BC234" s="739">
        <v>1.0449766997498799</v>
      </c>
      <c r="BD234" s="739">
        <v>1.04494780924074</v>
      </c>
      <c r="BE234" s="739">
        <v>0.21316829179068</v>
      </c>
      <c r="BF234" s="739"/>
      <c r="BG234" s="739">
        <v>2.2510372207721601E-3</v>
      </c>
      <c r="BH234" s="739">
        <v>1.5243639936911001E-4</v>
      </c>
      <c r="BI234" s="739">
        <v>2.4034736201412701E-3</v>
      </c>
    </row>
    <row r="235" spans="11:61">
      <c r="K235" s="134"/>
      <c r="L235" s="80"/>
      <c r="M235" s="80"/>
      <c r="N235" s="730"/>
      <c r="O235" s="80"/>
      <c r="P235" s="730"/>
      <c r="Q235" s="80"/>
      <c r="R235" s="80"/>
      <c r="S235" s="150"/>
      <c r="T235" s="731"/>
      <c r="U235" s="150"/>
      <c r="V235" s="150"/>
      <c r="W235" s="150"/>
      <c r="X235" s="150"/>
      <c r="Y235" s="150"/>
      <c r="Z235" s="150"/>
      <c r="AA235" s="150"/>
      <c r="AB235" s="150"/>
      <c r="AC235" s="150"/>
      <c r="AD235" s="150"/>
      <c r="AE235" s="150"/>
      <c r="AF235" s="150"/>
      <c r="AJ235" s="157"/>
      <c r="AK235" s="157"/>
      <c r="AL235" s="157"/>
      <c r="AM235" s="157"/>
      <c r="AQ235" s="134">
        <v>700</v>
      </c>
      <c r="AR235" s="739">
        <v>0.108071868583175</v>
      </c>
      <c r="AS235" s="739">
        <v>6381.7495399143299</v>
      </c>
      <c r="AT235" s="739">
        <v>6381.8035758486203</v>
      </c>
      <c r="AU235" s="739">
        <v>10.749539914326499</v>
      </c>
      <c r="AV235" s="739">
        <v>10.803575848617999</v>
      </c>
      <c r="AW235" s="739">
        <v>234.090579562133</v>
      </c>
      <c r="AX235" s="739">
        <v>218.04590167855099</v>
      </c>
      <c r="AY235" s="739">
        <v>3.3813846393511697E-2</v>
      </c>
      <c r="AZ235" s="739">
        <v>234.056555701376</v>
      </c>
      <c r="BA235" s="739">
        <v>3.4023860757237102E-2</v>
      </c>
      <c r="BB235" s="739">
        <v>1.0000835776011501</v>
      </c>
      <c r="BC235" s="739">
        <v>1.0449497949733799</v>
      </c>
      <c r="BD235" s="739">
        <v>1.0449206164195399</v>
      </c>
      <c r="BE235" s="739">
        <v>0.215300633875813</v>
      </c>
      <c r="BF235" s="739"/>
      <c r="BG235" s="739">
        <v>2.1967779416950002E-3</v>
      </c>
      <c r="BH235" s="739">
        <v>1.4281846662210601E-4</v>
      </c>
      <c r="BI235" s="739">
        <v>2.3395964083171E-3</v>
      </c>
    </row>
    <row r="236" spans="11:61">
      <c r="K236" s="4"/>
      <c r="L236" s="80"/>
      <c r="M236" s="80"/>
      <c r="N236" s="730"/>
      <c r="O236" s="80"/>
      <c r="P236" s="730"/>
      <c r="Q236" s="80"/>
      <c r="R236" s="80"/>
      <c r="S236" s="150"/>
      <c r="T236" s="731"/>
      <c r="U236" s="150"/>
      <c r="V236" s="150"/>
      <c r="W236" s="150"/>
      <c r="X236" s="150"/>
      <c r="Y236" s="150"/>
      <c r="Z236" s="150"/>
      <c r="AA236" s="150"/>
      <c r="AB236" s="150"/>
      <c r="AC236" s="150"/>
      <c r="AD236" s="150"/>
      <c r="AE236" s="150"/>
      <c r="AF236" s="150"/>
      <c r="AJ236" s="157"/>
      <c r="AK236" s="157"/>
      <c r="AL236" s="157"/>
      <c r="AM236" s="157"/>
      <c r="AQ236" s="134">
        <v>701</v>
      </c>
      <c r="AR236" s="739">
        <v>0.10915800891953401</v>
      </c>
      <c r="AS236" s="739">
        <v>6381.8576117829098</v>
      </c>
      <c r="AT236" s="739">
        <v>6381.9121907873696</v>
      </c>
      <c r="AU236" s="739">
        <v>10.857611782909601</v>
      </c>
      <c r="AV236" s="739">
        <v>10.912190787369401</v>
      </c>
      <c r="AW236" s="739">
        <v>230.14764189961099</v>
      </c>
      <c r="AX236" s="739">
        <v>217.34231021447701</v>
      </c>
      <c r="AY236" s="739">
        <v>3.2026475043241E-2</v>
      </c>
      <c r="AZ236" s="739">
        <v>230.115520496409</v>
      </c>
      <c r="BA236" s="739">
        <v>3.2121403202234902E-2</v>
      </c>
      <c r="BB236" s="739">
        <v>1.0000824261922401</v>
      </c>
      <c r="BC236" s="739">
        <v>1.04492260011261</v>
      </c>
      <c r="BD236" s="739">
        <v>1.0448931306669</v>
      </c>
      <c r="BE236" s="739">
        <v>0.21745419739181701</v>
      </c>
      <c r="BF236" s="739"/>
      <c r="BG236" s="739">
        <v>2.1431337492429999E-3</v>
      </c>
      <c r="BH236" s="739">
        <v>1.3371381228209099E-4</v>
      </c>
      <c r="BI236" s="739">
        <v>2.2768475615250901E-3</v>
      </c>
    </row>
    <row r="237" spans="11:61">
      <c r="K237" s="4"/>
      <c r="L237" s="80"/>
      <c r="M237" s="80"/>
      <c r="N237" s="730"/>
      <c r="O237" s="80"/>
      <c r="P237" s="730"/>
      <c r="Q237" s="80"/>
      <c r="R237" s="80"/>
      <c r="S237" s="150"/>
      <c r="T237" s="731"/>
      <c r="U237" s="150"/>
      <c r="V237" s="150"/>
      <c r="W237" s="150"/>
      <c r="X237" s="150"/>
      <c r="Y237" s="150"/>
      <c r="Z237" s="150"/>
      <c r="AA237" s="150"/>
      <c r="AB237" s="150"/>
      <c r="AC237" s="150"/>
      <c r="AD237" s="150"/>
      <c r="AE237" s="150"/>
      <c r="AF237" s="150"/>
      <c r="AJ237" s="157"/>
      <c r="AK237" s="157"/>
      <c r="AL237" s="157"/>
      <c r="AM237" s="157"/>
      <c r="AQ237" s="134">
        <v>702</v>
      </c>
      <c r="AR237" s="739">
        <v>0.11025506514775001</v>
      </c>
      <c r="AS237" s="739">
        <v>6381.9667697918303</v>
      </c>
      <c r="AT237" s="739">
        <v>6382.0218973244</v>
      </c>
      <c r="AU237" s="739">
        <v>10.966769791829201</v>
      </c>
      <c r="AV237" s="739">
        <v>11.021897324403</v>
      </c>
      <c r="AW237" s="739">
        <v>226.221991372947</v>
      </c>
      <c r="AX237" s="739">
        <v>216.65</v>
      </c>
      <c r="AY237" s="739">
        <v>3.0317031106321501E-2</v>
      </c>
      <c r="AZ237" s="739">
        <v>226.19168133700299</v>
      </c>
      <c r="BA237" s="739">
        <v>3.0310035944552598E-2</v>
      </c>
      <c r="BB237" s="739">
        <v>1.00008126988464</v>
      </c>
      <c r="BC237" s="739">
        <v>1.0448951226758101</v>
      </c>
      <c r="BD237" s="739">
        <v>1.04486535946273</v>
      </c>
      <c r="BE237" s="739">
        <v>0.219629195301422</v>
      </c>
      <c r="BF237" s="739"/>
      <c r="BG237" s="739">
        <v>2.0896441700695898E-3</v>
      </c>
      <c r="BH237" s="739">
        <v>1.2508496791106301E-4</v>
      </c>
      <c r="BI237" s="739">
        <v>2.2147291379806498E-3</v>
      </c>
    </row>
    <row r="238" spans="11:61">
      <c r="K238" s="4"/>
      <c r="L238" s="80"/>
      <c r="M238" s="80"/>
      <c r="N238" s="730"/>
      <c r="O238" s="80"/>
      <c r="P238" s="730"/>
      <c r="Q238" s="80"/>
      <c r="R238" s="80"/>
      <c r="S238" s="150"/>
      <c r="T238" s="731"/>
      <c r="U238" s="150"/>
      <c r="V238" s="150"/>
      <c r="W238" s="150"/>
      <c r="X238" s="150"/>
      <c r="Y238" s="150"/>
      <c r="Z238" s="150"/>
      <c r="AA238" s="150"/>
      <c r="AB238" s="150"/>
      <c r="AC238" s="150"/>
      <c r="AD238" s="150"/>
      <c r="AE238" s="150"/>
      <c r="AF238" s="150"/>
      <c r="AJ238" s="157"/>
      <c r="AK238" s="157"/>
      <c r="AL238" s="157"/>
      <c r="AM238" s="157"/>
      <c r="AQ238" s="134">
        <v>703</v>
      </c>
      <c r="AR238" s="739">
        <v>0.111363146974361</v>
      </c>
      <c r="AS238" s="739">
        <v>6382.0770248569797</v>
      </c>
      <c r="AT238" s="739">
        <v>6382.1327064304596</v>
      </c>
      <c r="AU238" s="739">
        <v>11.0770248569769</v>
      </c>
      <c r="AV238" s="739">
        <v>11.132706430464101</v>
      </c>
      <c r="AW238" s="739">
        <v>222.31698065555301</v>
      </c>
      <c r="AX238" s="739">
        <v>216.65</v>
      </c>
      <c r="AY238" s="739">
        <v>2.8683013524638298E-2</v>
      </c>
      <c r="AZ238" s="739">
        <v>222.288304260167</v>
      </c>
      <c r="BA238" s="739">
        <v>2.86763953858463E-2</v>
      </c>
      <c r="BB238" s="739">
        <v>1.00007985817287</v>
      </c>
      <c r="BC238" s="739">
        <v>1.04486779131357</v>
      </c>
      <c r="BD238" s="739">
        <v>1.0448377313997901</v>
      </c>
      <c r="BE238" s="739">
        <v>0.22182600368296301</v>
      </c>
      <c r="BF238" s="739"/>
      <c r="BG238" s="739">
        <v>2.0181329253703799E-3</v>
      </c>
      <c r="BH238" s="739">
        <v>1.1632023069100099E-4</v>
      </c>
      <c r="BI238" s="739">
        <v>2.1344531560613801E-3</v>
      </c>
    </row>
    <row r="239" spans="11:61">
      <c r="K239" s="134"/>
      <c r="L239" s="80"/>
      <c r="M239" s="80"/>
      <c r="N239" s="730"/>
      <c r="O239" s="80"/>
      <c r="P239" s="730"/>
      <c r="Q239" s="80"/>
      <c r="R239" s="80"/>
      <c r="S239" s="150"/>
      <c r="T239" s="731"/>
      <c r="U239" s="150"/>
      <c r="V239" s="150"/>
      <c r="W239" s="150"/>
      <c r="X239" s="150"/>
      <c r="Y239" s="150"/>
      <c r="Z239" s="150"/>
      <c r="AA239" s="150"/>
      <c r="AB239" s="150"/>
      <c r="AC239" s="150"/>
      <c r="AD239" s="150"/>
      <c r="AE239" s="150"/>
      <c r="AF239" s="150"/>
      <c r="AJ239" s="157"/>
      <c r="AK239" s="157"/>
      <c r="AL239" s="157"/>
      <c r="AM239" s="157"/>
      <c r="AQ239" s="134">
        <v>704</v>
      </c>
      <c r="AR239" s="739">
        <v>0.112482365208472</v>
      </c>
      <c r="AS239" s="739">
        <v>6382.1883880039504</v>
      </c>
      <c r="AT239" s="739">
        <v>6382.2446291865599</v>
      </c>
      <c r="AU239" s="739">
        <v>11.1883880039513</v>
      </c>
      <c r="AV239" s="739">
        <v>11.2446291865555</v>
      </c>
      <c r="AW239" s="739">
        <v>218.44128164191901</v>
      </c>
      <c r="AX239" s="739">
        <v>216.65</v>
      </c>
      <c r="AY239" s="739">
        <v>2.7121959305663499E-2</v>
      </c>
      <c r="AZ239" s="739">
        <v>218.414165940564</v>
      </c>
      <c r="BA239" s="739">
        <v>2.7115701354739199E-2</v>
      </c>
      <c r="BB239" s="739">
        <v>1.0000784575409201</v>
      </c>
      <c r="BC239" s="739">
        <v>1.04484014401406</v>
      </c>
      <c r="BD239" s="739">
        <v>1.0448097844692901</v>
      </c>
      <c r="BE239" s="739">
        <v>0.224044663487348</v>
      </c>
      <c r="BF239" s="739"/>
      <c r="BG239" s="739">
        <v>1.9483890651159699E-3</v>
      </c>
      <c r="BH239" s="739">
        <v>1.08090194856824E-4</v>
      </c>
      <c r="BI239" s="739">
        <v>2.0564792599727902E-3</v>
      </c>
    </row>
    <row r="240" spans="11:61">
      <c r="K240" s="4"/>
      <c r="L240" s="80"/>
      <c r="M240" s="80"/>
      <c r="N240" s="730"/>
      <c r="O240" s="80"/>
      <c r="P240" s="730"/>
      <c r="Q240" s="80"/>
      <c r="R240" s="80"/>
      <c r="S240" s="150"/>
      <c r="T240" s="731"/>
      <c r="U240" s="150"/>
      <c r="V240" s="150"/>
      <c r="W240" s="150"/>
      <c r="X240" s="150"/>
      <c r="Y240" s="150"/>
      <c r="Z240" s="150"/>
      <c r="AA240" s="150"/>
      <c r="AB240" s="150"/>
      <c r="AC240" s="150"/>
      <c r="AD240" s="150"/>
      <c r="AE240" s="150"/>
      <c r="AF240" s="150"/>
      <c r="AJ240" s="157"/>
      <c r="AK240" s="157"/>
      <c r="AL240" s="157"/>
      <c r="AM240" s="157"/>
      <c r="AQ240" s="134">
        <v>705</v>
      </c>
      <c r="AR240" s="739">
        <v>0.11361283177284</v>
      </c>
      <c r="AS240" s="739">
        <v>6382.3008703691603</v>
      </c>
      <c r="AT240" s="739">
        <v>6382.35767678505</v>
      </c>
      <c r="AU240" s="739">
        <v>11.3008703691597</v>
      </c>
      <c r="AV240" s="739">
        <v>11.3576767850462</v>
      </c>
      <c r="AW240" s="739">
        <v>214.59534971826801</v>
      </c>
      <c r="AX240" s="739">
        <v>216.65</v>
      </c>
      <c r="AY240" s="739">
        <v>2.5631444717323999E-2</v>
      </c>
      <c r="AZ240" s="739">
        <v>214.56972418759</v>
      </c>
      <c r="BA240" s="739">
        <v>2.5625530678395202E-2</v>
      </c>
      <c r="BB240" s="739">
        <v>1.0000770681326001</v>
      </c>
      <c r="BC240" s="739">
        <v>1.04481217759989</v>
      </c>
      <c r="BD240" s="739">
        <v>1.0447815154654301</v>
      </c>
      <c r="BE240" s="739">
        <v>0.226285389621808</v>
      </c>
      <c r="BF240" s="739"/>
      <c r="BG240" s="739">
        <v>1.8803927844820601E-3</v>
      </c>
      <c r="BH240" s="739">
        <v>1.0036795462002501E-4</v>
      </c>
      <c r="BI240" s="739">
        <v>1.9807607391020901E-3</v>
      </c>
    </row>
    <row r="241" spans="11:61">
      <c r="K241" s="4"/>
      <c r="L241" s="80"/>
      <c r="M241" s="80"/>
      <c r="N241" s="730"/>
      <c r="O241" s="80"/>
      <c r="P241" s="730"/>
      <c r="Q241" s="80"/>
      <c r="R241" s="80"/>
      <c r="S241" s="150"/>
      <c r="T241" s="731"/>
      <c r="U241" s="150"/>
      <c r="V241" s="150"/>
      <c r="W241" s="150"/>
      <c r="X241" s="150"/>
      <c r="Y241" s="150"/>
      <c r="Z241" s="150"/>
      <c r="AA241" s="150"/>
      <c r="AB241" s="150"/>
      <c r="AC241" s="150"/>
      <c r="AD241" s="150"/>
      <c r="AE241" s="150"/>
      <c r="AF241" s="150"/>
      <c r="AJ241" s="157"/>
      <c r="AK241" s="157"/>
      <c r="AL241" s="157"/>
      <c r="AM241" s="157"/>
      <c r="AQ241" s="134">
        <v>706</v>
      </c>
      <c r="AR241" s="739">
        <v>0.114754659715062</v>
      </c>
      <c r="AS241" s="739">
        <v>6382.4144832009297</v>
      </c>
      <c r="AT241" s="739">
        <v>6382.4718605307899</v>
      </c>
      <c r="AU241" s="739">
        <v>11.414483200932599</v>
      </c>
      <c r="AV241" s="739">
        <v>11.471860530790099</v>
      </c>
      <c r="AW241" s="739">
        <v>210.779633046122</v>
      </c>
      <c r="AX241" s="739">
        <v>216.65</v>
      </c>
      <c r="AY241" s="739">
        <v>2.4209086408810799E-2</v>
      </c>
      <c r="AZ241" s="739">
        <v>210.75542954556599</v>
      </c>
      <c r="BA241" s="739">
        <v>2.4203500555924601E-2</v>
      </c>
      <c r="BB241" s="739">
        <v>1.0000756900894601</v>
      </c>
      <c r="BC241" s="739">
        <v>1.04478388886923</v>
      </c>
      <c r="BD241" s="739">
        <v>1.04475292115774</v>
      </c>
      <c r="BE241" s="739">
        <v>0.22854839906449301</v>
      </c>
      <c r="BF241" s="739"/>
      <c r="BG241" s="739">
        <v>1.8141237951897801E-3</v>
      </c>
      <c r="BH241" s="739">
        <v>9.3127589871039795E-5</v>
      </c>
      <c r="BI241" s="739">
        <v>1.90725138506082E-3</v>
      </c>
    </row>
    <row r="242" spans="11:61">
      <c r="K242" s="4"/>
      <c r="L242" s="80"/>
      <c r="M242" s="80"/>
      <c r="N242" s="730"/>
      <c r="O242" s="80"/>
      <c r="P242" s="730"/>
      <c r="Q242" s="80"/>
      <c r="R242" s="80"/>
      <c r="S242" s="150"/>
      <c r="T242" s="731"/>
      <c r="U242" s="150"/>
      <c r="V242" s="150"/>
      <c r="W242" s="150"/>
      <c r="X242" s="150"/>
      <c r="Y242" s="150"/>
      <c r="Z242" s="150"/>
      <c r="AA242" s="150"/>
      <c r="AB242" s="150"/>
      <c r="AC242" s="150"/>
      <c r="AD242" s="150"/>
      <c r="AE242" s="150"/>
      <c r="AF242" s="150"/>
      <c r="AJ242" s="157"/>
      <c r="AK242" s="157"/>
      <c r="AL242" s="157"/>
      <c r="AM242" s="157"/>
      <c r="AQ242" s="134">
        <v>707</v>
      </c>
      <c r="AR242" s="739">
        <v>0.115907963218885</v>
      </c>
      <c r="AS242" s="739">
        <v>6382.52923786065</v>
      </c>
      <c r="AT242" s="739">
        <v>6382.5871918422599</v>
      </c>
      <c r="AU242" s="739">
        <v>11.5292378606476</v>
      </c>
      <c r="AV242" s="739">
        <v>11.5871918422571</v>
      </c>
      <c r="AW242" s="739">
        <v>206.99457228960799</v>
      </c>
      <c r="AX242" s="739">
        <v>216.65</v>
      </c>
      <c r="AY242" s="739">
        <v>2.2852542456557001E-2</v>
      </c>
      <c r="AZ242" s="739">
        <v>206.97172502000399</v>
      </c>
      <c r="BA242" s="739">
        <v>2.2847269604121302E-2</v>
      </c>
      <c r="BB242" s="739">
        <v>1.0000743235506999</v>
      </c>
      <c r="BC242" s="739">
        <v>1.04475527459575</v>
      </c>
      <c r="BD242" s="739">
        <v>1.0447239982909799</v>
      </c>
      <c r="BE242" s="739">
        <v>0.23083391087539001</v>
      </c>
      <c r="BF242" s="739"/>
      <c r="BG242" s="739">
        <v>1.74956134324967E-3</v>
      </c>
      <c r="BH242" s="739">
        <v>8.6344151157480899E-5</v>
      </c>
      <c r="BI242" s="739">
        <v>1.8359054944071501E-3</v>
      </c>
    </row>
    <row r="243" spans="11:61">
      <c r="K243" s="134"/>
      <c r="L243" s="80"/>
      <c r="M243" s="80"/>
      <c r="N243" s="730"/>
      <c r="O243" s="80"/>
      <c r="P243" s="730"/>
      <c r="Q243" s="80"/>
      <c r="R243" s="80"/>
      <c r="S243" s="150"/>
      <c r="T243" s="731"/>
      <c r="U243" s="150"/>
      <c r="V243" s="150"/>
      <c r="W243" s="150"/>
      <c r="X243" s="150"/>
      <c r="Y243" s="150"/>
      <c r="Z243" s="150"/>
      <c r="AA243" s="150"/>
      <c r="AB243" s="150"/>
      <c r="AC243" s="150"/>
      <c r="AD243" s="150"/>
      <c r="AE243" s="150"/>
      <c r="AF243" s="150"/>
      <c r="AJ243" s="157"/>
      <c r="AK243" s="157"/>
      <c r="AL243" s="157"/>
      <c r="AM243" s="157"/>
      <c r="AQ243" s="134">
        <v>708</v>
      </c>
      <c r="AR243" s="739">
        <v>0.117072857615621</v>
      </c>
      <c r="AS243" s="739">
        <v>6382.6451458238698</v>
      </c>
      <c r="AT243" s="739">
        <v>6382.7036822526698</v>
      </c>
      <c r="AU243" s="739">
        <v>11.6451458238665</v>
      </c>
      <c r="AV243" s="739">
        <v>11.703682252674399</v>
      </c>
      <c r="AW243" s="739">
        <v>203.24060034408501</v>
      </c>
      <c r="AX243" s="739">
        <v>216.65</v>
      </c>
      <c r="AY243" s="739">
        <v>2.15595133347697E-2</v>
      </c>
      <c r="AZ243" s="739">
        <v>203.219045805257</v>
      </c>
      <c r="BA243" s="739">
        <v>2.15545388277705E-2</v>
      </c>
      <c r="BB243" s="739">
        <v>1.0000729686530501</v>
      </c>
      <c r="BC243" s="739">
        <v>1.04472633152849</v>
      </c>
      <c r="BD243" s="739">
        <v>1.04469474358498</v>
      </c>
      <c r="BE243" s="739">
        <v>0.23314214622450899</v>
      </c>
      <c r="BF243" s="739"/>
      <c r="BG243" s="739">
        <v>1.68668422712463E-3</v>
      </c>
      <c r="BH243" s="739">
        <v>7.9993643750377405E-5</v>
      </c>
      <c r="BI243" s="739">
        <v>1.7666778708750001E-3</v>
      </c>
    </row>
    <row r="244" spans="11:61">
      <c r="K244" s="4"/>
      <c r="L244" s="80"/>
      <c r="M244" s="80"/>
      <c r="N244" s="730"/>
      <c r="O244" s="80"/>
      <c r="P244" s="730"/>
      <c r="Q244" s="80"/>
      <c r="R244" s="80"/>
      <c r="S244" s="150"/>
      <c r="T244" s="731"/>
      <c r="U244" s="150"/>
      <c r="V244" s="150"/>
      <c r="W244" s="150"/>
      <c r="X244" s="150"/>
      <c r="Y244" s="150"/>
      <c r="Z244" s="150"/>
      <c r="AA244" s="150"/>
      <c r="AB244" s="150"/>
      <c r="AC244" s="150"/>
      <c r="AD244" s="150"/>
      <c r="AE244" s="150"/>
      <c r="AF244" s="150"/>
      <c r="AJ244" s="157"/>
      <c r="AK244" s="157"/>
      <c r="AL244" s="157"/>
      <c r="AM244" s="157"/>
      <c r="AQ244" s="134">
        <v>709</v>
      </c>
      <c r="AR244" s="739">
        <v>0.118249459395679</v>
      </c>
      <c r="AS244" s="739">
        <v>6382.7622186814797</v>
      </c>
      <c r="AT244" s="739">
        <v>6382.8213434111804</v>
      </c>
      <c r="AU244" s="739">
        <v>11.762218681482199</v>
      </c>
      <c r="AV244" s="739">
        <v>11.821343411180001</v>
      </c>
      <c r="AW244" s="739">
        <v>199.51814206635299</v>
      </c>
      <c r="AX244" s="739">
        <v>216.65</v>
      </c>
      <c r="AY244" s="739">
        <v>2.0327742810074399E-2</v>
      </c>
      <c r="AZ244" s="739">
        <v>199.49781901383801</v>
      </c>
      <c r="BA244" s="739">
        <v>2.0323052514086899E-2</v>
      </c>
      <c r="BB244" s="739">
        <v>1.00007162553074</v>
      </c>
      <c r="BC244" s="739">
        <v>1.04469705639171</v>
      </c>
      <c r="BD244" s="739">
        <v>1.0446651537345599</v>
      </c>
      <c r="BE244" s="739">
        <v>0.23547332840553301</v>
      </c>
      <c r="BF244" s="739"/>
      <c r="BG244" s="739">
        <v>1.6254708162895201E-3</v>
      </c>
      <c r="BH244" s="739">
        <v>7.4053010859668407E-5</v>
      </c>
      <c r="BI244" s="739">
        <v>1.6995238271491899E-3</v>
      </c>
    </row>
    <row r="245" spans="11:61">
      <c r="K245" s="4"/>
      <c r="L245" s="80"/>
      <c r="M245" s="80"/>
      <c r="N245" s="730"/>
      <c r="O245" s="80"/>
      <c r="P245" s="730"/>
      <c r="Q245" s="80"/>
      <c r="R245" s="80"/>
      <c r="S245" s="150"/>
      <c r="T245" s="731"/>
      <c r="U245" s="150"/>
      <c r="V245" s="150"/>
      <c r="W245" s="150"/>
      <c r="X245" s="150"/>
      <c r="Y245" s="150"/>
      <c r="Z245" s="150"/>
      <c r="AA245" s="150"/>
      <c r="AB245" s="150"/>
      <c r="AC245" s="150"/>
      <c r="AD245" s="150"/>
      <c r="AE245" s="150"/>
      <c r="AF245" s="150"/>
      <c r="AJ245" s="157"/>
      <c r="AK245" s="157"/>
      <c r="AL245" s="157"/>
      <c r="AM245" s="157"/>
      <c r="AQ245" s="134">
        <v>710</v>
      </c>
      <c r="AR245" s="739">
        <v>0.119437886220218</v>
      </c>
      <c r="AS245" s="739">
        <v>6382.8804681408801</v>
      </c>
      <c r="AT245" s="739">
        <v>6382.9401870839902</v>
      </c>
      <c r="AU245" s="739">
        <v>11.880468140877801</v>
      </c>
      <c r="AV245" s="739">
        <v>11.940187083987899</v>
      </c>
      <c r="AW245" s="739">
        <v>195.82761400671399</v>
      </c>
      <c r="AX245" s="739">
        <v>216.65</v>
      </c>
      <c r="AY245" s="739">
        <v>1.9155018759991298E-2</v>
      </c>
      <c r="AZ245" s="739">
        <v>195.808463407663</v>
      </c>
      <c r="BA245" s="739">
        <v>1.9150599051001901E-2</v>
      </c>
      <c r="BB245" s="739">
        <v>1.0000702943153501</v>
      </c>
      <c r="BC245" s="739">
        <v>1.04466744588484</v>
      </c>
      <c r="BD245" s="739">
        <v>1.04463522540941</v>
      </c>
      <c r="BE245" s="739">
        <v>0.237827682857187</v>
      </c>
      <c r="BF245" s="739"/>
      <c r="BG245" s="739">
        <v>1.5658990701640299E-3</v>
      </c>
      <c r="BH245" s="739">
        <v>6.85001160607637E-5</v>
      </c>
      <c r="BI245" s="739">
        <v>1.6343991862248E-3</v>
      </c>
    </row>
    <row r="246" spans="11:61">
      <c r="K246" s="4"/>
      <c r="L246" s="80"/>
      <c r="M246" s="80"/>
      <c r="N246" s="730"/>
      <c r="O246" s="80"/>
      <c r="P246" s="730"/>
      <c r="Q246" s="80"/>
      <c r="R246" s="80"/>
      <c r="S246" s="150"/>
      <c r="T246" s="731"/>
      <c r="U246" s="150"/>
      <c r="V246" s="150"/>
      <c r="W246" s="150"/>
      <c r="X246" s="150"/>
      <c r="Y246" s="150"/>
      <c r="Z246" s="150"/>
      <c r="AA246" s="150"/>
      <c r="AB246" s="150"/>
      <c r="AC246" s="150"/>
      <c r="AD246" s="150"/>
      <c r="AE246" s="150"/>
      <c r="AF246" s="150"/>
      <c r="AJ246" s="157"/>
      <c r="AK246" s="157"/>
      <c r="AL246" s="157"/>
      <c r="AM246" s="157"/>
      <c r="AQ246" s="134">
        <v>711</v>
      </c>
      <c r="AR246" s="739">
        <v>0.120638256932911</v>
      </c>
      <c r="AS246" s="739">
        <v>6382.9999060271002</v>
      </c>
      <c r="AT246" s="739">
        <v>6383.0602251555702</v>
      </c>
      <c r="AU246" s="739">
        <v>11.999906027098101</v>
      </c>
      <c r="AV246" s="739">
        <v>12.060225155564501</v>
      </c>
      <c r="AW246" s="739">
        <v>192.16942414318601</v>
      </c>
      <c r="AX246" s="739">
        <v>216.65</v>
      </c>
      <c r="AY246" s="739">
        <v>1.8039173915136899E-2</v>
      </c>
      <c r="AZ246" s="739">
        <v>192.15138913151699</v>
      </c>
      <c r="BA246" s="739">
        <v>1.8035011669194301E-2</v>
      </c>
      <c r="BB246" s="739">
        <v>1.0000689751357601</v>
      </c>
      <c r="BC246" s="739">
        <v>1.04463749668231</v>
      </c>
      <c r="BD246" s="739">
        <v>1.04460495525395</v>
      </c>
      <c r="BE246" s="739">
        <v>0.240205437181885</v>
      </c>
      <c r="BF246" s="739"/>
      <c r="BG246" s="739">
        <v>1.50794655739506E-3</v>
      </c>
      <c r="BH246" s="739">
        <v>6.3313724994402005E-5</v>
      </c>
      <c r="BI246" s="739">
        <v>1.57126028238946E-3</v>
      </c>
    </row>
    <row r="247" spans="11:61">
      <c r="K247" s="134"/>
      <c r="L247" s="80"/>
      <c r="M247" s="80"/>
      <c r="N247" s="730"/>
      <c r="O247" s="80"/>
      <c r="P247" s="730"/>
      <c r="Q247" s="80"/>
      <c r="R247" s="80"/>
      <c r="S247" s="150"/>
      <c r="T247" s="731"/>
      <c r="U247" s="150"/>
      <c r="V247" s="150"/>
      <c r="W247" s="150"/>
      <c r="X247" s="150"/>
      <c r="Y247" s="150"/>
      <c r="Z247" s="150"/>
      <c r="AA247" s="150"/>
      <c r="AB247" s="150"/>
      <c r="AC247" s="150"/>
      <c r="AD247" s="150"/>
      <c r="AE247" s="150"/>
      <c r="AF247" s="150"/>
      <c r="AJ247" s="157"/>
      <c r="AK247" s="157"/>
      <c r="AL247" s="157"/>
      <c r="AM247" s="157"/>
      <c r="AQ247" s="134">
        <v>712</v>
      </c>
      <c r="AR247" s="739">
        <v>0.12185069157183</v>
      </c>
      <c r="AS247" s="739">
        <v>6383.1205442840301</v>
      </c>
      <c r="AT247" s="739">
        <v>6383.1814696298197</v>
      </c>
      <c r="AU247" s="739">
        <v>12.120544284031</v>
      </c>
      <c r="AV247" s="739">
        <v>12.181469629816901</v>
      </c>
      <c r="AW247" s="739">
        <v>188.54397161812599</v>
      </c>
      <c r="AX247" s="739">
        <v>216.65</v>
      </c>
      <c r="AY247" s="739">
        <v>1.69780865252049E-2</v>
      </c>
      <c r="AZ247" s="739">
        <v>188.52699744901801</v>
      </c>
      <c r="BA247" s="739">
        <v>1.69741691079172E-2</v>
      </c>
      <c r="BB247" s="739">
        <v>1.0000676681180301</v>
      </c>
      <c r="BC247" s="739">
        <v>1.0446072054334401</v>
      </c>
      <c r="BD247" s="739">
        <v>1.04457433988721</v>
      </c>
      <c r="BE247" s="739">
        <v>0.242606821167101</v>
      </c>
      <c r="BF247" s="739"/>
      <c r="BG247" s="739">
        <v>1.4515904754635301E-3</v>
      </c>
      <c r="BH247" s="739">
        <v>5.84734864021803E-5</v>
      </c>
      <c r="BI247" s="739">
        <v>1.51006396186571E-3</v>
      </c>
    </row>
    <row r="248" spans="11:61">
      <c r="K248" s="4"/>
      <c r="L248" s="80"/>
      <c r="M248" s="80"/>
      <c r="N248" s="730"/>
      <c r="O248" s="80"/>
      <c r="P248" s="730"/>
      <c r="Q248" s="80"/>
      <c r="R248" s="80"/>
      <c r="S248" s="150"/>
      <c r="T248" s="731"/>
      <c r="U248" s="150"/>
      <c r="V248" s="150"/>
      <c r="W248" s="150"/>
      <c r="X248" s="150"/>
      <c r="Y248" s="150"/>
      <c r="Z248" s="150"/>
      <c r="AA248" s="150"/>
      <c r="AB248" s="150"/>
      <c r="AC248" s="150"/>
      <c r="AD248" s="150"/>
      <c r="AE248" s="150"/>
      <c r="AF248" s="150"/>
      <c r="AJ248" s="157"/>
      <c r="AK248" s="157"/>
      <c r="AL248" s="157"/>
      <c r="AM248" s="157"/>
      <c r="AQ248" s="134">
        <v>713</v>
      </c>
      <c r="AR248" s="739">
        <v>0.123075311381448</v>
      </c>
      <c r="AS248" s="739">
        <v>6383.2423949756003</v>
      </c>
      <c r="AT248" s="739">
        <v>6383.3039326312901</v>
      </c>
      <c r="AU248" s="739">
        <v>12.242394975602799</v>
      </c>
      <c r="AV248" s="739">
        <v>12.303932631293501</v>
      </c>
      <c r="AW248" s="739">
        <v>184.95164647756999</v>
      </c>
      <c r="AX248" s="739">
        <v>216.65</v>
      </c>
      <c r="AY248" s="739">
        <v>1.5969680948948999E-2</v>
      </c>
      <c r="AZ248" s="739">
        <v>184.93568048136501</v>
      </c>
      <c r="BA248" s="739">
        <v>1.5965996204844499E-2</v>
      </c>
      <c r="BB248" s="739">
        <v>1.0000663733853601</v>
      </c>
      <c r="BC248" s="739">
        <v>1.0445765687623201</v>
      </c>
      <c r="BD248" s="739">
        <v>1.0445433759027301</v>
      </c>
      <c r="BE248" s="739">
        <v>0.245032066806289</v>
      </c>
      <c r="BF248" s="739"/>
      <c r="BG248" s="739">
        <v>1.3968076705903399E-3</v>
      </c>
      <c r="BH248" s="739">
        <v>5.3959912560123899E-5</v>
      </c>
      <c r="BI248" s="739">
        <v>1.4507675831504599E-3</v>
      </c>
    </row>
    <row r="249" spans="11:61">
      <c r="K249" s="4"/>
      <c r="L249" s="80"/>
      <c r="M249" s="80"/>
      <c r="N249" s="730"/>
      <c r="O249" s="80"/>
      <c r="P249" s="730"/>
      <c r="Q249" s="80"/>
      <c r="R249" s="80"/>
      <c r="S249" s="150"/>
      <c r="T249" s="731"/>
      <c r="U249" s="150"/>
      <c r="V249" s="150"/>
      <c r="W249" s="150"/>
      <c r="X249" s="150"/>
      <c r="Y249" s="150"/>
      <c r="Z249" s="150"/>
      <c r="AA249" s="150"/>
      <c r="AB249" s="150"/>
      <c r="AC249" s="150"/>
      <c r="AD249" s="150"/>
      <c r="AE249" s="150"/>
      <c r="AF249" s="150"/>
      <c r="AJ249" s="157"/>
      <c r="AK249" s="157"/>
      <c r="AL249" s="157"/>
      <c r="AM249" s="157"/>
      <c r="AQ249" s="134">
        <v>714</v>
      </c>
      <c r="AR249" s="739">
        <v>0.124312238824767</v>
      </c>
      <c r="AS249" s="739">
        <v>6383.3654702869799</v>
      </c>
      <c r="AT249" s="739">
        <v>6383.4276264064001</v>
      </c>
      <c r="AU249" s="739">
        <v>12.3654702869843</v>
      </c>
      <c r="AV249" s="739">
        <v>12.4276264063966</v>
      </c>
      <c r="AW249" s="739">
        <v>181.392829413572</v>
      </c>
      <c r="AX249" s="739">
        <v>216.65</v>
      </c>
      <c r="AY249" s="739">
        <v>1.50119281685521E-2</v>
      </c>
      <c r="AZ249" s="739">
        <v>181.37782094916099</v>
      </c>
      <c r="BA249" s="739">
        <v>1.5008464410322201E-2</v>
      </c>
      <c r="BB249" s="739">
        <v>1.0000650910579401</v>
      </c>
      <c r="BC249" s="739">
        <v>1.04454558326767</v>
      </c>
      <c r="BD249" s="739">
        <v>1.0445120598683599</v>
      </c>
      <c r="BE249" s="739">
        <v>0.247481408316617</v>
      </c>
      <c r="BF249" s="739"/>
      <c r="BG249" s="739">
        <v>1.3435746579150401E-3</v>
      </c>
      <c r="BH249" s="739">
        <v>4.9754359172413103E-5</v>
      </c>
      <c r="BI249" s="739">
        <v>1.3933290170874599E-3</v>
      </c>
    </row>
    <row r="250" spans="11:61">
      <c r="K250" s="4"/>
      <c r="L250" s="80"/>
      <c r="M250" s="80"/>
      <c r="N250" s="730"/>
      <c r="O250" s="80"/>
      <c r="P250" s="730"/>
      <c r="Q250" s="80"/>
      <c r="R250" s="80"/>
      <c r="S250" s="150"/>
      <c r="T250" s="731"/>
      <c r="U250" s="150"/>
      <c r="V250" s="150"/>
      <c r="W250" s="150"/>
      <c r="X250" s="150"/>
      <c r="Y250" s="150"/>
      <c r="Z250" s="150"/>
      <c r="AA250" s="150"/>
      <c r="AB250" s="150"/>
      <c r="AC250" s="150"/>
      <c r="AD250" s="150"/>
      <c r="AE250" s="150"/>
      <c r="AF250" s="150"/>
      <c r="AJ250" s="157"/>
      <c r="AK250" s="157"/>
      <c r="AL250" s="157"/>
      <c r="AM250" s="157"/>
      <c r="AQ250" s="134">
        <v>715</v>
      </c>
      <c r="AR250" s="739">
        <v>0.12556159759556301</v>
      </c>
      <c r="AS250" s="739">
        <v>6383.4897825258104</v>
      </c>
      <c r="AT250" s="739">
        <v>6383.5525633246098</v>
      </c>
      <c r="AU250" s="739">
        <v>12.489782525809</v>
      </c>
      <c r="AV250" s="739">
        <v>12.552563324606799</v>
      </c>
      <c r="AW250" s="739">
        <v>177.86789150983699</v>
      </c>
      <c r="AX250" s="739">
        <v>216.65</v>
      </c>
      <c r="AY250" s="739">
        <v>1.4102846228931499E-2</v>
      </c>
      <c r="AZ250" s="739">
        <v>177.85379191761001</v>
      </c>
      <c r="BA250" s="739">
        <v>1.40995922265714E-2</v>
      </c>
      <c r="BB250" s="739">
        <v>1.0000638212529001</v>
      </c>
      <c r="BC250" s="739">
        <v>1.0445142455227401</v>
      </c>
      <c r="BD250" s="739">
        <v>1.0444803883262299</v>
      </c>
      <c r="BE250" s="739">
        <v>0.24995508216034101</v>
      </c>
      <c r="BF250" s="739"/>
      <c r="BG250" s="739">
        <v>1.2918676419204501E-3</v>
      </c>
      <c r="BH250" s="739">
        <v>4.5839004786976899E-5</v>
      </c>
      <c r="BI250" s="739">
        <v>1.33770664670742E-3</v>
      </c>
    </row>
    <row r="251" spans="11:61">
      <c r="K251" s="134"/>
      <c r="L251" s="80"/>
      <c r="M251" s="80"/>
      <c r="N251" s="730"/>
      <c r="O251" s="80"/>
      <c r="P251" s="730"/>
      <c r="Q251" s="80"/>
      <c r="R251" s="80"/>
      <c r="S251" s="150"/>
      <c r="T251" s="731"/>
      <c r="U251" s="150"/>
      <c r="V251" s="150"/>
      <c r="W251" s="150"/>
      <c r="X251" s="150"/>
      <c r="Y251" s="150"/>
      <c r="Z251" s="150"/>
      <c r="AA251" s="150"/>
      <c r="AB251" s="150"/>
      <c r="AC251" s="150"/>
      <c r="AD251" s="150"/>
      <c r="AE251" s="150"/>
      <c r="AF251" s="150"/>
      <c r="AJ251" s="157"/>
      <c r="AK251" s="157"/>
      <c r="AL251" s="157"/>
      <c r="AM251" s="157"/>
      <c r="AQ251" s="134">
        <v>716</v>
      </c>
      <c r="AR251" s="739">
        <v>0.126823512630754</v>
      </c>
      <c r="AS251" s="739">
        <v>6383.6153441234101</v>
      </c>
      <c r="AT251" s="739">
        <v>6383.6787558797196</v>
      </c>
      <c r="AU251" s="739">
        <v>12.615344123404601</v>
      </c>
      <c r="AV251" s="739">
        <v>12.678755879720001</v>
      </c>
      <c r="AW251" s="739">
        <v>174.377193990949</v>
      </c>
      <c r="AX251" s="739">
        <v>216.65</v>
      </c>
      <c r="AY251" s="739">
        <v>1.3240500602683201E-2</v>
      </c>
      <c r="AZ251" s="739">
        <v>174.363956545376</v>
      </c>
      <c r="BA251" s="739">
        <v>1.32374455725487E-2</v>
      </c>
      <c r="BB251" s="739">
        <v>1.00006256408424</v>
      </c>
      <c r="BC251" s="739">
        <v>1.04448255207513</v>
      </c>
      <c r="BD251" s="739">
        <v>1.0444483577924999</v>
      </c>
      <c r="BE251" s="739">
        <v>0.25245332706435902</v>
      </c>
      <c r="BF251" s="739"/>
      <c r="BG251" s="739">
        <v>1.2416625370756001E-3</v>
      </c>
      <c r="BH251" s="739">
        <v>4.2196829794019101E-5</v>
      </c>
      <c r="BI251" s="739">
        <v>1.28385936686962E-3</v>
      </c>
    </row>
    <row r="252" spans="11:61">
      <c r="K252" s="4"/>
      <c r="L252" s="80"/>
      <c r="M252" s="80"/>
      <c r="N252" s="730"/>
      <c r="O252" s="80"/>
      <c r="P252" s="730"/>
      <c r="Q252" s="80"/>
      <c r="R252" s="80"/>
      <c r="S252" s="150"/>
      <c r="T252" s="731"/>
      <c r="U252" s="150"/>
      <c r="V252" s="150"/>
      <c r="W252" s="150"/>
      <c r="X252" s="150"/>
      <c r="Y252" s="150"/>
      <c r="Z252" s="150"/>
      <c r="AA252" s="150"/>
      <c r="AB252" s="150"/>
      <c r="AC252" s="150"/>
      <c r="AD252" s="150"/>
      <c r="AE252" s="150"/>
      <c r="AF252" s="150"/>
      <c r="AJ252" s="157"/>
      <c r="AK252" s="157"/>
      <c r="AL252" s="157"/>
      <c r="AM252" s="157"/>
      <c r="AQ252" s="134">
        <v>717</v>
      </c>
      <c r="AR252" s="739">
        <v>0.12809811012289399</v>
      </c>
      <c r="AS252" s="739">
        <v>6383.74216763604</v>
      </c>
      <c r="AT252" s="739">
        <v>6383.8062166911004</v>
      </c>
      <c r="AU252" s="739">
        <v>12.742167636035299</v>
      </c>
      <c r="AV252" s="739">
        <v>12.8062166910968</v>
      </c>
      <c r="AW252" s="739">
        <v>170.92108797549</v>
      </c>
      <c r="AX252" s="739">
        <v>216.65</v>
      </c>
      <c r="AY252" s="739">
        <v>1.24230044815293E-2</v>
      </c>
      <c r="AZ252" s="739">
        <v>170.90866783741501</v>
      </c>
      <c r="BA252" s="739">
        <v>1.2420138075326799E-2</v>
      </c>
      <c r="BB252" s="739">
        <v>1.00006131966268</v>
      </c>
      <c r="BC252" s="739">
        <v>1.0444504994466699</v>
      </c>
      <c r="BD252" s="739">
        <v>1.0444159647572999</v>
      </c>
      <c r="BE252" s="739">
        <v>0.254976384043403</v>
      </c>
      <c r="BF252" s="739"/>
      <c r="BG252" s="739">
        <v>1.1929349886692299E-3</v>
      </c>
      <c r="BH252" s="739">
        <v>3.8811595067753602E-5</v>
      </c>
      <c r="BI252" s="739">
        <v>1.2317465837369799E-3</v>
      </c>
    </row>
    <row r="253" spans="11:61">
      <c r="K253" s="4"/>
      <c r="L253" s="80"/>
      <c r="M253" s="80"/>
      <c r="N253" s="730"/>
      <c r="O253" s="80"/>
      <c r="P253" s="730"/>
      <c r="Q253" s="80"/>
      <c r="R253" s="80"/>
      <c r="S253" s="150"/>
      <c r="T253" s="731"/>
      <c r="U253" s="150"/>
      <c r="V253" s="150"/>
      <c r="W253" s="150"/>
      <c r="X253" s="150"/>
      <c r="Y253" s="150"/>
      <c r="Z253" s="150"/>
      <c r="AA253" s="150"/>
      <c r="AB253" s="150"/>
      <c r="AC253" s="150"/>
      <c r="AD253" s="150"/>
      <c r="AE253" s="150"/>
      <c r="AF253" s="150"/>
      <c r="AJ253" s="157"/>
      <c r="AK253" s="157"/>
      <c r="AL253" s="157"/>
      <c r="AM253" s="157"/>
      <c r="AQ253" s="134">
        <v>718</v>
      </c>
      <c r="AR253" s="739">
        <v>0.12938551753279501</v>
      </c>
      <c r="AS253" s="739">
        <v>6383.8702657461599</v>
      </c>
      <c r="AT253" s="739">
        <v>6383.9349585049304</v>
      </c>
      <c r="AU253" s="739">
        <v>12.8702657461582</v>
      </c>
      <c r="AV253" s="739">
        <v>12.9349585049246</v>
      </c>
      <c r="AW253" s="739">
        <v>167.499914233353</v>
      </c>
      <c r="AX253" s="739">
        <v>216.65</v>
      </c>
      <c r="AY253" s="739">
        <v>1.1648518995281101E-2</v>
      </c>
      <c r="AZ253" s="739">
        <v>167.48826840206399</v>
      </c>
      <c r="BA253" s="739">
        <v>1.16458312890063E-2</v>
      </c>
      <c r="BB253" s="739">
        <v>1.00006008809566</v>
      </c>
      <c r="BC253" s="739">
        <v>1.0444180841333</v>
      </c>
      <c r="BD253" s="739">
        <v>1.0443832056845599</v>
      </c>
      <c r="BE253" s="739">
        <v>0.25752449642186598</v>
      </c>
      <c r="BF253" s="739"/>
      <c r="BG253" s="739">
        <v>1.1456603938048799E-3</v>
      </c>
      <c r="BH253" s="739">
        <v>3.56678203106255E-5</v>
      </c>
      <c r="BI253" s="739">
        <v>1.18132821411551E-3</v>
      </c>
    </row>
    <row r="254" spans="11:61">
      <c r="K254" s="4"/>
      <c r="L254" s="80"/>
      <c r="M254" s="80"/>
      <c r="N254" s="730"/>
      <c r="O254" s="80"/>
      <c r="P254" s="730"/>
      <c r="Q254" s="80"/>
      <c r="R254" s="80"/>
      <c r="S254" s="150"/>
      <c r="T254" s="731"/>
      <c r="U254" s="150"/>
      <c r="V254" s="150"/>
      <c r="W254" s="150"/>
      <c r="X254" s="150"/>
      <c r="Y254" s="150"/>
      <c r="Z254" s="150"/>
      <c r="AA254" s="150"/>
      <c r="AB254" s="150"/>
      <c r="AC254" s="150"/>
      <c r="AD254" s="150"/>
      <c r="AE254" s="150"/>
      <c r="AF254" s="150"/>
      <c r="AJ254" s="157"/>
      <c r="AK254" s="157"/>
      <c r="AL254" s="157"/>
      <c r="AM254" s="157"/>
      <c r="AQ254" s="134">
        <v>719</v>
      </c>
      <c r="AR254" s="739">
        <v>0.130685863602271</v>
      </c>
      <c r="AS254" s="739">
        <v>6383.9996512636899</v>
      </c>
      <c r="AT254" s="739">
        <v>6384.0649941954898</v>
      </c>
      <c r="AU254" s="739">
        <v>12.999651263691</v>
      </c>
      <c r="AV254" s="739">
        <v>13.064994195492201</v>
      </c>
      <c r="AW254" s="739">
        <v>164.11400294755401</v>
      </c>
      <c r="AX254" s="739">
        <v>216.65</v>
      </c>
      <c r="AY254" s="739">
        <v>1.0915253359479999E-2</v>
      </c>
      <c r="AZ254" s="739">
        <v>164.103090212712</v>
      </c>
      <c r="BA254" s="739">
        <v>1.09127348423228E-2</v>
      </c>
      <c r="BB254" s="739">
        <v>1.0000588694871699</v>
      </c>
      <c r="BC254" s="739">
        <v>1.0443853026048899</v>
      </c>
      <c r="BD254" s="739">
        <v>1.0443500770118399</v>
      </c>
      <c r="BE254" s="739">
        <v>0.26009790984699099</v>
      </c>
      <c r="BF254" s="739"/>
      <c r="BG254" s="739">
        <v>1.0998139225290499E-3</v>
      </c>
      <c r="BH254" s="739">
        <v>3.2750762158152701E-5</v>
      </c>
      <c r="BI254" s="739">
        <v>1.1325646846871999E-3</v>
      </c>
    </row>
    <row r="255" spans="11:61">
      <c r="K255" s="134"/>
      <c r="L255" s="80"/>
      <c r="M255" s="80"/>
      <c r="N255" s="730"/>
      <c r="O255" s="80"/>
      <c r="P255" s="730"/>
      <c r="Q255" s="80"/>
      <c r="R255" s="80"/>
      <c r="S255" s="150"/>
      <c r="T255" s="731"/>
      <c r="U255" s="150"/>
      <c r="V255" s="150"/>
      <c r="W255" s="150"/>
      <c r="X255" s="150"/>
      <c r="Y255" s="150"/>
      <c r="Z255" s="150"/>
      <c r="AA255" s="150"/>
      <c r="AB255" s="150"/>
      <c r="AC255" s="150"/>
      <c r="AD255" s="150"/>
      <c r="AE255" s="150"/>
      <c r="AF255" s="150"/>
      <c r="AJ255" s="157"/>
      <c r="AK255" s="157"/>
      <c r="AL255" s="157"/>
      <c r="AM255" s="157"/>
      <c r="AQ255" s="134">
        <v>720</v>
      </c>
      <c r="AR255" s="739">
        <v>0.131999278367013</v>
      </c>
      <c r="AS255" s="739">
        <v>6384.1303371272897</v>
      </c>
      <c r="AT255" s="739">
        <v>6384.1963367664803</v>
      </c>
      <c r="AU255" s="739">
        <v>13.1303371272933</v>
      </c>
      <c r="AV255" s="739">
        <v>13.196336766476801</v>
      </c>
      <c r="AW255" s="739">
        <v>160.76367348084901</v>
      </c>
      <c r="AX255" s="739">
        <v>216.65</v>
      </c>
      <c r="AY255" s="739">
        <v>1.0221464953021101E-2</v>
      </c>
      <c r="AZ255" s="739">
        <v>160.75345437433299</v>
      </c>
      <c r="BA255" s="739">
        <v>1.0219106516253001E-2</v>
      </c>
      <c r="BB255" s="739">
        <v>1.0000576639377401</v>
      </c>
      <c r="BC255" s="739">
        <v>1.04435215130507</v>
      </c>
      <c r="BD255" s="739">
        <v>1.0443165751501899</v>
      </c>
      <c r="BE255" s="739">
        <v>0.26269687232206701</v>
      </c>
      <c r="BF255" s="739"/>
      <c r="BG255" s="739">
        <v>1.05537053906268E-3</v>
      </c>
      <c r="BH255" s="739">
        <v>3.0046392101190898E-5</v>
      </c>
      <c r="BI255" s="739">
        <v>1.08541693116387E-3</v>
      </c>
    </row>
    <row r="256" spans="11:61">
      <c r="K256" s="4"/>
      <c r="L256" s="80"/>
      <c r="M256" s="80"/>
      <c r="N256" s="730"/>
      <c r="O256" s="80"/>
      <c r="P256" s="730"/>
      <c r="Q256" s="80"/>
      <c r="R256" s="80"/>
      <c r="S256" s="150"/>
      <c r="T256" s="731"/>
      <c r="U256" s="150"/>
      <c r="V256" s="150"/>
      <c r="W256" s="150"/>
      <c r="X256" s="150"/>
      <c r="Y256" s="150"/>
      <c r="Z256" s="150"/>
      <c r="AA256" s="150"/>
      <c r="AB256" s="150"/>
      <c r="AC256" s="150"/>
      <c r="AD256" s="150"/>
      <c r="AE256" s="150"/>
      <c r="AF256" s="150"/>
      <c r="AJ256" s="157"/>
      <c r="AK256" s="157"/>
      <c r="AL256" s="157"/>
      <c r="AM256" s="157"/>
      <c r="AQ256" s="134">
        <v>721</v>
      </c>
      <c r="AR256" s="739">
        <v>0.13332589316959101</v>
      </c>
      <c r="AS256" s="739">
        <v>6384.2623364056599</v>
      </c>
      <c r="AT256" s="739">
        <v>6384.3289993522503</v>
      </c>
      <c r="AU256" s="739">
        <v>13.262336405660299</v>
      </c>
      <c r="AV256" s="739">
        <v>13.3289993522451</v>
      </c>
      <c r="AW256" s="739">
        <v>157.449234147461</v>
      </c>
      <c r="AX256" s="739">
        <v>216.65</v>
      </c>
      <c r="AY256" s="739">
        <v>9.5654593272030599E-3</v>
      </c>
      <c r="AZ256" s="739">
        <v>157.439670895208</v>
      </c>
      <c r="BA256" s="739">
        <v>9.5632522530620292E-3</v>
      </c>
      <c r="BB256" s="739">
        <v>1.0000564715443001</v>
      </c>
      <c r="BC256" s="739">
        <v>1.0443186266511399</v>
      </c>
      <c r="BD256" s="739">
        <v>1.044282696484</v>
      </c>
      <c r="BE256" s="739">
        <v>0.26532163421870802</v>
      </c>
      <c r="BF256" s="739"/>
      <c r="BG256" s="739">
        <v>1.01230502310658E-3</v>
      </c>
      <c r="BH256" s="739">
        <v>2.7541374280960601E-5</v>
      </c>
      <c r="BI256" s="739">
        <v>1.0398463973875401E-3</v>
      </c>
    </row>
    <row r="257" spans="11:61">
      <c r="K257" s="4"/>
      <c r="L257" s="80"/>
      <c r="M257" s="80"/>
      <c r="N257" s="730"/>
      <c r="O257" s="80"/>
      <c r="P257" s="730"/>
      <c r="Q257" s="80"/>
      <c r="R257" s="80"/>
      <c r="S257" s="150"/>
      <c r="T257" s="731"/>
      <c r="U257" s="150"/>
      <c r="V257" s="150"/>
      <c r="W257" s="150"/>
      <c r="X257" s="150"/>
      <c r="Y257" s="150"/>
      <c r="Z257" s="150"/>
      <c r="AA257" s="150"/>
      <c r="AB257" s="150"/>
      <c r="AC257" s="150"/>
      <c r="AD257" s="150"/>
      <c r="AE257" s="150"/>
      <c r="AF257" s="150"/>
      <c r="AJ257" s="157"/>
      <c r="AK257" s="157"/>
      <c r="AL257" s="157"/>
      <c r="AM257" s="157"/>
      <c r="AQ257" s="134">
        <v>722</v>
      </c>
      <c r="AR257" s="739">
        <v>0.13466584067259099</v>
      </c>
      <c r="AS257" s="739">
        <v>6384.3956622988298</v>
      </c>
      <c r="AT257" s="739">
        <v>6384.4629952191699</v>
      </c>
      <c r="AU257" s="739">
        <v>13.395662298829899</v>
      </c>
      <c r="AV257" s="739">
        <v>13.462995219166199</v>
      </c>
      <c r="AW257" s="739">
        <v>154.170981990222</v>
      </c>
      <c r="AX257" s="739">
        <v>216.65</v>
      </c>
      <c r="AY257" s="739">
        <v>8.9455901477782998E-3</v>
      </c>
      <c r="AZ257" s="739">
        <v>154.16203846412299</v>
      </c>
      <c r="BA257" s="739">
        <v>8.9435260983671792E-3</v>
      </c>
      <c r="BB257" s="739">
        <v>1.00005529240014</v>
      </c>
      <c r="BC257" s="739">
        <v>1.0442847250338601</v>
      </c>
      <c r="BD257" s="739">
        <v>1.0442484373708101</v>
      </c>
      <c r="BE257" s="739">
        <v>0.26797244829913303</v>
      </c>
      <c r="BF257" s="739"/>
      <c r="BG257" s="739">
        <v>9.7059199119051999E-4</v>
      </c>
      <c r="BH257" s="739">
        <v>2.5223043210551801E-5</v>
      </c>
      <c r="BI257" s="739">
        <v>9.9581503440107091E-4</v>
      </c>
    </row>
    <row r="258" spans="11:61">
      <c r="K258" s="4"/>
      <c r="L258" s="80"/>
      <c r="M258" s="80"/>
      <c r="N258" s="730"/>
      <c r="O258" s="80"/>
      <c r="P258" s="730"/>
      <c r="Q258" s="80"/>
      <c r="R258" s="80"/>
      <c r="S258" s="150"/>
      <c r="T258" s="731"/>
      <c r="U258" s="150"/>
      <c r="V258" s="150"/>
      <c r="W258" s="150"/>
      <c r="X258" s="150"/>
      <c r="Y258" s="150"/>
      <c r="Z258" s="150"/>
      <c r="AA258" s="150"/>
      <c r="AB258" s="150"/>
      <c r="AC258" s="150"/>
      <c r="AD258" s="150"/>
      <c r="AE258" s="150"/>
      <c r="AF258" s="150"/>
      <c r="AJ258" s="157"/>
      <c r="AK258" s="157"/>
      <c r="AL258" s="157"/>
      <c r="AM258" s="157"/>
      <c r="AQ258" s="134">
        <v>723</v>
      </c>
      <c r="AR258" s="739">
        <v>0.13601925487188099</v>
      </c>
      <c r="AS258" s="739">
        <v>6384.5303281394999</v>
      </c>
      <c r="AT258" s="739">
        <v>6384.5983377669399</v>
      </c>
      <c r="AU258" s="739">
        <v>13.530328139502499</v>
      </c>
      <c r="AV258" s="739">
        <v>13.5983377669384</v>
      </c>
      <c r="AW258" s="739">
        <v>150.929202563442</v>
      </c>
      <c r="AX258" s="739">
        <v>216.65</v>
      </c>
      <c r="AY258" s="739">
        <v>8.3602590717078099E-3</v>
      </c>
      <c r="AZ258" s="739">
        <v>150.92084423336399</v>
      </c>
      <c r="BA258" s="739">
        <v>8.3583300779210799E-3</v>
      </c>
      <c r="BB258" s="739">
        <v>1.00005412659481</v>
      </c>
      <c r="BC258" s="739">
        <v>1.0442504428172501</v>
      </c>
      <c r="BD258" s="739">
        <v>1.04421379414117</v>
      </c>
      <c r="BE258" s="739">
        <v>0.27064956974436399</v>
      </c>
      <c r="BF258" s="739"/>
      <c r="BG258" s="739">
        <v>9.3020591803607004E-4</v>
      </c>
      <c r="BH258" s="739">
        <v>2.3079381474882299E-5</v>
      </c>
      <c r="BI258" s="739">
        <v>9.5328529951095196E-4</v>
      </c>
    </row>
    <row r="259" spans="11:61">
      <c r="K259" s="134"/>
      <c r="L259" s="80"/>
      <c r="M259" s="80"/>
      <c r="N259" s="730"/>
      <c r="O259" s="80"/>
      <c r="P259" s="730"/>
      <c r="Q259" s="80"/>
      <c r="R259" s="80"/>
      <c r="S259" s="150"/>
      <c r="T259" s="731"/>
      <c r="U259" s="150"/>
      <c r="V259" s="150"/>
      <c r="W259" s="150"/>
      <c r="X259" s="150"/>
      <c r="Y259" s="150"/>
      <c r="Z259" s="150"/>
      <c r="AA259" s="150"/>
      <c r="AB259" s="150"/>
      <c r="AC259" s="150"/>
      <c r="AD259" s="150"/>
      <c r="AE259" s="150"/>
      <c r="AF259" s="150"/>
      <c r="AJ259" s="157"/>
      <c r="AK259" s="157"/>
      <c r="AL259" s="157"/>
      <c r="AM259" s="157"/>
      <c r="AQ259" s="134">
        <v>724</v>
      </c>
      <c r="AR259" s="739">
        <v>0.13738627111000701</v>
      </c>
      <c r="AS259" s="739">
        <v>6384.66634739437</v>
      </c>
      <c r="AT259" s="739">
        <v>6384.7350405299303</v>
      </c>
      <c r="AU259" s="739">
        <v>13.6663473943744</v>
      </c>
      <c r="AV259" s="739">
        <v>13.7350405299294</v>
      </c>
      <c r="AW259" s="739">
        <v>147.72416972181099</v>
      </c>
      <c r="AX259" s="739">
        <v>216.65</v>
      </c>
      <c r="AY259" s="739">
        <v>7.8079155604417003E-3</v>
      </c>
      <c r="AZ259" s="739">
        <v>147.71636360779999</v>
      </c>
      <c r="BA259" s="739">
        <v>7.8061140109353701E-3</v>
      </c>
      <c r="BB259" s="739">
        <v>1.00005297421407</v>
      </c>
      <c r="BC259" s="739">
        <v>1.04421577633852</v>
      </c>
      <c r="BD259" s="739">
        <v>1.04417876309845</v>
      </c>
      <c r="BE259" s="739">
        <v>0.27335325617059397</v>
      </c>
      <c r="BF259" s="739"/>
      <c r="BG259" s="739">
        <v>8.9112115790279602E-4</v>
      </c>
      <c r="BH259" s="739">
        <v>2.10989974592006E-5</v>
      </c>
      <c r="BI259" s="739">
        <v>9.1222015536199599E-4</v>
      </c>
    </row>
    <row r="260" spans="11:61">
      <c r="K260" s="4"/>
      <c r="L260" s="80"/>
      <c r="M260" s="80"/>
      <c r="N260" s="730"/>
      <c r="O260" s="80"/>
      <c r="P260" s="730"/>
      <c r="Q260" s="80"/>
      <c r="R260" s="80"/>
      <c r="S260" s="150"/>
      <c r="T260" s="731"/>
      <c r="U260" s="150"/>
      <c r="V260" s="150"/>
      <c r="W260" s="150"/>
      <c r="X260" s="150"/>
      <c r="Y260" s="150"/>
      <c r="Z260" s="150"/>
      <c r="AA260" s="150"/>
      <c r="AB260" s="150"/>
      <c r="AC260" s="150"/>
      <c r="AD260" s="150"/>
      <c r="AE260" s="150"/>
      <c r="AF260" s="150"/>
      <c r="AJ260" s="157"/>
      <c r="AK260" s="157"/>
      <c r="AL260" s="157"/>
      <c r="AM260" s="157"/>
      <c r="AQ260" s="134">
        <v>725</v>
      </c>
      <c r="AR260" s="739">
        <v>0.13876702608973401</v>
      </c>
      <c r="AS260" s="739">
        <v>6384.8037336654797</v>
      </c>
      <c r="AT260" s="739">
        <v>6384.8731171785303</v>
      </c>
      <c r="AU260" s="739">
        <v>13.803733665484399</v>
      </c>
      <c r="AV260" s="739">
        <v>13.8731171785293</v>
      </c>
      <c r="AW260" s="739">
        <v>144.556145415635</v>
      </c>
      <c r="AX260" s="739">
        <v>216.65</v>
      </c>
      <c r="AY260" s="739">
        <v>7.2870566316624802E-3</v>
      </c>
      <c r="AZ260" s="739">
        <v>144.548860040373</v>
      </c>
      <c r="BA260" s="739">
        <v>7.2853752618812998E-3</v>
      </c>
      <c r="BB260" s="739">
        <v>1.0000518353397601</v>
      </c>
      <c r="BC260" s="739">
        <v>1.0441807219077801</v>
      </c>
      <c r="BD260" s="739">
        <v>1.04414334051865</v>
      </c>
      <c r="BE260" s="739">
        <v>0.27608376765147102</v>
      </c>
      <c r="BF260" s="739"/>
      <c r="BG260" s="739">
        <v>8.5331196588739398E-4</v>
      </c>
      <c r="BH260" s="739">
        <v>1.9271103154250301E-5</v>
      </c>
      <c r="BI260" s="739">
        <v>8.7258306904164503E-4</v>
      </c>
    </row>
    <row r="261" spans="11:61">
      <c r="K261" s="4"/>
      <c r="L261" s="80"/>
      <c r="M261" s="80"/>
      <c r="N261" s="730"/>
      <c r="O261" s="80"/>
      <c r="P261" s="730"/>
      <c r="Q261" s="80"/>
      <c r="R261" s="80"/>
      <c r="S261" s="150"/>
      <c r="T261" s="731"/>
      <c r="U261" s="150"/>
      <c r="V261" s="150"/>
      <c r="W261" s="150"/>
      <c r="X261" s="150"/>
      <c r="Y261" s="150"/>
      <c r="Z261" s="150"/>
      <c r="AA261" s="150"/>
      <c r="AB261" s="150"/>
      <c r="AC261" s="150"/>
      <c r="AD261" s="150"/>
      <c r="AE261" s="150"/>
      <c r="AF261" s="150"/>
      <c r="AJ261" s="157"/>
      <c r="AK261" s="157"/>
      <c r="AL261" s="157"/>
      <c r="AM261" s="157"/>
      <c r="AQ261" s="134">
        <v>726</v>
      </c>
      <c r="AR261" s="739">
        <v>0.14016165788770901</v>
      </c>
      <c r="AS261" s="739">
        <v>6384.9425006915699</v>
      </c>
      <c r="AT261" s="739">
        <v>6385.0125815205201</v>
      </c>
      <c r="AU261" s="739">
        <v>13.9425006915741</v>
      </c>
      <c r="AV261" s="739">
        <v>14.012581520517999</v>
      </c>
      <c r="AW261" s="739">
        <v>141.42537949271301</v>
      </c>
      <c r="AX261" s="739">
        <v>216.65</v>
      </c>
      <c r="AY261" s="739">
        <v>6.7962265515331697E-3</v>
      </c>
      <c r="AZ261" s="739">
        <v>141.41858483428001</v>
      </c>
      <c r="BA261" s="739">
        <v>6.7946584328087804E-3</v>
      </c>
      <c r="BB261" s="739">
        <v>1.0000507100498</v>
      </c>
      <c r="BC261" s="739">
        <v>1.0441452758079299</v>
      </c>
      <c r="BD261" s="739">
        <v>1.0441075226502201</v>
      </c>
      <c r="BE261" s="739">
        <v>0.278841366743109</v>
      </c>
      <c r="BF261" s="739"/>
      <c r="BG261" s="739">
        <v>8.1675251914538902E-4</v>
      </c>
      <c r="BH261" s="739">
        <v>1.7585492084116299E-5</v>
      </c>
      <c r="BI261" s="739">
        <v>8.3433801122950496E-4</v>
      </c>
    </row>
    <row r="262" spans="11:61">
      <c r="K262" s="4"/>
      <c r="L262" s="80"/>
      <c r="M262" s="80"/>
      <c r="N262" s="730"/>
      <c r="O262" s="80"/>
      <c r="P262" s="730"/>
      <c r="Q262" s="80"/>
      <c r="R262" s="80"/>
      <c r="S262" s="150"/>
      <c r="T262" s="731"/>
      <c r="U262" s="150"/>
      <c r="V262" s="150"/>
      <c r="W262" s="150"/>
      <c r="X262" s="150"/>
      <c r="Y262" s="150"/>
      <c r="Z262" s="150"/>
      <c r="AA262" s="150"/>
      <c r="AB262" s="150"/>
      <c r="AC262" s="150"/>
      <c r="AD262" s="150"/>
      <c r="AE262" s="150"/>
      <c r="AF262" s="150"/>
      <c r="AJ262" s="157"/>
      <c r="AK262" s="157"/>
      <c r="AL262" s="157"/>
      <c r="AM262" s="157"/>
      <c r="AQ262" s="134">
        <v>727</v>
      </c>
      <c r="AR262" s="739">
        <v>0.141570305968274</v>
      </c>
      <c r="AS262" s="739">
        <v>6385.0826623494604</v>
      </c>
      <c r="AT262" s="739">
        <v>6385.15344750245</v>
      </c>
      <c r="AU262" s="739">
        <v>14.082662349461801</v>
      </c>
      <c r="AV262" s="739">
        <v>14.153447502445999</v>
      </c>
      <c r="AW262" s="739">
        <v>138.332109507166</v>
      </c>
      <c r="AX262" s="739">
        <v>216.65</v>
      </c>
      <c r="AY262" s="739">
        <v>6.33401646959299E-3</v>
      </c>
      <c r="AZ262" s="739">
        <v>138.32577695216801</v>
      </c>
      <c r="BA262" s="739">
        <v>6.3325549983263597E-3</v>
      </c>
      <c r="BB262" s="739">
        <v>1.00004959841805</v>
      </c>
      <c r="BC262" s="739">
        <v>1.0441094342944299</v>
      </c>
      <c r="BD262" s="739">
        <v>1.04407130571388</v>
      </c>
      <c r="BE262" s="739">
        <v>0.28162631850636899</v>
      </c>
      <c r="BF262" s="739"/>
      <c r="BG262" s="739">
        <v>7.8141693800510398E-4</v>
      </c>
      <c r="BH262" s="739">
        <v>1.60325174006099E-5</v>
      </c>
      <c r="BI262" s="739">
        <v>7.97449455405714E-4</v>
      </c>
    </row>
    <row r="263" spans="11:61">
      <c r="K263" s="134"/>
      <c r="L263" s="80"/>
      <c r="M263" s="80"/>
      <c r="N263" s="730"/>
      <c r="O263" s="80"/>
      <c r="P263" s="730"/>
      <c r="Q263" s="80"/>
      <c r="R263" s="80"/>
      <c r="S263" s="150"/>
      <c r="T263" s="731"/>
      <c r="U263" s="150"/>
      <c r="V263" s="150"/>
      <c r="W263" s="150"/>
      <c r="X263" s="150"/>
      <c r="Y263" s="150"/>
      <c r="Z263" s="150"/>
      <c r="AA263" s="150"/>
      <c r="AB263" s="150"/>
      <c r="AC263" s="150"/>
      <c r="AD263" s="150"/>
      <c r="AE263" s="150"/>
      <c r="AF263" s="150"/>
      <c r="AJ263" s="157"/>
      <c r="AK263" s="157"/>
      <c r="AL263" s="157"/>
      <c r="AM263" s="157"/>
      <c r="AQ263" s="134">
        <v>728</v>
      </c>
      <c r="AR263" s="739">
        <v>0.14299311119741201</v>
      </c>
      <c r="AS263" s="739">
        <v>6385.2242326554297</v>
      </c>
      <c r="AT263" s="739">
        <v>6385.2957292110304</v>
      </c>
      <c r="AU263" s="739">
        <v>14.2242326554301</v>
      </c>
      <c r="AV263" s="739">
        <v>14.295729211028799</v>
      </c>
      <c r="AW263" s="739">
        <v>135.27656053550501</v>
      </c>
      <c r="AX263" s="739">
        <v>216.65</v>
      </c>
      <c r="AY263" s="739">
        <v>5.8990639985335904E-3</v>
      </c>
      <c r="AZ263" s="739">
        <v>135.27066283261999</v>
      </c>
      <c r="BA263" s="739">
        <v>5.8977028854743999E-3</v>
      </c>
      <c r="BB263" s="739">
        <v>1.0000485005142801</v>
      </c>
      <c r="BC263" s="739">
        <v>1.04407319359512</v>
      </c>
      <c r="BD263" s="739">
        <v>1.0440346859023899</v>
      </c>
      <c r="BE263" s="739">
        <v>0.28443889052550703</v>
      </c>
      <c r="BF263" s="739"/>
      <c r="BG263" s="739">
        <v>7.4727930694364097E-4</v>
      </c>
      <c r="BH263" s="739">
        <v>1.4603070185784401E-5</v>
      </c>
      <c r="BI263" s="739">
        <v>7.6188237712942596E-4</v>
      </c>
    </row>
    <row r="264" spans="11:61">
      <c r="K264" s="4"/>
      <c r="L264" s="80"/>
      <c r="M264" s="80"/>
      <c r="N264" s="730"/>
      <c r="O264" s="80"/>
      <c r="P264" s="730"/>
      <c r="Q264" s="80"/>
      <c r="R264" s="80"/>
      <c r="S264" s="150"/>
      <c r="T264" s="731"/>
      <c r="U264" s="150"/>
      <c r="V264" s="150"/>
      <c r="W264" s="150"/>
      <c r="X264" s="150"/>
      <c r="Y264" s="150"/>
      <c r="Z264" s="150"/>
      <c r="AA264" s="150"/>
      <c r="AB264" s="150"/>
      <c r="AC264" s="150"/>
      <c r="AD264" s="150"/>
      <c r="AE264" s="150"/>
      <c r="AF264" s="150"/>
      <c r="AJ264" s="157"/>
      <c r="AK264" s="157"/>
      <c r="AL264" s="157"/>
      <c r="AM264" s="157"/>
      <c r="AQ264" s="134">
        <v>729</v>
      </c>
      <c r="AR264" s="739">
        <v>0.144430215856831</v>
      </c>
      <c r="AS264" s="739">
        <v>6385.3672257666303</v>
      </c>
      <c r="AT264" s="739">
        <v>6385.4394408745602</v>
      </c>
      <c r="AU264" s="739">
        <v>14.367225766627501</v>
      </c>
      <c r="AV264" s="739">
        <v>14.439440874556</v>
      </c>
      <c r="AW264" s="739">
        <v>132.25894500024501</v>
      </c>
      <c r="AX264" s="739">
        <v>216.65</v>
      </c>
      <c r="AY264" s="739">
        <v>5.4900527411735102E-3</v>
      </c>
      <c r="AZ264" s="739">
        <v>132.25345621424501</v>
      </c>
      <c r="BA264" s="739">
        <v>5.4887860008086802E-3</v>
      </c>
      <c r="BB264" s="739">
        <v>1.0000474164041</v>
      </c>
      <c r="BC264" s="739">
        <v>1.0440365499100099</v>
      </c>
      <c r="BD264" s="739">
        <v>1.0439976593803799</v>
      </c>
      <c r="BE264" s="739">
        <v>0.28727935293545698</v>
      </c>
      <c r="BF264" s="739"/>
      <c r="BG264" s="739">
        <v>7.1431369539489298E-4</v>
      </c>
      <c r="BH264" s="739">
        <v>1.32885580018635E-5</v>
      </c>
      <c r="BI264" s="739">
        <v>7.2760225339675696E-4</v>
      </c>
    </row>
    <row r="265" spans="11:61">
      <c r="K265" s="4"/>
      <c r="L265" s="80"/>
      <c r="M265" s="80"/>
      <c r="N265" s="730"/>
      <c r="O265" s="80"/>
      <c r="P265" s="730"/>
      <c r="Q265" s="80"/>
      <c r="R265" s="80"/>
      <c r="S265" s="150"/>
      <c r="T265" s="731"/>
      <c r="U265" s="150"/>
      <c r="V265" s="150"/>
      <c r="W265" s="150"/>
      <c r="X265" s="150"/>
      <c r="Y265" s="150"/>
      <c r="Z265" s="150"/>
      <c r="AA265" s="150"/>
      <c r="AB265" s="150"/>
      <c r="AC265" s="150"/>
      <c r="AD265" s="150"/>
      <c r="AE265" s="150"/>
      <c r="AF265" s="150"/>
      <c r="AJ265" s="157"/>
      <c r="AK265" s="157"/>
      <c r="AL265" s="157"/>
      <c r="AM265" s="157"/>
      <c r="AQ265" s="134">
        <v>730</v>
      </c>
      <c r="AR265" s="739">
        <v>0.145881763658195</v>
      </c>
      <c r="AS265" s="739">
        <v>6385.5116559824901</v>
      </c>
      <c r="AT265" s="739">
        <v>6385.5845968643098</v>
      </c>
      <c r="AU265" s="739">
        <v>14.511655982484401</v>
      </c>
      <c r="AV265" s="739">
        <v>14.5845968643135</v>
      </c>
      <c r="AW265" s="739">
        <v>129.27946250135801</v>
      </c>
      <c r="AX265" s="739">
        <v>216.65</v>
      </c>
      <c r="AY265" s="739">
        <v>5.10571176702369E-3</v>
      </c>
      <c r="AZ265" s="739">
        <v>129.27435796765101</v>
      </c>
      <c r="BA265" s="739">
        <v>5.1045337070866701E-3</v>
      </c>
      <c r="BB265" s="739">
        <v>1.00004634614888</v>
      </c>
      <c r="BC265" s="739">
        <v>1.0439994994110799</v>
      </c>
      <c r="BD265" s="739">
        <v>1.0439602222841</v>
      </c>
      <c r="BE265" s="739">
        <v>0.29014797844501999</v>
      </c>
      <c r="BF265" s="739"/>
      <c r="BG265" s="739">
        <v>6.8249417835982199E-4</v>
      </c>
      <c r="BH265" s="739">
        <v>1.2080883725485E-5</v>
      </c>
      <c r="BI265" s="739">
        <v>6.9457506208530696E-4</v>
      </c>
    </row>
    <row r="266" spans="11:61">
      <c r="K266" s="4"/>
      <c r="L266" s="80"/>
      <c r="M266" s="80"/>
      <c r="N266" s="730"/>
      <c r="O266" s="80"/>
      <c r="P266" s="730"/>
      <c r="Q266" s="80"/>
      <c r="R266" s="80"/>
      <c r="S266" s="150"/>
      <c r="T266" s="731"/>
      <c r="U266" s="150"/>
      <c r="V266" s="150"/>
      <c r="W266" s="150"/>
      <c r="X266" s="150"/>
      <c r="Y266" s="150"/>
      <c r="Z266" s="150"/>
      <c r="AA266" s="150"/>
      <c r="AB266" s="150"/>
      <c r="AC266" s="150"/>
      <c r="AD266" s="150"/>
      <c r="AE266" s="150"/>
      <c r="AF266" s="150"/>
      <c r="AJ266" s="157"/>
      <c r="AK266" s="157"/>
      <c r="AL266" s="157"/>
      <c r="AM266" s="157"/>
      <c r="AQ266" s="134">
        <v>731</v>
      </c>
      <c r="AR266" s="739">
        <v>0.14734789975749299</v>
      </c>
      <c r="AS266" s="739">
        <v>6385.6575377461404</v>
      </c>
      <c r="AT266" s="739">
        <v>6385.7312116960202</v>
      </c>
      <c r="AU266" s="739">
        <v>14.6575377461426</v>
      </c>
      <c r="AV266" s="739">
        <v>14.731211696021299</v>
      </c>
      <c r="AW266" s="739">
        <v>126.33829965585301</v>
      </c>
      <c r="AX266" s="739">
        <v>216.65</v>
      </c>
      <c r="AY266" s="739">
        <v>4.7448150409040001E-3</v>
      </c>
      <c r="AZ266" s="739">
        <v>126.333555935601</v>
      </c>
      <c r="BA266" s="739">
        <v>4.7437202520159297E-3</v>
      </c>
      <c r="BB266" s="739">
        <v>1.0000452898057</v>
      </c>
      <c r="BC266" s="739">
        <v>1.04396203824205</v>
      </c>
      <c r="BD266" s="739">
        <v>1.0439223707212499</v>
      </c>
      <c r="BE266" s="739">
        <v>0.29304504235597101</v>
      </c>
      <c r="BF266" s="739"/>
      <c r="BG266" s="739">
        <v>6.5179485678958397E-4</v>
      </c>
      <c r="BH266" s="739">
        <v>1.0972424700749299E-5</v>
      </c>
      <c r="BI266" s="739">
        <v>6.6276728149033297E-4</v>
      </c>
    </row>
    <row r="267" spans="11:61">
      <c r="K267" s="134"/>
      <c r="L267" s="80"/>
      <c r="M267" s="80"/>
      <c r="N267" s="730"/>
      <c r="O267" s="80"/>
      <c r="P267" s="730"/>
      <c r="Q267" s="80"/>
      <c r="R267" s="80"/>
      <c r="S267" s="150"/>
      <c r="T267" s="731"/>
      <c r="U267" s="150"/>
      <c r="V267" s="150"/>
      <c r="W267" s="150"/>
      <c r="X267" s="150"/>
      <c r="Y267" s="150"/>
      <c r="Z267" s="150"/>
      <c r="AA267" s="150"/>
      <c r="AB267" s="150"/>
      <c r="AC267" s="150"/>
      <c r="AD267" s="150"/>
      <c r="AE267" s="150"/>
      <c r="AF267" s="150"/>
      <c r="AJ267" s="157"/>
      <c r="AK267" s="157"/>
      <c r="AL267" s="157"/>
      <c r="AM267" s="157"/>
      <c r="AQ267" s="134">
        <v>732</v>
      </c>
      <c r="AR267" s="739">
        <v>0.148828770769557</v>
      </c>
      <c r="AS267" s="739">
        <v>6385.8048856459</v>
      </c>
      <c r="AT267" s="739">
        <v>6385.8793000312799</v>
      </c>
      <c r="AU267" s="739">
        <v>14.8048856459001</v>
      </c>
      <c r="AV267" s="739">
        <v>14.879300031284799</v>
      </c>
      <c r="AW267" s="739">
        <v>123.435629945768</v>
      </c>
      <c r="AX267" s="739">
        <v>216.65</v>
      </c>
      <c r="AY267" s="739">
        <v>4.4061808061308001E-3</v>
      </c>
      <c r="AZ267" s="739">
        <v>123.431224781617</v>
      </c>
      <c r="BA267" s="739">
        <v>4.4051641515839299E-3</v>
      </c>
      <c r="BB267" s="739">
        <v>1.0000442474272999</v>
      </c>
      <c r="BC267" s="739">
        <v>1.0439241625181499</v>
      </c>
      <c r="BD267" s="739">
        <v>1.0438841007706801</v>
      </c>
      <c r="BE267" s="739">
        <v>0.295970822590789</v>
      </c>
      <c r="BF267" s="739"/>
      <c r="BG267" s="739">
        <v>6.2218987771251399E-4</v>
      </c>
      <c r="BH267" s="739">
        <v>9.9560122431146905E-6</v>
      </c>
      <c r="BI267" s="739">
        <v>6.3214588995562902E-4</v>
      </c>
    </row>
    <row r="268" spans="11:61">
      <c r="K268" s="4"/>
      <c r="L268" s="80"/>
      <c r="M268" s="80"/>
      <c r="N268" s="730"/>
      <c r="O268" s="80"/>
      <c r="P268" s="730"/>
      <c r="Q268" s="80"/>
      <c r="R268" s="80"/>
      <c r="S268" s="150"/>
      <c r="T268" s="731"/>
      <c r="U268" s="150"/>
      <c r="V268" s="150"/>
      <c r="W268" s="150"/>
      <c r="X268" s="150"/>
      <c r="Y268" s="150"/>
      <c r="Z268" s="150"/>
      <c r="AA268" s="150"/>
      <c r="AB268" s="150"/>
      <c r="AC268" s="150"/>
      <c r="AD268" s="150"/>
      <c r="AE268" s="150"/>
      <c r="AF268" s="150"/>
      <c r="AJ268" s="157"/>
      <c r="AK268" s="157"/>
      <c r="AL268" s="157"/>
      <c r="AM268" s="157"/>
      <c r="AQ268" s="134">
        <v>733</v>
      </c>
      <c r="AR268" s="739">
        <v>0.15032452478272201</v>
      </c>
      <c r="AS268" s="739">
        <v>6385.9537144166698</v>
      </c>
      <c r="AT268" s="739">
        <v>6386.02887667906</v>
      </c>
      <c r="AU268" s="739">
        <v>14.9537144166696</v>
      </c>
      <c r="AV268" s="739">
        <v>15.028876679061</v>
      </c>
      <c r="AW268" s="739">
        <v>120.571613574867</v>
      </c>
      <c r="AX268" s="739">
        <v>216.65</v>
      </c>
      <c r="AY268" s="739">
        <v>4.0886709248444397E-3</v>
      </c>
      <c r="AZ268" s="739">
        <v>120.567525847337</v>
      </c>
      <c r="BA268" s="739">
        <v>4.08772753053783E-3</v>
      </c>
      <c r="BB268" s="739">
        <v>1.0000432190619899</v>
      </c>
      <c r="BC268" s="739">
        <v>1.04388586832592</v>
      </c>
      <c r="BD268" s="739">
        <v>1.04384540848223</v>
      </c>
      <c r="BE268" s="739">
        <v>0.29892559971358401</v>
      </c>
      <c r="BF268" s="739"/>
      <c r="BG268" s="739">
        <v>5.9365345407640698E-4</v>
      </c>
      <c r="BH268" s="739">
        <v>9.0249115237160098E-6</v>
      </c>
      <c r="BI268" s="739">
        <v>6.0267836560012401E-4</v>
      </c>
    </row>
    <row r="269" spans="11:61">
      <c r="K269" s="4"/>
      <c r="L269" s="80"/>
      <c r="M269" s="80"/>
      <c r="N269" s="730"/>
      <c r="O269" s="80"/>
      <c r="P269" s="730"/>
      <c r="Q269" s="80"/>
      <c r="R269" s="80"/>
      <c r="S269" s="150"/>
      <c r="T269" s="731"/>
      <c r="U269" s="150"/>
      <c r="V269" s="150"/>
      <c r="W269" s="150"/>
      <c r="X269" s="150"/>
      <c r="Y269" s="150"/>
      <c r="Z269" s="150"/>
      <c r="AA269" s="150"/>
      <c r="AB269" s="150"/>
      <c r="AC269" s="150"/>
      <c r="AD269" s="150"/>
      <c r="AE269" s="150"/>
      <c r="AF269" s="150"/>
      <c r="AJ269" s="157"/>
      <c r="AK269" s="157"/>
      <c r="AL269" s="157"/>
      <c r="AM269" s="157"/>
      <c r="AQ269" s="134">
        <v>734</v>
      </c>
      <c r="AR269" s="739">
        <v>0.15183531137363701</v>
      </c>
      <c r="AS269" s="739">
        <v>6386.1040389414502</v>
      </c>
      <c r="AT269" s="739">
        <v>6386.1799565971396</v>
      </c>
      <c r="AU269" s="739">
        <v>15.1040389414523</v>
      </c>
      <c r="AV269" s="739">
        <v>15.179956597139199</v>
      </c>
      <c r="AW269" s="739">
        <v>117.746397334294</v>
      </c>
      <c r="AX269" s="739">
        <v>216.65</v>
      </c>
      <c r="AY269" s="739">
        <v>3.79119017808864E-3</v>
      </c>
      <c r="AZ269" s="739">
        <v>117.742607018871</v>
      </c>
      <c r="BA269" s="739">
        <v>3.79031542262531E-3</v>
      </c>
      <c r="BB269" s="739">
        <v>1.0000422047536299</v>
      </c>
      <c r="BC269" s="739">
        <v>1.04384715172291</v>
      </c>
      <c r="BD269" s="739">
        <v>1.04380628987643</v>
      </c>
      <c r="BE269" s="739">
        <v>0.30190965695510402</v>
      </c>
      <c r="BF269" s="739"/>
      <c r="BG269" s="739">
        <v>5.6615988427809096E-4</v>
      </c>
      <c r="BH269" s="739">
        <v>8.1728018612062803E-6</v>
      </c>
      <c r="BI269" s="739">
        <v>5.7433268613929695E-4</v>
      </c>
    </row>
    <row r="270" spans="11:61">
      <c r="K270" s="4"/>
      <c r="L270" s="80"/>
      <c r="M270" s="80"/>
      <c r="N270" s="730"/>
      <c r="O270" s="80"/>
      <c r="P270" s="730"/>
      <c r="Q270" s="80"/>
      <c r="R270" s="80"/>
      <c r="S270" s="150"/>
      <c r="T270" s="731"/>
      <c r="U270" s="150"/>
      <c r="V270" s="150"/>
      <c r="W270" s="150"/>
      <c r="X270" s="150"/>
      <c r="Y270" s="150"/>
      <c r="Z270" s="150"/>
      <c r="AA270" s="150"/>
      <c r="AB270" s="150"/>
      <c r="AC270" s="150"/>
      <c r="AD270" s="150"/>
      <c r="AE270" s="150"/>
      <c r="AF270" s="150"/>
      <c r="AJ270" s="157"/>
      <c r="AK270" s="157"/>
      <c r="AL270" s="157"/>
      <c r="AM270" s="157"/>
      <c r="AQ270" s="134">
        <v>735</v>
      </c>
      <c r="AR270" s="739">
        <v>0.15336128162221799</v>
      </c>
      <c r="AS270" s="739">
        <v>6386.2558742528299</v>
      </c>
      <c r="AT270" s="739">
        <v>6386.33255489364</v>
      </c>
      <c r="AU270" s="739">
        <v>15.255874252826001</v>
      </c>
      <c r="AV270" s="739">
        <v>15.3325548936371</v>
      </c>
      <c r="AW270" s="739">
        <v>114.96011447747399</v>
      </c>
      <c r="AX270" s="739">
        <v>216.65</v>
      </c>
      <c r="AY270" s="739">
        <v>3.5126855282861498E-3</v>
      </c>
      <c r="AZ270" s="739">
        <v>114.956602602441</v>
      </c>
      <c r="BA270" s="739">
        <v>3.5118750332403998E-3</v>
      </c>
      <c r="BB270" s="739">
        <v>1.0000412045415601</v>
      </c>
      <c r="BC270" s="739">
        <v>1.0438080087375099</v>
      </c>
      <c r="BD270" s="739">
        <v>1.0437667409442899</v>
      </c>
      <c r="BE270" s="739">
        <v>0.30492328023683501</v>
      </c>
      <c r="BF270" s="739"/>
      <c r="BG270" s="739">
        <v>5.3968357135291995E-4</v>
      </c>
      <c r="BH270" s="739">
        <v>7.39375744575246E-6</v>
      </c>
      <c r="BI270" s="739">
        <v>5.4707732879867197E-4</v>
      </c>
    </row>
    <row r="271" spans="11:61">
      <c r="K271" s="134"/>
      <c r="L271" s="80"/>
      <c r="M271" s="80"/>
      <c r="N271" s="730"/>
      <c r="O271" s="80"/>
      <c r="P271" s="730"/>
      <c r="Q271" s="80"/>
      <c r="R271" s="80"/>
      <c r="S271" s="150"/>
      <c r="T271" s="731"/>
      <c r="U271" s="150"/>
      <c r="V271" s="150"/>
      <c r="W271" s="150"/>
      <c r="X271" s="150"/>
      <c r="Y271" s="150"/>
      <c r="Z271" s="150"/>
      <c r="AA271" s="150"/>
      <c r="AB271" s="150"/>
      <c r="AC271" s="150"/>
      <c r="AD271" s="150"/>
      <c r="AE271" s="150"/>
      <c r="AF271" s="150"/>
      <c r="AJ271" s="157"/>
      <c r="AK271" s="157"/>
      <c r="AL271" s="157"/>
      <c r="AM271" s="157"/>
      <c r="AQ271" s="134">
        <v>736</v>
      </c>
      <c r="AR271" s="739">
        <v>0.154902588126764</v>
      </c>
      <c r="AS271" s="739">
        <v>6386.4092355344501</v>
      </c>
      <c r="AT271" s="739">
        <v>6386.4866868285098</v>
      </c>
      <c r="AU271" s="739">
        <v>15.4092355344482</v>
      </c>
      <c r="AV271" s="739">
        <v>15.4866868285116</v>
      </c>
      <c r="AW271" s="739">
        <v>112.212884604519</v>
      </c>
      <c r="AX271" s="739">
        <v>216.65</v>
      </c>
      <c r="AY271" s="739">
        <v>3.2521453467801E-3</v>
      </c>
      <c r="AZ271" s="739">
        <v>112.209633209552</v>
      </c>
      <c r="BA271" s="739">
        <v>3.2513949671430899E-3</v>
      </c>
      <c r="BB271" s="739">
        <v>1.0000402184605801</v>
      </c>
      <c r="BC271" s="739">
        <v>1.0437684353686301</v>
      </c>
      <c r="BD271" s="739">
        <v>1.043726757647</v>
      </c>
      <c r="BE271" s="739">
        <v>0.30796675819465202</v>
      </c>
      <c r="BF271" s="739"/>
      <c r="BG271" s="739">
        <v>5.1419904179744605E-4</v>
      </c>
      <c r="BH271" s="739">
        <v>6.6822285173563401E-6</v>
      </c>
      <c r="BI271" s="739">
        <v>5.2088127031480304E-4</v>
      </c>
    </row>
    <row r="272" spans="11:61">
      <c r="K272" s="4"/>
      <c r="L272" s="80"/>
      <c r="M272" s="80"/>
      <c r="N272" s="730"/>
      <c r="O272" s="80"/>
      <c r="P272" s="730"/>
      <c r="Q272" s="80"/>
      <c r="R272" s="80"/>
      <c r="S272" s="150"/>
      <c r="T272" s="731"/>
      <c r="U272" s="150"/>
      <c r="V272" s="150"/>
      <c r="W272" s="150"/>
      <c r="X272" s="150"/>
      <c r="Y272" s="150"/>
      <c r="Z272" s="150"/>
      <c r="AA272" s="150"/>
      <c r="AB272" s="150"/>
      <c r="AC272" s="150"/>
      <c r="AD272" s="150"/>
      <c r="AE272" s="150"/>
      <c r="AF272" s="150"/>
      <c r="AJ272" s="157"/>
      <c r="AK272" s="157"/>
      <c r="AL272" s="157"/>
      <c r="AM272" s="157"/>
      <c r="AQ272" s="134">
        <v>737</v>
      </c>
      <c r="AR272" s="739">
        <v>0.156459385019208</v>
      </c>
      <c r="AS272" s="739">
        <v>6386.5641381225796</v>
      </c>
      <c r="AT272" s="739">
        <v>6386.6423678150904</v>
      </c>
      <c r="AU272" s="739">
        <v>15.564138122575001</v>
      </c>
      <c r="AV272" s="739">
        <v>15.642367815084601</v>
      </c>
      <c r="AW272" s="739">
        <v>109.504813556381</v>
      </c>
      <c r="AX272" s="739">
        <v>216.65</v>
      </c>
      <c r="AY272" s="739">
        <v>3.0085986091261401E-3</v>
      </c>
      <c r="AZ272" s="739">
        <v>109.501805651957</v>
      </c>
      <c r="BA272" s="739">
        <v>3.0079044239371402E-3</v>
      </c>
      <c r="BB272" s="739">
        <v>1.0000392465408601</v>
      </c>
      <c r="BC272" s="739">
        <v>1.0437284275854499</v>
      </c>
      <c r="BD272" s="739">
        <v>1.04368633591571</v>
      </c>
      <c r="BE272" s="739">
        <v>0.31104038220291802</v>
      </c>
      <c r="BF272" s="739"/>
      <c r="BG272" s="739">
        <v>4.8968096399931E-4</v>
      </c>
      <c r="BH272" s="739">
        <v>6.0330230182376503E-6</v>
      </c>
      <c r="BI272" s="739">
        <v>4.9571398701754804E-4</v>
      </c>
    </row>
    <row r="273" spans="11:61">
      <c r="K273" s="4"/>
      <c r="L273" s="80"/>
      <c r="M273" s="80"/>
      <c r="N273" s="730"/>
      <c r="O273" s="80"/>
      <c r="P273" s="730"/>
      <c r="Q273" s="80"/>
      <c r="R273" s="80"/>
      <c r="S273" s="150"/>
      <c r="T273" s="731"/>
      <c r="U273" s="150"/>
      <c r="V273" s="150"/>
      <c r="W273" s="150"/>
      <c r="X273" s="150"/>
      <c r="Y273" s="150"/>
      <c r="Z273" s="150"/>
      <c r="AA273" s="150"/>
      <c r="AB273" s="150"/>
      <c r="AC273" s="150"/>
      <c r="AD273" s="150"/>
      <c r="AE273" s="150"/>
      <c r="AF273" s="150"/>
      <c r="AJ273" s="157"/>
      <c r="AK273" s="157"/>
      <c r="AL273" s="157"/>
      <c r="AM273" s="157"/>
      <c r="AQ273" s="134">
        <v>738</v>
      </c>
      <c r="AR273" s="739">
        <v>0.158031827980537</v>
      </c>
      <c r="AS273" s="739">
        <v>6386.7205975075904</v>
      </c>
      <c r="AT273" s="739">
        <v>6386.79961342159</v>
      </c>
      <c r="AU273" s="739">
        <v>15.720597507594199</v>
      </c>
      <c r="AV273" s="739">
        <v>15.7996134215844</v>
      </c>
      <c r="AW273" s="739">
        <v>106.835993319015</v>
      </c>
      <c r="AX273" s="739">
        <v>216.65</v>
      </c>
      <c r="AY273" s="739">
        <v>2.78111406082787E-3</v>
      </c>
      <c r="AZ273" s="739">
        <v>106.83321284665099</v>
      </c>
      <c r="BA273" s="739">
        <v>2.7804723639979598E-3</v>
      </c>
      <c r="BB273" s="739">
        <v>1.00003828880793</v>
      </c>
      <c r="BC273" s="739">
        <v>1.04368798132716</v>
      </c>
      <c r="BD273" s="739">
        <v>1.04364547165122</v>
      </c>
      <c r="BE273" s="739">
        <v>0.31414444639904099</v>
      </c>
      <c r="BF273" s="739"/>
      <c r="BG273" s="739">
        <v>4.6610416624916299E-4</v>
      </c>
      <c r="BH273" s="739">
        <v>5.4412887366149803E-6</v>
      </c>
      <c r="BI273" s="739">
        <v>4.7154545498577798E-4</v>
      </c>
    </row>
    <row r="274" spans="11:61">
      <c r="K274" s="4"/>
      <c r="L274" s="80"/>
      <c r="M274" s="80"/>
      <c r="N274" s="730"/>
      <c r="O274" s="80"/>
      <c r="P274" s="730"/>
      <c r="Q274" s="80"/>
      <c r="R274" s="80"/>
      <c r="S274" s="150"/>
      <c r="T274" s="731"/>
      <c r="U274" s="150"/>
      <c r="V274" s="150"/>
      <c r="W274" s="150"/>
      <c r="X274" s="150"/>
      <c r="Y274" s="150"/>
      <c r="Z274" s="150"/>
      <c r="AA274" s="150"/>
      <c r="AB274" s="150"/>
      <c r="AC274" s="150"/>
      <c r="AD274" s="150"/>
      <c r="AE274" s="150"/>
      <c r="AF274" s="150"/>
      <c r="AJ274" s="157"/>
      <c r="AK274" s="157"/>
      <c r="AL274" s="157"/>
      <c r="AM274" s="157"/>
      <c r="AQ274" s="134">
        <v>739</v>
      </c>
      <c r="AR274" s="739">
        <v>0.15962007425635799</v>
      </c>
      <c r="AS274" s="739">
        <v>6386.8786293355797</v>
      </c>
      <c r="AT274" s="739">
        <v>6386.9584393727</v>
      </c>
      <c r="AU274" s="739">
        <v>15.878629335574701</v>
      </c>
      <c r="AV274" s="739">
        <v>15.9584393727029</v>
      </c>
      <c r="AW274" s="739">
        <v>104.206501937784</v>
      </c>
      <c r="AX274" s="739">
        <v>216.65</v>
      </c>
      <c r="AY274" s="739">
        <v>2.56879935620689E-3</v>
      </c>
      <c r="AZ274" s="739">
        <v>104.203933731136</v>
      </c>
      <c r="BA274" s="739">
        <v>2.5682066475414102E-3</v>
      </c>
      <c r="BB274" s="739">
        <v>1.0000373452826401</v>
      </c>
      <c r="BC274" s="739">
        <v>1.0436470925026899</v>
      </c>
      <c r="BD274" s="739">
        <v>1.0436041607236901</v>
      </c>
      <c r="BE274" s="739">
        <v>0.317279247709848</v>
      </c>
      <c r="BF274" s="739"/>
      <c r="BG274" s="739">
        <v>4.4344365431030501E-4</v>
      </c>
      <c r="BH274" s="739">
        <v>4.9024959568610702E-6</v>
      </c>
      <c r="BI274" s="739">
        <v>4.4834615026716603E-4</v>
      </c>
    </row>
    <row r="275" spans="11:61">
      <c r="K275" s="134"/>
      <c r="L275" s="80"/>
      <c r="M275" s="80"/>
      <c r="N275" s="730"/>
      <c r="O275" s="80"/>
      <c r="P275" s="730"/>
      <c r="Q275" s="80"/>
      <c r="R275" s="80"/>
      <c r="S275" s="150"/>
      <c r="T275" s="731"/>
      <c r="U275" s="150"/>
      <c r="V275" s="150"/>
      <c r="W275" s="150"/>
      <c r="X275" s="150"/>
      <c r="Y275" s="150"/>
      <c r="Z275" s="150"/>
      <c r="AA275" s="150"/>
      <c r="AB275" s="150"/>
      <c r="AC275" s="150"/>
      <c r="AD275" s="150"/>
      <c r="AE275" s="150"/>
      <c r="AF275" s="150"/>
      <c r="AJ275" s="157"/>
      <c r="AK275" s="157"/>
      <c r="AL275" s="157"/>
      <c r="AM275" s="157"/>
      <c r="AQ275" s="134">
        <v>740</v>
      </c>
      <c r="AR275" s="739">
        <v>0.16122428267262201</v>
      </c>
      <c r="AS275" s="739">
        <v>6387.0382494098303</v>
      </c>
      <c r="AT275" s="739">
        <v>6387.1188615511701</v>
      </c>
      <c r="AU275" s="739">
        <v>16.038249409831099</v>
      </c>
      <c r="AV275" s="739">
        <v>16.118861551167399</v>
      </c>
      <c r="AW275" s="739">
        <v>101.616403442326</v>
      </c>
      <c r="AX275" s="739">
        <v>216.65</v>
      </c>
      <c r="AY275" s="739">
        <v>2.37080017309015E-3</v>
      </c>
      <c r="AZ275" s="739">
        <v>101.61403318917699</v>
      </c>
      <c r="BA275" s="739">
        <v>2.3702531495153698E-3</v>
      </c>
      <c r="BB275" s="739">
        <v>1.0000364159811199</v>
      </c>
      <c r="BC275" s="739">
        <v>1.0436057569903801</v>
      </c>
      <c r="BD275" s="739">
        <v>1.0435623989723799</v>
      </c>
      <c r="BE275" s="739">
        <v>0.32044508587568998</v>
      </c>
      <c r="BF275" s="739"/>
      <c r="BG275" s="739">
        <v>4.2167462852268401E-4</v>
      </c>
      <c r="BH275" s="739">
        <v>4.4124206287033704E-6</v>
      </c>
      <c r="BI275" s="739">
        <v>4.26087049151388E-4</v>
      </c>
    </row>
    <row r="276" spans="11:61">
      <c r="K276" s="4"/>
      <c r="L276" s="80"/>
      <c r="M276" s="80"/>
      <c r="N276" s="730"/>
      <c r="O276" s="80"/>
      <c r="P276" s="730"/>
      <c r="Q276" s="80"/>
      <c r="R276" s="80"/>
      <c r="S276" s="150"/>
      <c r="T276" s="731"/>
      <c r="U276" s="150"/>
      <c r="V276" s="150"/>
      <c r="W276" s="150"/>
      <c r="X276" s="150"/>
      <c r="Y276" s="150"/>
      <c r="Z276" s="150"/>
      <c r="AA276" s="150"/>
      <c r="AB276" s="150"/>
      <c r="AC276" s="150"/>
      <c r="AD276" s="150"/>
      <c r="AE276" s="150"/>
      <c r="AF276" s="150"/>
      <c r="AJ276" s="157"/>
      <c r="AK276" s="157"/>
      <c r="AL276" s="157"/>
      <c r="AM276" s="157"/>
      <c r="AQ276" s="134">
        <v>741</v>
      </c>
      <c r="AR276" s="739">
        <v>0.16284461365150699</v>
      </c>
      <c r="AS276" s="739">
        <v>6387.1994736924999</v>
      </c>
      <c r="AT276" s="739">
        <v>6387.2808959993299</v>
      </c>
      <c r="AU276" s="739">
        <v>16.199473692503702</v>
      </c>
      <c r="AV276" s="739">
        <v>16.280895999329498</v>
      </c>
      <c r="AW276" s="739">
        <v>99.065747782119004</v>
      </c>
      <c r="AX276" s="739">
        <v>216.65</v>
      </c>
      <c r="AY276" s="739">
        <v>2.1862993059787901E-3</v>
      </c>
      <c r="AZ276" s="739">
        <v>99.063561987265999</v>
      </c>
      <c r="BA276" s="739">
        <v>2.1857948529778702E-3</v>
      </c>
      <c r="BB276" s="739">
        <v>1.0000355009147699</v>
      </c>
      <c r="BC276" s="739">
        <v>1.0435639706377</v>
      </c>
      <c r="BD276" s="739">
        <v>1.0435201822053299</v>
      </c>
      <c r="BE276" s="739">
        <v>0.32364226347408498</v>
      </c>
      <c r="BF276" s="739"/>
      <c r="BG276" s="739">
        <v>4.0077250041883899E-4</v>
      </c>
      <c r="BH276" s="739">
        <v>3.9671280658907603E-6</v>
      </c>
      <c r="BI276" s="739">
        <v>4.0473962848473001E-4</v>
      </c>
    </row>
    <row r="277" spans="11:61">
      <c r="K277" s="4"/>
      <c r="L277" s="80"/>
      <c r="M277" s="80"/>
      <c r="N277" s="730"/>
      <c r="O277" s="80"/>
      <c r="P277" s="730"/>
      <c r="Q277" s="80"/>
      <c r="R277" s="80"/>
      <c r="S277" s="150"/>
      <c r="T277" s="731"/>
      <c r="U277" s="150"/>
      <c r="V277" s="150"/>
      <c r="W277" s="150"/>
      <c r="X277" s="150"/>
      <c r="Y277" s="150"/>
      <c r="Z277" s="150"/>
      <c r="AA277" s="150"/>
      <c r="AB277" s="150"/>
      <c r="AC277" s="150"/>
      <c r="AD277" s="150"/>
      <c r="AE277" s="150"/>
      <c r="AF277" s="150"/>
      <c r="AJ277" s="157"/>
      <c r="AK277" s="157"/>
      <c r="AL277" s="157"/>
      <c r="AM277" s="157"/>
      <c r="AQ277" s="134">
        <v>742</v>
      </c>
      <c r="AR277" s="739">
        <v>0.164481229227461</v>
      </c>
      <c r="AS277" s="739">
        <v>6387.36231830616</v>
      </c>
      <c r="AT277" s="739">
        <v>6387.4445589207699</v>
      </c>
      <c r="AU277" s="739">
        <v>16.362318306155199</v>
      </c>
      <c r="AV277" s="739">
        <v>16.444558920768898</v>
      </c>
      <c r="AW277" s="739">
        <v>96.554570772938902</v>
      </c>
      <c r="AX277" s="739">
        <v>216.65</v>
      </c>
      <c r="AY277" s="739">
        <v>2.01451574033845E-3</v>
      </c>
      <c r="AZ277" s="739">
        <v>96.552556722015296</v>
      </c>
      <c r="BA277" s="739">
        <v>2.0140509236009499E-3</v>
      </c>
      <c r="BB277" s="739">
        <v>1.0000346000901901</v>
      </c>
      <c r="BC277" s="739">
        <v>1.04352172926095</v>
      </c>
      <c r="BD277" s="739">
        <v>1.04347750619902</v>
      </c>
      <c r="BE277" s="739">
        <v>0.32687108594518599</v>
      </c>
      <c r="BF277" s="739"/>
      <c r="BG277" s="739">
        <v>3.8071290883043898E-4</v>
      </c>
      <c r="BH277" s="739">
        <v>3.5629571825687199E-6</v>
      </c>
      <c r="BI277" s="739">
        <v>3.84275866013008E-4</v>
      </c>
    </row>
    <row r="278" spans="11:61">
      <c r="K278" s="4"/>
      <c r="L278" s="80"/>
      <c r="M278" s="80"/>
      <c r="N278" s="730"/>
      <c r="O278" s="80"/>
      <c r="P278" s="730"/>
      <c r="Q278" s="80"/>
      <c r="R278" s="80"/>
      <c r="S278" s="150"/>
      <c r="T278" s="731"/>
      <c r="U278" s="150"/>
      <c r="V278" s="150"/>
      <c r="W278" s="150"/>
      <c r="X278" s="150"/>
      <c r="Y278" s="150"/>
      <c r="Z278" s="150"/>
      <c r="AA278" s="150"/>
      <c r="AB278" s="150"/>
      <c r="AC278" s="150"/>
      <c r="AD278" s="150"/>
      <c r="AE278" s="150"/>
      <c r="AF278" s="150"/>
      <c r="AJ278" s="157"/>
      <c r="AK278" s="157"/>
      <c r="AL278" s="157"/>
      <c r="AM278" s="157"/>
      <c r="AQ278" s="134">
        <v>743</v>
      </c>
      <c r="AR278" s="739">
        <v>0.16613429306340599</v>
      </c>
      <c r="AS278" s="739">
        <v>6387.5267995353797</v>
      </c>
      <c r="AT278" s="739">
        <v>6387.6098666819098</v>
      </c>
      <c r="AU278" s="739">
        <v>16.5267995353827</v>
      </c>
      <c r="AV278" s="739">
        <v>16.609866681914401</v>
      </c>
      <c r="AW278" s="739">
        <v>94.082894054412407</v>
      </c>
      <c r="AX278" s="739">
        <v>216.65</v>
      </c>
      <c r="AY278" s="739">
        <v>1.8547037106169E-3</v>
      </c>
      <c r="AZ278" s="739">
        <v>94.081039778644495</v>
      </c>
      <c r="BA278" s="739">
        <v>1.85427576790564E-3</v>
      </c>
      <c r="BB278" s="739">
        <v>1.0000337135091899</v>
      </c>
      <c r="BC278" s="739">
        <v>1.04347902864493</v>
      </c>
      <c r="BD278" s="739">
        <v>1.0434343666980901</v>
      </c>
      <c r="BE278" s="739">
        <v>0.33013186162179398</v>
      </c>
      <c r="BF278" s="739"/>
      <c r="BG278" s="739">
        <v>3.6147173546516401E-4</v>
      </c>
      <c r="BH278" s="739">
        <v>3.1965052734969701E-6</v>
      </c>
      <c r="BI278" s="739">
        <v>3.6466824073866101E-4</v>
      </c>
    </row>
    <row r="279" spans="11:61">
      <c r="K279" s="134"/>
      <c r="L279" s="80"/>
      <c r="M279" s="80"/>
      <c r="N279" s="730"/>
      <c r="O279" s="80"/>
      <c r="P279" s="730"/>
      <c r="Q279" s="80"/>
      <c r="R279" s="80"/>
      <c r="S279" s="150"/>
      <c r="T279" s="731"/>
      <c r="U279" s="150"/>
      <c r="V279" s="150"/>
      <c r="W279" s="150"/>
      <c r="X279" s="150"/>
      <c r="Y279" s="150"/>
      <c r="Z279" s="150"/>
      <c r="AA279" s="150"/>
      <c r="AB279" s="150"/>
      <c r="AC279" s="150"/>
      <c r="AD279" s="150"/>
      <c r="AE279" s="150"/>
      <c r="AF279" s="150"/>
      <c r="AJ279" s="157"/>
      <c r="AK279" s="157"/>
      <c r="AL279" s="157"/>
      <c r="AM279" s="157"/>
      <c r="AQ279" s="134">
        <v>744</v>
      </c>
      <c r="AR279" s="739">
        <v>0.16780397046710399</v>
      </c>
      <c r="AS279" s="739">
        <v>6387.6929338284499</v>
      </c>
      <c r="AT279" s="739">
        <v>6387.77683581368</v>
      </c>
      <c r="AU279" s="739">
        <v>16.692933828446101</v>
      </c>
      <c r="AV279" s="739">
        <v>16.7768358136796</v>
      </c>
      <c r="AW279" s="739">
        <v>91.650725058851805</v>
      </c>
      <c r="AX279" s="739">
        <v>216.65</v>
      </c>
      <c r="AY279" s="739">
        <v>1.70615174455562E-3</v>
      </c>
      <c r="AZ279" s="739">
        <v>91.649019300774</v>
      </c>
      <c r="BA279" s="739">
        <v>1.7057580777940799E-3</v>
      </c>
      <c r="BB279" s="739">
        <v>1.00003284116877</v>
      </c>
      <c r="BC279" s="739">
        <v>1.0434358645426201</v>
      </c>
      <c r="BD279" s="739">
        <v>1.043390759415</v>
      </c>
      <c r="BE279" s="739">
        <v>0.33342490174663902</v>
      </c>
      <c r="BF279" s="739"/>
      <c r="BG279" s="739">
        <v>3.4302511993480802E-4</v>
      </c>
      <c r="BH279" s="739">
        <v>2.8646133422188E-6</v>
      </c>
      <c r="BI279" s="739">
        <v>3.4588973327702698E-4</v>
      </c>
    </row>
    <row r="280" spans="11:61">
      <c r="K280" s="4"/>
      <c r="L280" s="80"/>
      <c r="M280" s="80"/>
      <c r="N280" s="730"/>
      <c r="O280" s="80"/>
      <c r="P280" s="730"/>
      <c r="Q280" s="80"/>
      <c r="R280" s="80"/>
      <c r="S280" s="150"/>
      <c r="T280" s="731"/>
      <c r="U280" s="150"/>
      <c r="V280" s="150"/>
      <c r="W280" s="150"/>
      <c r="X280" s="150"/>
      <c r="Y280" s="150"/>
      <c r="Z280" s="150"/>
      <c r="AA280" s="150"/>
      <c r="AB280" s="150"/>
      <c r="AC280" s="150"/>
      <c r="AD280" s="150"/>
      <c r="AE280" s="150"/>
      <c r="AF280" s="150"/>
      <c r="AJ280" s="157"/>
      <c r="AK280" s="157"/>
      <c r="AL280" s="157"/>
      <c r="AM280" s="157"/>
      <c r="AQ280" s="134">
        <v>745</v>
      </c>
      <c r="AR280" s="739">
        <v>0.169490428407685</v>
      </c>
      <c r="AS280" s="739">
        <v>6387.8607377989101</v>
      </c>
      <c r="AT280" s="739">
        <v>6387.9454830131199</v>
      </c>
      <c r="AU280" s="739">
        <v>16.860737798913199</v>
      </c>
      <c r="AV280" s="739">
        <v>16.945483013116998</v>
      </c>
      <c r="AW280" s="739">
        <v>89.258056991543995</v>
      </c>
      <c r="AX280" s="739">
        <v>216.65</v>
      </c>
      <c r="AY280" s="739">
        <v>1.5681816963135399E-3</v>
      </c>
      <c r="AZ280" s="739">
        <v>89.256489171680101</v>
      </c>
      <c r="BA280" s="739">
        <v>1.5678198638963E-3</v>
      </c>
      <c r="BB280" s="739">
        <v>1.00003198306109</v>
      </c>
      <c r="BC280" s="739">
        <v>1.04339223267482</v>
      </c>
      <c r="BD280" s="739">
        <v>1.04334668002967</v>
      </c>
      <c r="BE280" s="739">
        <v>0.33675052050739401</v>
      </c>
      <c r="BF280" s="739"/>
      <c r="BG280" s="739">
        <v>3.2534947421670503E-4</v>
      </c>
      <c r="BH280" s="739">
        <v>2.5643519793497898E-6</v>
      </c>
      <c r="BI280" s="739">
        <v>3.2791382619605497E-4</v>
      </c>
    </row>
    <row r="281" spans="11:61">
      <c r="K281" s="4"/>
      <c r="L281" s="80"/>
      <c r="M281" s="80"/>
      <c r="N281" s="730"/>
      <c r="O281" s="80"/>
      <c r="P281" s="730"/>
      <c r="Q281" s="80"/>
      <c r="R281" s="80"/>
      <c r="S281" s="150"/>
      <c r="T281" s="731"/>
      <c r="U281" s="150"/>
      <c r="V281" s="150"/>
      <c r="W281" s="150"/>
      <c r="X281" s="150"/>
      <c r="Y281" s="150"/>
      <c r="Z281" s="150"/>
      <c r="AA281" s="150"/>
      <c r="AB281" s="150"/>
      <c r="AC281" s="150"/>
      <c r="AD281" s="150"/>
      <c r="AE281" s="150"/>
      <c r="AF281" s="150"/>
      <c r="AJ281" s="157"/>
      <c r="AK281" s="157"/>
      <c r="AL281" s="157"/>
      <c r="AM281" s="157"/>
      <c r="AQ281" s="134">
        <v>746</v>
      </c>
      <c r="AR281" s="739">
        <v>0.17119383553234899</v>
      </c>
      <c r="AS281" s="739">
        <v>6388.0302282273196</v>
      </c>
      <c r="AT281" s="739">
        <v>6388.1158251450897</v>
      </c>
      <c r="AU281" s="739">
        <v>17.030228227320901</v>
      </c>
      <c r="AV281" s="739">
        <v>17.115825145087001</v>
      </c>
      <c r="AW281" s="739">
        <v>86.904868822655303</v>
      </c>
      <c r="AX281" s="739">
        <v>216.65</v>
      </c>
      <c r="AY281" s="739">
        <v>1.44014777086739E-3</v>
      </c>
      <c r="AZ281" s="739">
        <v>86.903429007175106</v>
      </c>
      <c r="BA281" s="739">
        <v>1.43981548019575E-3</v>
      </c>
      <c r="BB281" s="739">
        <v>1.0000311391734999</v>
      </c>
      <c r="BC281" s="739">
        <v>1.0433481287298101</v>
      </c>
      <c r="BD281" s="739">
        <v>1.04330212418913</v>
      </c>
      <c r="BE281" s="739">
        <v>0.34010903505668499</v>
      </c>
      <c r="BF281" s="739"/>
      <c r="BG281" s="739">
        <v>3.0842149653178202E-4</v>
      </c>
      <c r="BH281" s="739">
        <v>2.2930077913046099E-6</v>
      </c>
      <c r="BI281" s="739">
        <v>3.10714504323087E-4</v>
      </c>
    </row>
    <row r="282" spans="11:61">
      <c r="K282" s="4"/>
      <c r="L282" s="80"/>
      <c r="M282" s="80"/>
      <c r="N282" s="730"/>
      <c r="O282" s="80"/>
      <c r="P282" s="730"/>
      <c r="Q282" s="80"/>
      <c r="R282" s="80"/>
      <c r="S282" s="150"/>
      <c r="T282" s="731"/>
      <c r="U282" s="150"/>
      <c r="V282" s="150"/>
      <c r="W282" s="150"/>
      <c r="X282" s="150"/>
      <c r="Y282" s="150"/>
      <c r="Z282" s="150"/>
      <c r="AA282" s="150"/>
      <c r="AB282" s="150"/>
      <c r="AC282" s="150"/>
      <c r="AD282" s="150"/>
      <c r="AE282" s="150"/>
      <c r="AF282" s="150"/>
      <c r="AJ282" s="157"/>
      <c r="AK282" s="157"/>
      <c r="AL282" s="157"/>
      <c r="AM282" s="157"/>
      <c r="AQ282" s="134">
        <v>747</v>
      </c>
      <c r="AR282" s="739">
        <v>0.172914362183229</v>
      </c>
      <c r="AS282" s="739">
        <v>6388.2014220628498</v>
      </c>
      <c r="AT282" s="739">
        <v>6388.2878792439496</v>
      </c>
      <c r="AU282" s="739">
        <v>17.201422062853201</v>
      </c>
      <c r="AV282" s="739">
        <v>17.287879243944801</v>
      </c>
      <c r="AW282" s="739">
        <v>84.591125290897594</v>
      </c>
      <c r="AX282" s="739">
        <v>216.65</v>
      </c>
      <c r="AY282" s="739">
        <v>1.32143554209231E-3</v>
      </c>
      <c r="AZ282" s="739">
        <v>84.589804160255198</v>
      </c>
      <c r="BA282" s="739">
        <v>1.3211306423364E-3</v>
      </c>
      <c r="BB282" s="739">
        <v>1.00003030948845</v>
      </c>
      <c r="BC282" s="739">
        <v>1.04330354836303</v>
      </c>
      <c r="BD282" s="739">
        <v>1.04325708750719</v>
      </c>
      <c r="BE282" s="739">
        <v>0.34350076554164799</v>
      </c>
      <c r="BF282" s="739"/>
      <c r="BG282" s="739">
        <v>2.92218184623842E-4</v>
      </c>
      <c r="BH282" s="739">
        <v>2.0480703780259101E-6</v>
      </c>
      <c r="BI282" s="739">
        <v>2.9426625500186799E-4</v>
      </c>
    </row>
    <row r="283" spans="11:61">
      <c r="K283" s="134"/>
      <c r="L283" s="80"/>
      <c r="M283" s="80"/>
      <c r="N283" s="730"/>
      <c r="O283" s="80"/>
      <c r="P283" s="730"/>
      <c r="Q283" s="80"/>
      <c r="R283" s="80"/>
      <c r="S283" s="150"/>
      <c r="T283" s="731"/>
      <c r="U283" s="150"/>
      <c r="V283" s="150"/>
      <c r="W283" s="150"/>
      <c r="X283" s="150"/>
      <c r="Y283" s="150"/>
      <c r="Z283" s="150"/>
      <c r="AA283" s="150"/>
      <c r="AB283" s="150"/>
      <c r="AC283" s="150"/>
      <c r="AD283" s="150"/>
      <c r="AE283" s="150"/>
      <c r="AF283" s="150"/>
      <c r="AJ283" s="157"/>
      <c r="AK283" s="157"/>
      <c r="AL283" s="157"/>
      <c r="AM283" s="157"/>
      <c r="AQ283" s="134">
        <v>748</v>
      </c>
      <c r="AR283" s="739">
        <v>0.17465218041442299</v>
      </c>
      <c r="AS283" s="739">
        <v>6388.3743364250404</v>
      </c>
      <c r="AT283" s="739">
        <v>6388.4616625152403</v>
      </c>
      <c r="AU283" s="739">
        <v>17.3743364250364</v>
      </c>
      <c r="AV283" s="739">
        <v>17.461662515243699</v>
      </c>
      <c r="AW283" s="739">
        <v>82.316776919092305</v>
      </c>
      <c r="AX283" s="739">
        <v>216.65</v>
      </c>
      <c r="AY283" s="739">
        <v>1.2114609668598E-3</v>
      </c>
      <c r="AZ283" s="739">
        <v>82.315565737650303</v>
      </c>
      <c r="BA283" s="739">
        <v>1.2111814419482E-3</v>
      </c>
      <c r="BB283" s="739">
        <v>1.0000294939835801</v>
      </c>
      <c r="BC283" s="739">
        <v>1.0432584871966499</v>
      </c>
      <c r="BD283" s="739">
        <v>1.04321156556401</v>
      </c>
      <c r="BE283" s="739">
        <v>0.34692603512530701</v>
      </c>
      <c r="BF283" s="739"/>
      <c r="BG283" s="739">
        <v>2.7671684842601199E-4</v>
      </c>
      <c r="BH283" s="739">
        <v>1.82721985662407E-6</v>
      </c>
      <c r="BI283" s="739">
        <v>2.7854406828263598E-4</v>
      </c>
    </row>
    <row r="284" spans="11:61">
      <c r="K284" s="4"/>
      <c r="L284" s="80"/>
      <c r="M284" s="80"/>
      <c r="N284" s="730"/>
      <c r="O284" s="80"/>
      <c r="P284" s="730"/>
      <c r="Q284" s="80"/>
      <c r="R284" s="80"/>
      <c r="S284" s="150"/>
      <c r="T284" s="731"/>
      <c r="U284" s="150"/>
      <c r="V284" s="150"/>
      <c r="W284" s="150"/>
      <c r="X284" s="150"/>
      <c r="Y284" s="150"/>
      <c r="Z284" s="150"/>
      <c r="AA284" s="150"/>
      <c r="AB284" s="150"/>
      <c r="AC284" s="150"/>
      <c r="AD284" s="150"/>
      <c r="AE284" s="150"/>
      <c r="AF284" s="150"/>
      <c r="AJ284" s="157"/>
      <c r="AK284" s="157"/>
      <c r="AL284" s="157"/>
      <c r="AM284" s="157"/>
      <c r="AQ284" s="134">
        <v>749</v>
      </c>
      <c r="AR284" s="739">
        <v>0.17640746400920199</v>
      </c>
      <c r="AS284" s="739">
        <v>6388.5489886054502</v>
      </c>
      <c r="AT284" s="739">
        <v>6388.63719233746</v>
      </c>
      <c r="AU284" s="739">
        <v>17.548988605450901</v>
      </c>
      <c r="AV284" s="739">
        <v>17.637192337455499</v>
      </c>
      <c r="AW284" s="739">
        <v>80.081760041748893</v>
      </c>
      <c r="AX284" s="739">
        <v>216.65</v>
      </c>
      <c r="AY284" s="739">
        <v>1.1096693974175301E-3</v>
      </c>
      <c r="AZ284" s="739">
        <v>80.080650628389606</v>
      </c>
      <c r="BA284" s="739">
        <v>1.1094133592547599E-3</v>
      </c>
      <c r="BB284" s="739">
        <v>1.0000286926316799</v>
      </c>
      <c r="BC284" s="739">
        <v>1.0432129408192199</v>
      </c>
      <c r="BD284" s="739">
        <v>1.0431655539058</v>
      </c>
      <c r="BE284" s="739">
        <v>0.35038517002249098</v>
      </c>
      <c r="BF284" s="739"/>
      <c r="BG284" s="739">
        <v>2.6189512210160899E-4</v>
      </c>
      <c r="BH284" s="739">
        <v>1.6283149262819901E-6</v>
      </c>
      <c r="BI284" s="739">
        <v>2.6352343702789103E-4</v>
      </c>
    </row>
    <row r="285" spans="11:61">
      <c r="K285" s="4"/>
      <c r="L285" s="80"/>
      <c r="M285" s="80"/>
      <c r="N285" s="730"/>
      <c r="O285" s="80"/>
      <c r="P285" s="730"/>
      <c r="Q285" s="80"/>
      <c r="R285" s="80"/>
      <c r="S285" s="150"/>
      <c r="T285" s="731"/>
      <c r="U285" s="150"/>
      <c r="V285" s="150"/>
      <c r="W285" s="150"/>
      <c r="X285" s="150"/>
      <c r="Y285" s="150"/>
      <c r="Z285" s="150"/>
      <c r="AA285" s="150"/>
      <c r="AB285" s="150"/>
      <c r="AC285" s="150"/>
      <c r="AD285" s="150"/>
      <c r="AE285" s="150"/>
      <c r="AF285" s="150"/>
      <c r="AJ285" s="157"/>
      <c r="AK285" s="157"/>
      <c r="AL285" s="157"/>
      <c r="AM285" s="157"/>
      <c r="AQ285" s="134">
        <v>750</v>
      </c>
      <c r="AR285" s="739">
        <v>0.17818038849738899</v>
      </c>
      <c r="AS285" s="739">
        <v>6388.7253960694597</v>
      </c>
      <c r="AT285" s="739">
        <v>6388.81448626371</v>
      </c>
      <c r="AU285" s="739">
        <v>17.7253960694601</v>
      </c>
      <c r="AV285" s="739">
        <v>17.814486263708801</v>
      </c>
      <c r="AW285" s="739">
        <v>77.885996844763895</v>
      </c>
      <c r="AX285" s="739">
        <v>216.65</v>
      </c>
      <c r="AY285" s="739">
        <v>1.01553459423824E-3</v>
      </c>
      <c r="AZ285" s="739">
        <v>77.884981544487701</v>
      </c>
      <c r="BA285" s="739">
        <v>1.0153002761500399E-3</v>
      </c>
      <c r="BB285" s="739">
        <v>1.00002790540067</v>
      </c>
      <c r="BC285" s="739">
        <v>1.0431669047853001</v>
      </c>
      <c r="BD285" s="739">
        <v>1.04311904804434</v>
      </c>
      <c r="BE285" s="739">
        <v>0.35387849951757699</v>
      </c>
      <c r="BF285" s="739"/>
      <c r="BG285" s="739">
        <v>2.4773097544809902E-4</v>
      </c>
      <c r="BH285" s="739">
        <v>1.4493814683288899E-6</v>
      </c>
      <c r="BI285" s="739">
        <v>2.49180356916428E-4</v>
      </c>
    </row>
    <row r="286" spans="11:61">
      <c r="K286" s="4"/>
      <c r="L286" s="80"/>
      <c r="M286" s="80"/>
      <c r="N286" s="730"/>
      <c r="O286" s="80"/>
      <c r="P286" s="730"/>
      <c r="Q286" s="80"/>
      <c r="R286" s="80"/>
      <c r="S286" s="150"/>
      <c r="T286" s="731"/>
      <c r="U286" s="150"/>
      <c r="V286" s="150"/>
      <c r="W286" s="150"/>
      <c r="X286" s="150"/>
      <c r="Y286" s="150"/>
      <c r="Z286" s="150"/>
      <c r="AA286" s="150"/>
      <c r="AB286" s="150"/>
      <c r="AC286" s="150"/>
      <c r="AD286" s="150"/>
      <c r="AE286" s="150"/>
      <c r="AF286" s="150"/>
      <c r="AJ286" s="157"/>
      <c r="AK286" s="157"/>
      <c r="AL286" s="157"/>
      <c r="AM286" s="157"/>
      <c r="AQ286" s="134">
        <v>751</v>
      </c>
      <c r="AR286" s="739">
        <v>0.17997113117291</v>
      </c>
      <c r="AS286" s="739">
        <v>6388.9035764579603</v>
      </c>
      <c r="AT286" s="739">
        <v>6388.9935620235401</v>
      </c>
      <c r="AU286" s="739">
        <v>17.903576457957499</v>
      </c>
      <c r="AV286" s="739">
        <v>17.993562023543902</v>
      </c>
      <c r="AW286" s="739">
        <v>75.729395417326103</v>
      </c>
      <c r="AX286" s="739">
        <v>216.65</v>
      </c>
      <c r="AY286" s="739">
        <v>9.2855774144231303E-4</v>
      </c>
      <c r="AZ286" s="739">
        <v>75.728467073834196</v>
      </c>
      <c r="BA286" s="739">
        <v>9.2834349184807202E-4</v>
      </c>
      <c r="BB286" s="739">
        <v>1.00002713225367</v>
      </c>
      <c r="BC286" s="739">
        <v>1.0431203746150199</v>
      </c>
      <c r="BD286" s="739">
        <v>1.0430720434566401</v>
      </c>
      <c r="BE286" s="739">
        <v>0.35740635599586301</v>
      </c>
      <c r="BF286" s="739"/>
      <c r="BG286" s="739">
        <v>2.3420272465418199E-4</v>
      </c>
      <c r="BH286" s="739">
        <v>1.2886016740421801E-6</v>
      </c>
      <c r="BI286" s="739">
        <v>2.3549132632822399E-4</v>
      </c>
    </row>
    <row r="287" spans="11:61">
      <c r="K287" s="134"/>
      <c r="L287" s="80"/>
      <c r="M287" s="80"/>
      <c r="N287" s="730"/>
      <c r="O287" s="80"/>
      <c r="P287" s="730"/>
      <c r="Q287" s="80"/>
      <c r="R287" s="80"/>
      <c r="S287" s="150"/>
      <c r="T287" s="731"/>
      <c r="U287" s="150"/>
      <c r="V287" s="150"/>
      <c r="W287" s="150"/>
      <c r="X287" s="150"/>
      <c r="Y287" s="150"/>
      <c r="Z287" s="150"/>
      <c r="AA287" s="150"/>
      <c r="AB287" s="150"/>
      <c r="AC287" s="150"/>
      <c r="AD287" s="150"/>
      <c r="AE287" s="150"/>
      <c r="AF287" s="150"/>
      <c r="AJ287" s="157"/>
      <c r="AK287" s="157"/>
      <c r="AL287" s="157"/>
      <c r="AM287" s="157"/>
      <c r="AQ287" s="134">
        <v>752</v>
      </c>
      <c r="AR287" s="739">
        <v>0.18177987111152399</v>
      </c>
      <c r="AS287" s="739">
        <v>6389.0835475891299</v>
      </c>
      <c r="AT287" s="739">
        <v>6389.1744375246899</v>
      </c>
      <c r="AU287" s="739">
        <v>18.083547589130401</v>
      </c>
      <c r="AV287" s="739">
        <v>18.174437524686098</v>
      </c>
      <c r="AW287" s="739">
        <v>73.611849816103799</v>
      </c>
      <c r="AX287" s="739">
        <v>216.65</v>
      </c>
      <c r="AY287" s="739">
        <v>8.4826646681222004E-4</v>
      </c>
      <c r="AZ287" s="739">
        <v>73.611001745360696</v>
      </c>
      <c r="BA287" s="739">
        <v>8.4807074312352303E-4</v>
      </c>
      <c r="BB287" s="739">
        <v>1.00002637314897</v>
      </c>
      <c r="BC287" s="739">
        <v>1.04307334579369</v>
      </c>
      <c r="BD287" s="739">
        <v>1.0430245355845</v>
      </c>
      <c r="BE287" s="739">
        <v>0.36096907497039898</v>
      </c>
      <c r="BF287" s="739"/>
      <c r="BG287" s="739">
        <v>2.21289042401526E-4</v>
      </c>
      <c r="BH287" s="739">
        <v>1.1443036914977E-6</v>
      </c>
      <c r="BI287" s="739">
        <v>2.2243334609302299E-4</v>
      </c>
    </row>
    <row r="288" spans="11:61">
      <c r="K288" s="4"/>
      <c r="L288" s="80"/>
      <c r="M288" s="80"/>
      <c r="N288" s="730"/>
      <c r="O288" s="80"/>
      <c r="P288" s="730"/>
      <c r="Q288" s="80"/>
      <c r="R288" s="80"/>
      <c r="S288" s="150"/>
      <c r="T288" s="731"/>
      <c r="U288" s="150"/>
      <c r="V288" s="150"/>
      <c r="W288" s="150"/>
      <c r="X288" s="150"/>
      <c r="Y288" s="150"/>
      <c r="Z288" s="150"/>
      <c r="AA288" s="150"/>
      <c r="AB288" s="150"/>
      <c r="AC288" s="150"/>
      <c r="AD288" s="150"/>
      <c r="AE288" s="150"/>
      <c r="AF288" s="150"/>
      <c r="AJ288" s="157"/>
      <c r="AK288" s="157"/>
      <c r="AL288" s="157"/>
      <c r="AM288" s="157"/>
      <c r="AQ288" s="134">
        <v>753</v>
      </c>
      <c r="AR288" s="739">
        <v>0.18360678918873399</v>
      </c>
      <c r="AS288" s="739">
        <v>6389.2653274602399</v>
      </c>
      <c r="AT288" s="739">
        <v>6389.3571308548399</v>
      </c>
      <c r="AU288" s="739">
        <v>18.265327460241899</v>
      </c>
      <c r="AV288" s="739">
        <v>18.357130854836299</v>
      </c>
      <c r="AW288" s="739">
        <v>71.533240141768403</v>
      </c>
      <c r="AX288" s="739">
        <v>216.65</v>
      </c>
      <c r="AY288" s="739">
        <v>7.7421386832612102E-4</v>
      </c>
      <c r="AZ288" s="739">
        <v>71.532466106537399</v>
      </c>
      <c r="BA288" s="739">
        <v>7.7403523106993105E-4</v>
      </c>
      <c r="BB288" s="739">
        <v>1.0000256280400599</v>
      </c>
      <c r="BC288" s="739">
        <v>1.0430258137713999</v>
      </c>
      <c r="BD288" s="739">
        <v>1.0429765198340799</v>
      </c>
      <c r="BE288" s="739">
        <v>0.36456699511018098</v>
      </c>
      <c r="BF288" s="739"/>
      <c r="BG288" s="739">
        <v>2.0896896730406499E-4</v>
      </c>
      <c r="BH288" s="739">
        <v>1.0149517816564401E-6</v>
      </c>
      <c r="BI288" s="739">
        <v>2.0998391908572101E-4</v>
      </c>
    </row>
    <row r="289" spans="11:61">
      <c r="K289" s="4"/>
      <c r="L289" s="80"/>
      <c r="M289" s="80"/>
      <c r="N289" s="730"/>
      <c r="O289" s="80"/>
      <c r="P289" s="730"/>
      <c r="Q289" s="80"/>
      <c r="R289" s="80"/>
      <c r="S289" s="150"/>
      <c r="T289" s="731"/>
      <c r="U289" s="150"/>
      <c r="V289" s="150"/>
      <c r="W289" s="150"/>
      <c r="X289" s="150"/>
      <c r="Y289" s="150"/>
      <c r="Z289" s="150"/>
      <c r="AA289" s="150"/>
      <c r="AB289" s="150"/>
      <c r="AC289" s="150"/>
      <c r="AD289" s="150"/>
      <c r="AE289" s="150"/>
      <c r="AF289" s="150"/>
      <c r="AJ289" s="157"/>
      <c r="AK289" s="157"/>
      <c r="AL289" s="157"/>
      <c r="AM289" s="157"/>
      <c r="AQ289" s="134">
        <v>754</v>
      </c>
      <c r="AR289" s="739">
        <v>0.18545206809786799</v>
      </c>
      <c r="AS289" s="739">
        <v>6389.4489342494298</v>
      </c>
      <c r="AT289" s="739">
        <v>6389.5416602834803</v>
      </c>
      <c r="AU289" s="739">
        <v>18.4489342494306</v>
      </c>
      <c r="AV289" s="739">
        <v>18.541660283479601</v>
      </c>
      <c r="AW289" s="739">
        <v>69.493432627892801</v>
      </c>
      <c r="AX289" s="739">
        <v>216.65</v>
      </c>
      <c r="AY289" s="739">
        <v>7.0597754904407897E-4</v>
      </c>
      <c r="AZ289" s="739">
        <v>69.492726813236601</v>
      </c>
      <c r="BA289" s="739">
        <v>7.0581465620858197E-4</v>
      </c>
      <c r="BB289" s="739">
        <v>1.00002489687568</v>
      </c>
      <c r="BC289" s="739">
        <v>1.0429777739625301</v>
      </c>
      <c r="BD289" s="739">
        <v>1.0429279915754901</v>
      </c>
      <c r="BE289" s="739">
        <v>0.36820045826470998</v>
      </c>
      <c r="BF289" s="739"/>
      <c r="BG289" s="739">
        <v>1.9722191267928E-4</v>
      </c>
      <c r="BH289" s="739">
        <v>8.9913697284964304E-7</v>
      </c>
      <c r="BI289" s="739">
        <v>1.9812104965213001E-4</v>
      </c>
    </row>
    <row r="290" spans="11:61">
      <c r="K290" s="4"/>
      <c r="L290" s="80"/>
      <c r="M290" s="80"/>
      <c r="N290" s="730"/>
      <c r="O290" s="80"/>
      <c r="P290" s="730"/>
      <c r="Q290" s="80"/>
      <c r="R290" s="80"/>
      <c r="S290" s="150"/>
      <c r="T290" s="731"/>
      <c r="U290" s="150"/>
      <c r="V290" s="150"/>
      <c r="W290" s="150"/>
      <c r="X290" s="150"/>
      <c r="Y290" s="150"/>
      <c r="Z290" s="150"/>
      <c r="AA290" s="150"/>
      <c r="AB290" s="150"/>
      <c r="AC290" s="150"/>
      <c r="AD290" s="150"/>
      <c r="AE290" s="150"/>
      <c r="AF290" s="150"/>
      <c r="AJ290" s="157"/>
      <c r="AK290" s="157"/>
      <c r="AL290" s="157"/>
      <c r="AM290" s="157"/>
      <c r="AQ290" s="134">
        <v>755</v>
      </c>
      <c r="AR290" s="739">
        <v>0.187315892368356</v>
      </c>
      <c r="AS290" s="739">
        <v>6389.6343863175298</v>
      </c>
      <c r="AT290" s="739">
        <v>6389.7280442637102</v>
      </c>
      <c r="AU290" s="739">
        <v>18.634386317528499</v>
      </c>
      <c r="AV290" s="739">
        <v>18.7280442637127</v>
      </c>
      <c r="AW290" s="739">
        <v>67.492279742248201</v>
      </c>
      <c r="AX290" s="739">
        <v>216.65</v>
      </c>
      <c r="AY290" s="739">
        <v>6.4315866208322799E-4</v>
      </c>
      <c r="AZ290" s="739">
        <v>67.491636731984499</v>
      </c>
      <c r="BA290" s="739">
        <v>6.4301026368403897E-4</v>
      </c>
      <c r="BB290" s="739">
        <v>1.00002417959979</v>
      </c>
      <c r="BC290" s="739">
        <v>1.0429292217453601</v>
      </c>
      <c r="BD290" s="739">
        <v>1.04287894614232</v>
      </c>
      <c r="BE290" s="739">
        <v>0.37186980949627502</v>
      </c>
      <c r="BF290" s="739"/>
      <c r="BG290" s="739">
        <v>1.8602767464732101E-4</v>
      </c>
      <c r="BH290" s="739">
        <v>7.9556820190389904E-7</v>
      </c>
      <c r="BI290" s="739">
        <v>1.8682324284922499E-4</v>
      </c>
    </row>
    <row r="291" spans="11:61">
      <c r="K291" s="134"/>
      <c r="L291" s="80"/>
      <c r="M291" s="80"/>
      <c r="N291" s="730"/>
      <c r="O291" s="80"/>
      <c r="P291" s="730"/>
      <c r="Q291" s="80"/>
      <c r="R291" s="80"/>
      <c r="S291" s="150"/>
      <c r="T291" s="731"/>
      <c r="U291" s="150"/>
      <c r="V291" s="150"/>
      <c r="W291" s="150"/>
      <c r="X291" s="150"/>
      <c r="Y291" s="150"/>
      <c r="Z291" s="150"/>
      <c r="AA291" s="150"/>
      <c r="AB291" s="150"/>
      <c r="AC291" s="150"/>
      <c r="AD291" s="150"/>
      <c r="AE291" s="150"/>
      <c r="AF291" s="150"/>
      <c r="AJ291" s="157"/>
      <c r="AK291" s="157"/>
      <c r="AL291" s="157"/>
      <c r="AM291" s="157"/>
      <c r="AQ291" s="134">
        <v>756</v>
      </c>
      <c r="AR291" s="739">
        <v>0.18919844838417799</v>
      </c>
      <c r="AS291" s="739">
        <v>6389.8217022098997</v>
      </c>
      <c r="AT291" s="739">
        <v>6389.9163014340902</v>
      </c>
      <c r="AU291" s="739">
        <v>18.821702209896898</v>
      </c>
      <c r="AV291" s="739">
        <v>18.916301434088901</v>
      </c>
      <c r="AW291" s="739">
        <v>65.529620300501506</v>
      </c>
      <c r="AX291" s="739">
        <v>216.65</v>
      </c>
      <c r="AY291" s="739">
        <v>5.8538096731878999E-4</v>
      </c>
      <c r="AZ291" s="739">
        <v>65.529035054601295</v>
      </c>
      <c r="BA291" s="739">
        <v>5.85245900182814E-4</v>
      </c>
      <c r="BB291" s="739">
        <v>1.00002347615168</v>
      </c>
      <c r="BC291" s="739">
        <v>1.04288015246161</v>
      </c>
      <c r="BD291" s="739">
        <v>1.04282937883119</v>
      </c>
      <c r="BE291" s="739">
        <v>0.37557539710542198</v>
      </c>
      <c r="BF291" s="739"/>
      <c r="BG291" s="739">
        <v>1.75366439555311E-4</v>
      </c>
      <c r="BH291" s="739">
        <v>7.0306392933069004E-7</v>
      </c>
      <c r="BI291" s="739">
        <v>1.76069503484642E-4</v>
      </c>
    </row>
    <row r="292" spans="11:61">
      <c r="K292" s="4"/>
      <c r="L292" s="80"/>
      <c r="M292" s="80"/>
      <c r="N292" s="730"/>
      <c r="O292" s="80"/>
      <c r="P292" s="730"/>
      <c r="Q292" s="80"/>
      <c r="R292" s="80"/>
      <c r="S292" s="150"/>
      <c r="T292" s="731"/>
      <c r="U292" s="150"/>
      <c r="V292" s="150"/>
      <c r="W292" s="150"/>
      <c r="X292" s="150"/>
      <c r="Y292" s="150"/>
      <c r="Z292" s="150"/>
      <c r="AA292" s="150"/>
      <c r="AB292" s="150"/>
      <c r="AC292" s="150"/>
      <c r="AD292" s="150"/>
      <c r="AE292" s="150"/>
      <c r="AF292" s="150"/>
      <c r="AJ292" s="157"/>
      <c r="AK292" s="157"/>
      <c r="AL292" s="157"/>
      <c r="AM292" s="157"/>
      <c r="AQ292" s="134">
        <v>757</v>
      </c>
      <c r="AR292" s="739">
        <v>0.19109992440250401</v>
      </c>
      <c r="AS292" s="739">
        <v>6390.0109006582798</v>
      </c>
      <c r="AT292" s="739">
        <v>6390.1064506204802</v>
      </c>
      <c r="AU292" s="739">
        <v>19.010900658280999</v>
      </c>
      <c r="AV292" s="739">
        <v>19.106450620482299</v>
      </c>
      <c r="AW292" s="739">
        <v>63.605279592299702</v>
      </c>
      <c r="AX292" s="739">
        <v>216.65</v>
      </c>
      <c r="AY292" s="739">
        <v>5.3228990134633603E-4</v>
      </c>
      <c r="AZ292" s="739">
        <v>63.604747425215599</v>
      </c>
      <c r="BA292" s="739">
        <v>5.3216708411021603E-4</v>
      </c>
      <c r="BB292" s="739">
        <v>1.0000227864659399</v>
      </c>
      <c r="BC292" s="739">
        <v>1.0428305614159401</v>
      </c>
      <c r="BD292" s="739">
        <v>1.04277928490129</v>
      </c>
      <c r="BE292" s="739">
        <v>0.37931757265914701</v>
      </c>
      <c r="BF292" s="739"/>
      <c r="BG292" s="739">
        <v>1.6521879072566701E-4</v>
      </c>
      <c r="BH292" s="739">
        <v>6.2054421529024104E-7</v>
      </c>
      <c r="BI292" s="739">
        <v>1.65839334940957E-4</v>
      </c>
    </row>
    <row r="293" spans="11:61">
      <c r="K293" s="4"/>
      <c r="L293" s="80"/>
      <c r="M293" s="80"/>
      <c r="N293" s="730"/>
      <c r="O293" s="80"/>
      <c r="P293" s="730"/>
      <c r="Q293" s="80"/>
      <c r="R293" s="80"/>
      <c r="S293" s="150"/>
      <c r="T293" s="731"/>
      <c r="U293" s="150"/>
      <c r="V293" s="150"/>
      <c r="W293" s="150"/>
      <c r="X293" s="150"/>
      <c r="Y293" s="150"/>
      <c r="Z293" s="150"/>
      <c r="AA293" s="150"/>
      <c r="AB293" s="150"/>
      <c r="AC293" s="150"/>
      <c r="AD293" s="150"/>
      <c r="AE293" s="150"/>
      <c r="AF293" s="150"/>
      <c r="AJ293" s="157"/>
      <c r="AK293" s="157"/>
      <c r="AL293" s="157"/>
      <c r="AM293" s="157"/>
      <c r="AQ293" s="134">
        <v>758</v>
      </c>
      <c r="AR293" s="739">
        <v>0.19302051057252101</v>
      </c>
      <c r="AS293" s="739">
        <v>6390.2020005826798</v>
      </c>
      <c r="AT293" s="739">
        <v>6390.2985108379698</v>
      </c>
      <c r="AU293" s="739">
        <v>19.202000582683599</v>
      </c>
      <c r="AV293" s="739">
        <v>19.2985108379698</v>
      </c>
      <c r="AW293" s="739">
        <v>61.719069519709699</v>
      </c>
      <c r="AX293" s="739">
        <v>216.65</v>
      </c>
      <c r="AY293" s="739">
        <v>4.8355166213763599E-4</v>
      </c>
      <c r="AZ293" s="739">
        <v>61.7185860796193</v>
      </c>
      <c r="BA293" s="739">
        <v>4.8344009045740098E-4</v>
      </c>
      <c r="BB293" s="739">
        <v>1.00002211047254</v>
      </c>
      <c r="BC293" s="739">
        <v>1.0427804438755099</v>
      </c>
      <c r="BD293" s="739">
        <v>1.04272865957389</v>
      </c>
      <c r="BE293" s="739">
        <v>0.383096691019091</v>
      </c>
      <c r="BF293" s="739"/>
      <c r="BG293" s="739">
        <v>1.5556571452870899E-4</v>
      </c>
      <c r="BH293" s="739">
        <v>5.4702324242415402E-7</v>
      </c>
      <c r="BI293" s="739">
        <v>1.56112737771133E-4</v>
      </c>
    </row>
    <row r="294" spans="11:61">
      <c r="K294" s="4"/>
      <c r="L294" s="80"/>
      <c r="M294" s="80"/>
      <c r="N294" s="730"/>
      <c r="O294" s="80"/>
      <c r="P294" s="730"/>
      <c r="Q294" s="80"/>
      <c r="R294" s="80"/>
      <c r="S294" s="150"/>
      <c r="T294" s="731"/>
      <c r="U294" s="150"/>
      <c r="V294" s="150"/>
      <c r="W294" s="150"/>
      <c r="X294" s="150"/>
      <c r="Y294" s="150"/>
      <c r="Z294" s="150"/>
      <c r="AA294" s="150"/>
      <c r="AB294" s="150"/>
      <c r="AC294" s="150"/>
      <c r="AD294" s="150"/>
      <c r="AE294" s="150"/>
      <c r="AF294" s="150"/>
      <c r="AJ294" s="157"/>
      <c r="AK294" s="157"/>
      <c r="AL294" s="157"/>
      <c r="AM294" s="157"/>
      <c r="AQ294" s="134">
        <v>759</v>
      </c>
      <c r="AR294" s="739">
        <v>0.194960398954447</v>
      </c>
      <c r="AS294" s="739">
        <v>6390.3950210932599</v>
      </c>
      <c r="AT294" s="739">
        <v>6390.4925012927297</v>
      </c>
      <c r="AU294" s="739">
        <v>19.395021093256101</v>
      </c>
      <c r="AV294" s="739">
        <v>19.492501292733301</v>
      </c>
      <c r="AW294" s="739">
        <v>59.870788747960297</v>
      </c>
      <c r="AX294" s="739">
        <v>216.65</v>
      </c>
      <c r="AY294" s="739">
        <v>4.38852309718286E-4</v>
      </c>
      <c r="AZ294" s="739">
        <v>59.870349996908601</v>
      </c>
      <c r="BA294" s="739">
        <v>4.3875105168651003E-4</v>
      </c>
      <c r="BB294" s="739">
        <v>1.0000214480968601</v>
      </c>
      <c r="BC294" s="739">
        <v>1.04272979506949</v>
      </c>
      <c r="BD294" s="739">
        <v>1.0426774980318601</v>
      </c>
      <c r="BE294" s="739">
        <v>0.38691311037291598</v>
      </c>
      <c r="BF294" s="739"/>
      <c r="BG294" s="739">
        <v>1.46388605781312E-4</v>
      </c>
      <c r="BH294" s="739">
        <v>4.8160227113261799E-7</v>
      </c>
      <c r="BI294" s="739">
        <v>1.4687020805244499E-4</v>
      </c>
    </row>
    <row r="295" spans="11:61">
      <c r="K295" s="134"/>
      <c r="L295" s="80"/>
      <c r="M295" s="80"/>
      <c r="N295" s="730"/>
      <c r="O295" s="80"/>
      <c r="P295" s="730"/>
      <c r="Q295" s="80"/>
      <c r="R295" s="80"/>
      <c r="S295" s="150"/>
      <c r="T295" s="731"/>
      <c r="U295" s="150"/>
      <c r="V295" s="150"/>
      <c r="W295" s="150"/>
      <c r="X295" s="150"/>
      <c r="Y295" s="150"/>
      <c r="Z295" s="150"/>
      <c r="AA295" s="150"/>
      <c r="AB295" s="150"/>
      <c r="AC295" s="150"/>
      <c r="AD295" s="150"/>
      <c r="AE295" s="150"/>
      <c r="AF295" s="150"/>
      <c r="AJ295" s="157"/>
      <c r="AK295" s="157"/>
      <c r="AL295" s="157"/>
      <c r="AM295" s="157"/>
      <c r="AQ295" s="134">
        <v>760</v>
      </c>
      <c r="AR295" s="739">
        <v>0.19691978353873499</v>
      </c>
      <c r="AS295" s="739">
        <v>6390.5899814922104</v>
      </c>
      <c r="AT295" s="739">
        <v>6390.6884413839798</v>
      </c>
      <c r="AU295" s="739">
        <v>19.589981492210502</v>
      </c>
      <c r="AV295" s="739">
        <v>19.6884413839799</v>
      </c>
      <c r="AW295" s="739">
        <v>58.060222868416098</v>
      </c>
      <c r="AX295" s="739">
        <v>216.65</v>
      </c>
      <c r="AY295" s="739">
        <v>3.97896884090609E-4</v>
      </c>
      <c r="AZ295" s="739">
        <v>58.059825063340199</v>
      </c>
      <c r="BA295" s="739">
        <v>3.9780507585708601E-4</v>
      </c>
      <c r="BB295" s="739">
        <v>1.0000207992597701</v>
      </c>
      <c r="BC295" s="739">
        <v>1.0426786101885399</v>
      </c>
      <c r="BD295" s="739">
        <v>1.04262579541916</v>
      </c>
      <c r="BE295" s="739">
        <v>0.39076719225977302</v>
      </c>
      <c r="BF295" s="739"/>
      <c r="BG295" s="739">
        <v>1.3766927247478301E-4</v>
      </c>
      <c r="BH295" s="739">
        <v>4.2346301244685501E-7</v>
      </c>
      <c r="BI295" s="739">
        <v>1.3809273548722899E-4</v>
      </c>
    </row>
    <row r="296" spans="11:61">
      <c r="K296" s="4"/>
      <c r="L296" s="80"/>
      <c r="M296" s="80"/>
      <c r="N296" s="730"/>
      <c r="O296" s="80"/>
      <c r="P296" s="730"/>
      <c r="Q296" s="80"/>
      <c r="R296" s="80"/>
      <c r="S296" s="150"/>
      <c r="T296" s="731"/>
      <c r="U296" s="150"/>
      <c r="V296" s="150"/>
      <c r="W296" s="150"/>
      <c r="X296" s="150"/>
      <c r="Y296" s="150"/>
      <c r="Z296" s="150"/>
      <c r="AA296" s="150"/>
      <c r="AB296" s="150"/>
      <c r="AC296" s="150"/>
      <c r="AD296" s="150"/>
      <c r="AE296" s="150"/>
      <c r="AF296" s="150"/>
      <c r="AJ296" s="157"/>
      <c r="AK296" s="157"/>
      <c r="AL296" s="157"/>
      <c r="AM296" s="157"/>
      <c r="AQ296" s="134">
        <v>761</v>
      </c>
      <c r="AR296" s="739">
        <v>0.19889886026547701</v>
      </c>
      <c r="AS296" s="739">
        <v>6390.7869012757501</v>
      </c>
      <c r="AT296" s="739">
        <v>6390.8863507058804</v>
      </c>
      <c r="AU296" s="739">
        <v>19.786901275749301</v>
      </c>
      <c r="AV296" s="739">
        <v>19.886350705881998</v>
      </c>
      <c r="AW296" s="739">
        <v>56.287144573694597</v>
      </c>
      <c r="AX296" s="739">
        <v>216.65</v>
      </c>
      <c r="AY296" s="739">
        <v>3.6040854152043802E-4</v>
      </c>
      <c r="AZ296" s="739">
        <v>56.286784248311498</v>
      </c>
      <c r="BA296" s="739">
        <v>3.6032538311215001E-4</v>
      </c>
      <c r="BB296" s="739">
        <v>1.00002016387763</v>
      </c>
      <c r="BC296" s="739">
        <v>1.0426268843843101</v>
      </c>
      <c r="BD296" s="739">
        <v>1.0425735468403401</v>
      </c>
      <c r="BE296" s="739">
        <v>0.39465930160076801</v>
      </c>
      <c r="BF296" s="739"/>
      <c r="BG296" s="739">
        <v>1.2938993983658699E-4</v>
      </c>
      <c r="BH296" s="739">
        <v>3.7186140331216002E-7</v>
      </c>
      <c r="BI296" s="739">
        <v>1.2976180123989899E-4</v>
      </c>
    </row>
    <row r="297" spans="11:61">
      <c r="K297" s="4"/>
      <c r="L297" s="80"/>
      <c r="M297" s="80"/>
      <c r="N297" s="730"/>
      <c r="O297" s="80"/>
      <c r="P297" s="730"/>
      <c r="Q297" s="80"/>
      <c r="R297" s="80"/>
      <c r="S297" s="150"/>
      <c r="T297" s="731"/>
      <c r="U297" s="150"/>
      <c r="V297" s="150"/>
      <c r="W297" s="150"/>
      <c r="X297" s="150"/>
      <c r="Y297" s="150"/>
      <c r="Z297" s="150"/>
      <c r="AA297" s="150"/>
      <c r="AB297" s="150"/>
      <c r="AC297" s="150"/>
      <c r="AD297" s="150"/>
      <c r="AE297" s="150"/>
      <c r="AF297" s="150"/>
      <c r="AJ297" s="157"/>
      <c r="AK297" s="157"/>
      <c r="AL297" s="157"/>
      <c r="AM297" s="157"/>
      <c r="AQ297" s="134">
        <v>762</v>
      </c>
      <c r="AR297" s="739">
        <v>0.200897827043996</v>
      </c>
      <c r="AS297" s="739">
        <v>6390.9858001360099</v>
      </c>
      <c r="AT297" s="739">
        <v>6391.0862490495401</v>
      </c>
      <c r="AU297" s="739">
        <v>19.985800136014799</v>
      </c>
      <c r="AV297" s="739">
        <v>20.086249049536701</v>
      </c>
      <c r="AW297" s="739">
        <v>54.551773766317901</v>
      </c>
      <c r="AX297" s="739">
        <v>216.67297999685599</v>
      </c>
      <c r="AY297" s="739">
        <v>3.2612771020174101E-4</v>
      </c>
      <c r="AZ297" s="739">
        <v>54.551447679272101</v>
      </c>
      <c r="BA297" s="739">
        <v>3.2608704581893201E-4</v>
      </c>
      <c r="BB297" s="739">
        <v>1.0000195399545599</v>
      </c>
      <c r="BC297" s="739">
        <v>1.04257461603841</v>
      </c>
      <c r="BD297" s="739">
        <v>1.0425207506290699</v>
      </c>
      <c r="BE297" s="739">
        <v>0.39858980896406099</v>
      </c>
      <c r="BF297" s="739"/>
      <c r="BG297" s="739">
        <v>1.21498427073851E-4</v>
      </c>
      <c r="BH297" s="739">
        <v>3.26068753085452E-7</v>
      </c>
      <c r="BI297" s="739">
        <v>1.21824495826936E-4</v>
      </c>
    </row>
    <row r="298" spans="11:61">
      <c r="K298" s="4"/>
      <c r="L298" s="80"/>
      <c r="M298" s="80"/>
      <c r="N298" s="730"/>
      <c r="O298" s="80"/>
      <c r="P298" s="730"/>
      <c r="Q298" s="80"/>
      <c r="R298" s="80"/>
      <c r="S298" s="150"/>
      <c r="T298" s="731"/>
      <c r="U298" s="150"/>
      <c r="V298" s="150"/>
      <c r="W298" s="150"/>
      <c r="X298" s="150"/>
      <c r="Y298" s="150"/>
      <c r="Z298" s="150"/>
      <c r="AA298" s="150"/>
      <c r="AB298" s="150"/>
      <c r="AC298" s="150"/>
      <c r="AD298" s="150"/>
      <c r="AE298" s="150"/>
      <c r="AF298" s="150"/>
      <c r="AJ298" s="157"/>
      <c r="AK298" s="157"/>
      <c r="AL298" s="157"/>
      <c r="AM298" s="157"/>
      <c r="AQ298" s="134">
        <v>763</v>
      </c>
      <c r="AR298" s="739">
        <v>0.202916883772635</v>
      </c>
      <c r="AS298" s="739">
        <v>6391.1866979630604</v>
      </c>
      <c r="AT298" s="739">
        <v>6391.2881564049503</v>
      </c>
      <c r="AU298" s="739">
        <v>20.186697963058698</v>
      </c>
      <c r="AV298" s="739">
        <v>20.288156404945099</v>
      </c>
      <c r="AW298" s="739">
        <v>52.853874699448902</v>
      </c>
      <c r="AX298" s="739">
        <v>216.873611039606</v>
      </c>
      <c r="AY298" s="739">
        <v>2.94811266209182E-4</v>
      </c>
      <c r="AZ298" s="739">
        <v>52.853579651992099</v>
      </c>
      <c r="BA298" s="739">
        <v>2.9504745675101E-4</v>
      </c>
      <c r="BB298" s="739">
        <v>1.0000189141001401</v>
      </c>
      <c r="BC298" s="739">
        <v>1.04252182300744</v>
      </c>
      <c r="BD298" s="739">
        <v>1.0424674245911401</v>
      </c>
      <c r="BE298" s="739">
        <v>0.40255910190126099</v>
      </c>
      <c r="BF298" s="739"/>
      <c r="BG298" s="739">
        <v>1.1375207874785601E-4</v>
      </c>
      <c r="BH298" s="739">
        <v>2.8516421947865599E-7</v>
      </c>
      <c r="BI298" s="739">
        <v>1.14037242967334E-4</v>
      </c>
    </row>
    <row r="299" spans="11:61">
      <c r="K299" s="134"/>
      <c r="L299" s="80"/>
      <c r="M299" s="80"/>
      <c r="N299" s="730"/>
      <c r="O299" s="80"/>
      <c r="P299" s="730"/>
      <c r="Q299" s="80"/>
      <c r="R299" s="80"/>
      <c r="S299" s="150"/>
      <c r="T299" s="731"/>
      <c r="U299" s="150"/>
      <c r="V299" s="150"/>
      <c r="W299" s="150"/>
      <c r="X299" s="150"/>
      <c r="Y299" s="150"/>
      <c r="Z299" s="150"/>
      <c r="AA299" s="150"/>
      <c r="AB299" s="150"/>
      <c r="AC299" s="150"/>
      <c r="AD299" s="150"/>
      <c r="AE299" s="150"/>
      <c r="AF299" s="150"/>
      <c r="AJ299" s="157"/>
      <c r="AK299" s="157"/>
      <c r="AL299" s="157"/>
      <c r="AM299" s="157"/>
      <c r="AQ299" s="134">
        <v>764</v>
      </c>
      <c r="AR299" s="739">
        <v>0.20495623235874799</v>
      </c>
      <c r="AS299" s="739">
        <v>6391.3896148468302</v>
      </c>
      <c r="AT299" s="739">
        <v>6391.4920929630098</v>
      </c>
      <c r="AU299" s="739">
        <v>20.3896148468314</v>
      </c>
      <c r="AV299" s="739">
        <v>20.492092963010801</v>
      </c>
      <c r="AW299" s="739">
        <v>51.194174803820196</v>
      </c>
      <c r="AX299" s="739">
        <v>217.076245561528</v>
      </c>
      <c r="AY299" s="739">
        <v>2.6623173054584899E-4</v>
      </c>
      <c r="AZ299" s="739">
        <v>51.1939081098446</v>
      </c>
      <c r="BA299" s="739">
        <v>2.6669397561717302E-4</v>
      </c>
      <c r="BB299" s="739">
        <v>1.00001830291092</v>
      </c>
      <c r="BC299" s="739">
        <v>1.0424684717135599</v>
      </c>
      <c r="BD299" s="739">
        <v>1.0424135351038699</v>
      </c>
      <c r="BE299" s="739">
        <v>0.40656753626444703</v>
      </c>
      <c r="BF299" s="739"/>
      <c r="BG299" s="739">
        <v>1.06436203895197E-4</v>
      </c>
      <c r="BH299" s="739">
        <v>2.49063244811959E-7</v>
      </c>
      <c r="BI299" s="739">
        <v>1.0668526714000901E-4</v>
      </c>
    </row>
    <row r="300" spans="11:61">
      <c r="K300" s="4"/>
      <c r="L300" s="80"/>
      <c r="M300" s="80"/>
      <c r="N300" s="730"/>
      <c r="O300" s="80"/>
      <c r="P300" s="730"/>
      <c r="Q300" s="80"/>
      <c r="R300" s="80"/>
      <c r="S300" s="150"/>
      <c r="T300" s="731"/>
      <c r="U300" s="150"/>
      <c r="V300" s="150"/>
      <c r="W300" s="150"/>
      <c r="X300" s="150"/>
      <c r="Y300" s="150"/>
      <c r="Z300" s="150"/>
      <c r="AA300" s="150"/>
      <c r="AB300" s="150"/>
      <c r="AC300" s="150"/>
      <c r="AD300" s="150"/>
      <c r="AE300" s="150"/>
      <c r="AF300" s="150"/>
      <c r="AJ300" s="157"/>
      <c r="AK300" s="157"/>
      <c r="AL300" s="157"/>
      <c r="AM300" s="157"/>
      <c r="AQ300" s="134">
        <v>765</v>
      </c>
      <c r="AR300" s="739">
        <v>0.20701607673889499</v>
      </c>
      <c r="AS300" s="739">
        <v>6391.5945710791902</v>
      </c>
      <c r="AT300" s="739">
        <v>6391.6980791175602</v>
      </c>
      <c r="AU300" s="739">
        <v>20.5945710791901</v>
      </c>
      <c r="AV300" s="739">
        <v>20.698079117559601</v>
      </c>
      <c r="AW300" s="739">
        <v>49.572295229999</v>
      </c>
      <c r="AX300" s="739">
        <v>217.28090343866199</v>
      </c>
      <c r="AY300" s="739">
        <v>2.40176487992239E-4</v>
      </c>
      <c r="AZ300" s="739">
        <v>49.5720544096746</v>
      </c>
      <c r="BA300" s="739">
        <v>2.4082032439168801E-4</v>
      </c>
      <c r="BB300" s="739">
        <v>1.00001770622418</v>
      </c>
      <c r="BC300" s="739">
        <v>1.0424145572539301</v>
      </c>
      <c r="BD300" s="739">
        <v>1.0423590772156199</v>
      </c>
      <c r="BE300" s="739">
        <v>0.41061549082542098</v>
      </c>
      <c r="BF300" s="739"/>
      <c r="BG300" s="739">
        <v>9.9531076288450295E-5</v>
      </c>
      <c r="BH300" s="739">
        <v>2.17243882054873E-7</v>
      </c>
      <c r="BI300" s="739">
        <v>9.9748320170505201E-5</v>
      </c>
    </row>
    <row r="301" spans="11:61">
      <c r="K301" s="4"/>
      <c r="L301" s="80"/>
      <c r="M301" s="80"/>
      <c r="N301" s="730"/>
      <c r="O301" s="80"/>
      <c r="P301" s="730"/>
      <c r="Q301" s="80"/>
      <c r="R301" s="80"/>
      <c r="S301" s="150"/>
      <c r="T301" s="731"/>
      <c r="U301" s="150"/>
      <c r="V301" s="150"/>
      <c r="W301" s="150"/>
      <c r="X301" s="150"/>
      <c r="Y301" s="150"/>
      <c r="Z301" s="150"/>
      <c r="AA301" s="150"/>
      <c r="AB301" s="150"/>
      <c r="AC301" s="150"/>
      <c r="AD301" s="150"/>
      <c r="AE301" s="150"/>
      <c r="AF301" s="150"/>
      <c r="AJ301" s="157"/>
      <c r="AK301" s="157"/>
      <c r="AL301" s="157"/>
      <c r="AM301" s="157"/>
      <c r="AQ301" s="134">
        <v>766</v>
      </c>
      <c r="AR301" s="739">
        <v>0.20909662289923001</v>
      </c>
      <c r="AS301" s="739">
        <v>6391.8015871559301</v>
      </c>
      <c r="AT301" s="739">
        <v>6391.9061354673804</v>
      </c>
      <c r="AU301" s="739">
        <v>20.801587155928999</v>
      </c>
      <c r="AV301" s="739">
        <v>20.9061354673787</v>
      </c>
      <c r="AW301" s="739">
        <v>47.987847378109102</v>
      </c>
      <c r="AX301" s="739">
        <v>217.48760474160699</v>
      </c>
      <c r="AY301" s="739">
        <v>2.1644702836303001E-4</v>
      </c>
      <c r="AZ301" s="739">
        <v>47.987630144395403</v>
      </c>
      <c r="BA301" s="739">
        <v>2.1723371366919199E-4</v>
      </c>
      <c r="BB301" s="739">
        <v>1.00001712387383</v>
      </c>
      <c r="BC301" s="739">
        <v>1.04236007468264</v>
      </c>
      <c r="BD301" s="739">
        <v>1.04230404593127</v>
      </c>
      <c r="BE301" s="739">
        <v>0.414703347888917</v>
      </c>
      <c r="BF301" s="739"/>
      <c r="BG301" s="739">
        <v>9.3017624094683004E-5</v>
      </c>
      <c r="BH301" s="739">
        <v>1.89235783916506E-7</v>
      </c>
      <c r="BI301" s="739">
        <v>9.3206859878599505E-5</v>
      </c>
    </row>
    <row r="302" spans="11:61">
      <c r="K302" s="4"/>
      <c r="L302" s="80"/>
      <c r="M302" s="80"/>
      <c r="N302" s="730"/>
      <c r="O302" s="80"/>
      <c r="P302" s="730"/>
      <c r="Q302" s="80"/>
      <c r="R302" s="80"/>
      <c r="S302" s="150"/>
      <c r="T302" s="731"/>
      <c r="U302" s="150"/>
      <c r="V302" s="150"/>
      <c r="W302" s="150"/>
      <c r="X302" s="150"/>
      <c r="Y302" s="150"/>
      <c r="Z302" s="150"/>
      <c r="AA302" s="150"/>
      <c r="AB302" s="150"/>
      <c r="AC302" s="150"/>
      <c r="AD302" s="150"/>
      <c r="AE302" s="150"/>
      <c r="AF302" s="150"/>
      <c r="AJ302" s="157"/>
      <c r="AK302" s="157"/>
      <c r="AL302" s="157"/>
      <c r="AM302" s="157"/>
      <c r="AQ302" s="134">
        <v>767</v>
      </c>
      <c r="AR302" s="739">
        <v>0.21119807889610301</v>
      </c>
      <c r="AS302" s="739">
        <v>6392.0106837788298</v>
      </c>
      <c r="AT302" s="739">
        <v>6392.1162828182796</v>
      </c>
      <c r="AU302" s="739">
        <v>21.010683778828302</v>
      </c>
      <c r="AV302" s="739">
        <v>21.1162828182763</v>
      </c>
      <c r="AW302" s="739">
        <v>46.440433221315701</v>
      </c>
      <c r="AX302" s="739">
        <v>217.696369737368</v>
      </c>
      <c r="AY302" s="739">
        <v>1.9485821068116499E-4</v>
      </c>
      <c r="AZ302" s="739">
        <v>46.440237467162198</v>
      </c>
      <c r="BA302" s="739">
        <v>1.9575415357087601E-4</v>
      </c>
      <c r="BB302" s="739">
        <v>1.0000165556905201</v>
      </c>
      <c r="BC302" s="739">
        <v>1.04230501901008</v>
      </c>
      <c r="BD302" s="739">
        <v>1.0422484362115401</v>
      </c>
      <c r="BE302" s="739">
        <v>0.418831493320795</v>
      </c>
      <c r="BF302" s="739"/>
      <c r="BG302" s="739">
        <v>8.6877421451674397E-5</v>
      </c>
      <c r="BH302" s="739">
        <v>1.64615683290882E-7</v>
      </c>
      <c r="BI302" s="739">
        <v>8.7042037134965294E-5</v>
      </c>
    </row>
    <row r="303" spans="11:61">
      <c r="K303" s="134"/>
      <c r="L303" s="80"/>
      <c r="M303" s="80"/>
      <c r="N303" s="730"/>
      <c r="O303" s="80"/>
      <c r="P303" s="730"/>
      <c r="Q303" s="80"/>
      <c r="R303" s="80"/>
      <c r="S303" s="150"/>
      <c r="T303" s="731"/>
      <c r="U303" s="150"/>
      <c r="V303" s="150"/>
      <c r="W303" s="150"/>
      <c r="X303" s="150"/>
      <c r="Y303" s="150"/>
      <c r="Z303" s="150"/>
      <c r="AA303" s="150"/>
      <c r="AB303" s="150"/>
      <c r="AC303" s="150"/>
      <c r="AD303" s="150"/>
      <c r="AE303" s="150"/>
      <c r="AF303" s="150"/>
      <c r="AJ303" s="157"/>
      <c r="AK303" s="157"/>
      <c r="AL303" s="157"/>
      <c r="AM303" s="157"/>
      <c r="AQ303" s="134">
        <v>768</v>
      </c>
      <c r="AR303" s="739">
        <v>0.213320654876864</v>
      </c>
      <c r="AS303" s="739">
        <v>6392.2218818577203</v>
      </c>
      <c r="AT303" s="739">
        <v>6392.3285421851597</v>
      </c>
      <c r="AU303" s="739">
        <v>21.221881857724401</v>
      </c>
      <c r="AV303" s="739">
        <v>21.328542185162799</v>
      </c>
      <c r="AW303" s="739">
        <v>44.929645636546802</v>
      </c>
      <c r="AX303" s="739">
        <v>217.90721889123299</v>
      </c>
      <c r="AY303" s="739">
        <v>1.7523755068403501E-4</v>
      </c>
      <c r="AZ303" s="739">
        <v>44.929469422761301</v>
      </c>
      <c r="BA303" s="739">
        <v>1.7621378548624599E-4</v>
      </c>
      <c r="BB303" s="739">
        <v>1.00001600150184</v>
      </c>
      <c r="BC303" s="739">
        <v>1.0422493852022601</v>
      </c>
      <c r="BD303" s="739">
        <v>1.04219224297237</v>
      </c>
      <c r="BE303" s="739">
        <v>0.42300031658169202</v>
      </c>
      <c r="BF303" s="739"/>
      <c r="BG303" s="739">
        <v>8.1092679471863E-5</v>
      </c>
      <c r="BH303" s="739">
        <v>1.4300320800314701E-7</v>
      </c>
      <c r="BI303" s="739">
        <v>8.12356826798662E-5</v>
      </c>
    </row>
    <row r="304" spans="11:61">
      <c r="K304" s="4"/>
      <c r="L304" s="80"/>
      <c r="M304" s="80"/>
      <c r="N304" s="730"/>
      <c r="O304" s="80"/>
      <c r="P304" s="730"/>
      <c r="Q304" s="80"/>
      <c r="R304" s="80"/>
      <c r="S304" s="150"/>
      <c r="T304" s="731"/>
      <c r="U304" s="150"/>
      <c r="V304" s="150"/>
      <c r="W304" s="150"/>
      <c r="X304" s="150"/>
      <c r="Y304" s="150"/>
      <c r="Z304" s="150"/>
      <c r="AA304" s="150"/>
      <c r="AB304" s="150"/>
      <c r="AC304" s="150"/>
      <c r="AD304" s="150"/>
      <c r="AE304" s="150"/>
      <c r="AF304" s="150"/>
      <c r="AJ304" s="157"/>
      <c r="AK304" s="157"/>
      <c r="AL304" s="157"/>
      <c r="AM304" s="157"/>
      <c r="AQ304" s="134">
        <v>769</v>
      </c>
      <c r="AR304" s="739">
        <v>0.21546456310088</v>
      </c>
      <c r="AS304" s="739">
        <v>6392.4352025126</v>
      </c>
      <c r="AT304" s="739">
        <v>6392.5429347941499</v>
      </c>
      <c r="AU304" s="739">
        <v>21.435202512601201</v>
      </c>
      <c r="AV304" s="739">
        <v>21.542934794151702</v>
      </c>
      <c r="AW304" s="739">
        <v>43.455068742068001</v>
      </c>
      <c r="AX304" s="739">
        <v>218.12017286864901</v>
      </c>
      <c r="AY304" s="739">
        <v>1.57424531984971E-4</v>
      </c>
      <c r="AZ304" s="739">
        <v>43.454910285833002</v>
      </c>
      <c r="BA304" s="739">
        <v>1.5845623502689499E-4</v>
      </c>
      <c r="BB304" s="739">
        <v>1.0000154611323899</v>
      </c>
      <c r="BC304" s="739">
        <v>1.0421931681801599</v>
      </c>
      <c r="BD304" s="739">
        <v>1.0421354610842199</v>
      </c>
      <c r="BE304" s="739">
        <v>0.42721021075294602</v>
      </c>
      <c r="BF304" s="739"/>
      <c r="BG304" s="739">
        <v>7.5646236708062995E-5</v>
      </c>
      <c r="BH304" s="739">
        <v>1.24057011166406E-7</v>
      </c>
      <c r="BI304" s="739">
        <v>7.57702937192294E-5</v>
      </c>
    </row>
    <row r="305" spans="11:61">
      <c r="K305" s="4"/>
      <c r="L305" s="80"/>
      <c r="M305" s="80"/>
      <c r="N305" s="730"/>
      <c r="O305" s="80"/>
      <c r="P305" s="730"/>
      <c r="Q305" s="80"/>
      <c r="R305" s="80"/>
      <c r="S305" s="150"/>
      <c r="T305" s="731"/>
      <c r="U305" s="150"/>
      <c r="V305" s="150"/>
      <c r="W305" s="150"/>
      <c r="X305" s="150"/>
      <c r="Y305" s="150"/>
      <c r="Z305" s="150"/>
      <c r="AA305" s="150"/>
      <c r="AB305" s="150"/>
      <c r="AC305" s="150"/>
      <c r="AD305" s="150"/>
      <c r="AE305" s="150"/>
      <c r="AF305" s="150"/>
      <c r="AJ305" s="157"/>
      <c r="AK305" s="157"/>
      <c r="AL305" s="157"/>
      <c r="AM305" s="157"/>
      <c r="AQ305" s="134">
        <v>770</v>
      </c>
      <c r="AR305" s="739">
        <v>0.21763001796076201</v>
      </c>
      <c r="AS305" s="739">
        <v>6392.6506670756999</v>
      </c>
      <c r="AT305" s="739">
        <v>6392.7594820846798</v>
      </c>
      <c r="AU305" s="739">
        <v>21.650667075702099</v>
      </c>
      <c r="AV305" s="739">
        <v>21.759482084682499</v>
      </c>
      <c r="AW305" s="739">
        <v>42.016278241508402</v>
      </c>
      <c r="AX305" s="739">
        <v>218.33525253712901</v>
      </c>
      <c r="AY305" s="739">
        <v>1.41269941124569E-4</v>
      </c>
      <c r="AZ305" s="739">
        <v>42.016135905521899</v>
      </c>
      <c r="BA305" s="739">
        <v>1.42335986485179E-4</v>
      </c>
      <c r="BB305" s="739">
        <v>1.0000149344039699</v>
      </c>
      <c r="BC305" s="739">
        <v>1.0421363628190601</v>
      </c>
      <c r="BD305" s="739">
        <v>1.0420780853714</v>
      </c>
      <c r="BE305" s="739">
        <v>0.43146157256978801</v>
      </c>
      <c r="BF305" s="739"/>
      <c r="BG305" s="739">
        <v>7.0521549115268106E-5</v>
      </c>
      <c r="BH305" s="739">
        <v>1.0747119894951399E-7</v>
      </c>
      <c r="BI305" s="739">
        <v>7.0629020314217598E-5</v>
      </c>
    </row>
    <row r="306" spans="11:61">
      <c r="K306" s="4"/>
      <c r="L306" s="80"/>
      <c r="M306" s="80"/>
      <c r="N306" s="730"/>
      <c r="O306" s="80"/>
      <c r="P306" s="730"/>
      <c r="Q306" s="80"/>
      <c r="R306" s="80"/>
      <c r="S306" s="150"/>
      <c r="T306" s="731"/>
      <c r="U306" s="150"/>
      <c r="V306" s="150"/>
      <c r="W306" s="150"/>
      <c r="X306" s="150"/>
      <c r="Y306" s="150"/>
      <c r="Z306" s="150"/>
      <c r="AA306" s="150"/>
      <c r="AB306" s="150"/>
      <c r="AC306" s="150"/>
      <c r="AD306" s="150"/>
      <c r="AE306" s="150"/>
      <c r="AF306" s="150"/>
      <c r="AJ306" s="157"/>
      <c r="AK306" s="157"/>
      <c r="AL306" s="157"/>
      <c r="AM306" s="157"/>
      <c r="AQ306" s="134">
        <v>771</v>
      </c>
      <c r="AR306" s="739">
        <v>0.21981723600379799</v>
      </c>
      <c r="AS306" s="739">
        <v>6392.8682970936597</v>
      </c>
      <c r="AT306" s="739">
        <v>6392.9782057116599</v>
      </c>
      <c r="AU306" s="739">
        <v>21.8682970936629</v>
      </c>
      <c r="AV306" s="739">
        <v>21.978205711664799</v>
      </c>
      <c r="AW306" s="739">
        <v>40.612841773931201</v>
      </c>
      <c r="AX306" s="739">
        <v>218.55247896816701</v>
      </c>
      <c r="AY306" s="739">
        <v>1.2663522666128099E-4</v>
      </c>
      <c r="AZ306" s="739">
        <v>40.6127140561522</v>
      </c>
      <c r="BA306" s="739">
        <v>1.27717779010239E-4</v>
      </c>
      <c r="BB306" s="739">
        <v>1.0000144211356601</v>
      </c>
      <c r="BC306" s="739">
        <v>1.0420789639478301</v>
      </c>
      <c r="BD306" s="739">
        <v>1.04202011061137</v>
      </c>
      <c r="BE306" s="739">
        <v>0.43575480245272002</v>
      </c>
      <c r="BF306" s="739"/>
      <c r="BG306" s="739">
        <v>6.57026795431003E-5</v>
      </c>
      <c r="BH306" s="739">
        <v>9.2972038086050698E-8</v>
      </c>
      <c r="BI306" s="739">
        <v>6.5795651581186294E-5</v>
      </c>
    </row>
    <row r="307" spans="11:61">
      <c r="K307" s="134"/>
      <c r="L307" s="80"/>
      <c r="M307" s="80"/>
      <c r="N307" s="730"/>
      <c r="O307" s="80"/>
      <c r="P307" s="730"/>
      <c r="Q307" s="80"/>
      <c r="R307" s="80"/>
      <c r="S307" s="150"/>
      <c r="T307" s="731"/>
      <c r="U307" s="150"/>
      <c r="V307" s="150"/>
      <c r="W307" s="150"/>
      <c r="X307" s="150"/>
      <c r="Y307" s="150"/>
      <c r="Z307" s="150"/>
      <c r="AA307" s="150"/>
      <c r="AB307" s="150"/>
      <c r="AC307" s="150"/>
      <c r="AD307" s="150"/>
      <c r="AE307" s="150"/>
      <c r="AF307" s="150"/>
      <c r="AJ307" s="157"/>
      <c r="AK307" s="157"/>
      <c r="AL307" s="157"/>
      <c r="AM307" s="157"/>
      <c r="AQ307" s="134">
        <v>772</v>
      </c>
      <c r="AR307" s="739">
        <v>0.22202643595361601</v>
      </c>
      <c r="AS307" s="739">
        <v>6393.0881143296701</v>
      </c>
      <c r="AT307" s="739">
        <v>6393.1991275476403</v>
      </c>
      <c r="AU307" s="739">
        <v>22.088114329666698</v>
      </c>
      <c r="AV307" s="739">
        <v>22.199127547643499</v>
      </c>
      <c r="AW307" s="739">
        <v>39.2443192695238</v>
      </c>
      <c r="AX307" s="739">
        <v>218.77187343917601</v>
      </c>
      <c r="AY307" s="739">
        <v>1.13391882369116E-4</v>
      </c>
      <c r="AZ307" s="739">
        <v>39.2442047934992</v>
      </c>
      <c r="BA307" s="739">
        <v>1.1447602463630001E-4</v>
      </c>
      <c r="BB307" s="739">
        <v>1.00001392114403</v>
      </c>
      <c r="BC307" s="739">
        <v>1.04202096634824</v>
      </c>
      <c r="BD307" s="739">
        <v>1.04196153153409</v>
      </c>
      <c r="BE307" s="739">
        <v>0.440090304538444</v>
      </c>
      <c r="BF307" s="739"/>
      <c r="BG307" s="739">
        <v>6.1174286793542901E-5</v>
      </c>
      <c r="BH307" s="739">
        <v>8.0314926017737106E-8</v>
      </c>
      <c r="BI307" s="739">
        <v>6.1254601719560605E-5</v>
      </c>
    </row>
    <row r="308" spans="11:61">
      <c r="K308" s="4"/>
      <c r="L308" s="80"/>
      <c r="M308" s="80"/>
      <c r="N308" s="730"/>
      <c r="O308" s="80"/>
      <c r="P308" s="730"/>
      <c r="Q308" s="80"/>
      <c r="R308" s="80"/>
      <c r="S308" s="150"/>
      <c r="T308" s="731"/>
      <c r="U308" s="150"/>
      <c r="V308" s="150"/>
      <c r="W308" s="150"/>
      <c r="X308" s="150"/>
      <c r="Y308" s="150"/>
      <c r="Z308" s="150"/>
      <c r="AA308" s="150"/>
      <c r="AB308" s="150"/>
      <c r="AC308" s="150"/>
      <c r="AD308" s="150"/>
      <c r="AE308" s="150"/>
      <c r="AF308" s="150"/>
      <c r="AJ308" s="157"/>
      <c r="AK308" s="157"/>
      <c r="AL308" s="157"/>
      <c r="AM308" s="157"/>
      <c r="AQ308" s="134">
        <v>773</v>
      </c>
      <c r="AR308" s="739">
        <v>0.22425783873205199</v>
      </c>
      <c r="AS308" s="739">
        <v>6393.3101407656204</v>
      </c>
      <c r="AT308" s="739">
        <v>6393.4222696849902</v>
      </c>
      <c r="AU308" s="739">
        <v>22.3101407656203</v>
      </c>
      <c r="AV308" s="739">
        <v>22.422269684986301</v>
      </c>
      <c r="AW308" s="739">
        <v>37.910263310477802</v>
      </c>
      <c r="AX308" s="739">
        <v>218.99345743543799</v>
      </c>
      <c r="AY308" s="739">
        <v>1.0142085453266901E-4</v>
      </c>
      <c r="AZ308" s="739">
        <v>37.910160816229599</v>
      </c>
      <c r="BA308" s="739">
        <v>1.0249424822411499E-4</v>
      </c>
      <c r="BB308" s="739">
        <v>1.0000134342432101</v>
      </c>
      <c r="BC308" s="739">
        <v>1.0419623647543199</v>
      </c>
      <c r="BD308" s="739">
        <v>1.0419023428212499</v>
      </c>
      <c r="BE308" s="739">
        <v>0.44446848671077499</v>
      </c>
      <c r="BF308" s="739"/>
      <c r="BG308" s="739">
        <v>5.6921614278619899E-5</v>
      </c>
      <c r="BH308" s="739">
        <v>6.9281607156440595E-8</v>
      </c>
      <c r="BI308" s="739">
        <v>5.6990895885776298E-5</v>
      </c>
    </row>
    <row r="309" spans="11:61">
      <c r="K309" s="4"/>
      <c r="L309" s="80"/>
      <c r="M309" s="80"/>
      <c r="N309" s="730"/>
      <c r="O309" s="80"/>
      <c r="P309" s="730"/>
      <c r="Q309" s="80"/>
      <c r="R309" s="80"/>
      <c r="S309" s="150"/>
      <c r="T309" s="731"/>
      <c r="U309" s="150"/>
      <c r="V309" s="150"/>
      <c r="W309" s="150"/>
      <c r="X309" s="150"/>
      <c r="Y309" s="150"/>
      <c r="Z309" s="150"/>
      <c r="AA309" s="150"/>
      <c r="AB309" s="150"/>
      <c r="AC309" s="150"/>
      <c r="AD309" s="150"/>
      <c r="AE309" s="150"/>
      <c r="AF309" s="150"/>
      <c r="AJ309" s="157"/>
      <c r="AK309" s="157"/>
      <c r="AL309" s="157"/>
      <c r="AM309" s="157"/>
      <c r="AQ309" s="134">
        <v>774</v>
      </c>
      <c r="AR309" s="739">
        <v>0.22651166748124399</v>
      </c>
      <c r="AS309" s="739">
        <v>6393.5343986043499</v>
      </c>
      <c r="AT309" s="739">
        <v>6393.6476544380903</v>
      </c>
      <c r="AU309" s="739">
        <v>22.5343986043524</v>
      </c>
      <c r="AV309" s="739">
        <v>22.647654438092999</v>
      </c>
      <c r="AW309" s="739">
        <v>36.610219496615898</v>
      </c>
      <c r="AX309" s="739">
        <v>219.217252652078</v>
      </c>
      <c r="AY309" s="739">
        <v>9.0611973255941093E-5</v>
      </c>
      <c r="AZ309" s="739">
        <v>36.610127832066603</v>
      </c>
      <c r="BA309" s="739">
        <v>9.1664549305726605E-5</v>
      </c>
      <c r="BB309" s="739">
        <v>1.0000129602451</v>
      </c>
      <c r="BC309" s="739">
        <v>1.0419031538515899</v>
      </c>
      <c r="BD309" s="739">
        <v>1.0418425391056501</v>
      </c>
      <c r="BE309" s="739">
        <v>0.44888976063248298</v>
      </c>
      <c r="BF309" s="739"/>
      <c r="BG309" s="739">
        <v>5.29304783125876E-5</v>
      </c>
      <c r="BH309" s="739">
        <v>5.9677619362200997E-8</v>
      </c>
      <c r="BI309" s="739">
        <v>5.2990155931949799E-5</v>
      </c>
    </row>
    <row r="310" spans="11:61">
      <c r="K310" s="4"/>
      <c r="L310" s="80"/>
      <c r="M310" s="80"/>
      <c r="N310" s="730"/>
      <c r="O310" s="80"/>
      <c r="P310" s="730"/>
      <c r="Q310" s="80"/>
      <c r="R310" s="80"/>
      <c r="S310" s="150"/>
      <c r="T310" s="731"/>
      <c r="U310" s="150"/>
      <c r="V310" s="150"/>
      <c r="W310" s="150"/>
      <c r="X310" s="150"/>
      <c r="Y310" s="150"/>
      <c r="Z310" s="150"/>
      <c r="AA310" s="150"/>
      <c r="AB310" s="150"/>
      <c r="AC310" s="150"/>
      <c r="AD310" s="150"/>
      <c r="AE310" s="150"/>
      <c r="AF310" s="150"/>
      <c r="AJ310" s="157"/>
      <c r="AK310" s="157"/>
      <c r="AL310" s="157"/>
      <c r="AM310" s="157"/>
      <c r="AQ310" s="134">
        <v>775</v>
      </c>
      <c r="AR310" s="739">
        <v>0.22878814758594401</v>
      </c>
      <c r="AS310" s="739">
        <v>6393.7609102718297</v>
      </c>
      <c r="AT310" s="739">
        <v>6393.87530434563</v>
      </c>
      <c r="AU310" s="739">
        <v>22.760910271833598</v>
      </c>
      <c r="AV310" s="739">
        <v>22.875304345626599</v>
      </c>
      <c r="AW310" s="739">
        <v>35.343726815314596</v>
      </c>
      <c r="AX310" s="739">
        <v>219.44328099604601</v>
      </c>
      <c r="AY310" s="739">
        <v>8.08634076319245E-5</v>
      </c>
      <c r="AZ310" s="739">
        <v>35.343644928228798</v>
      </c>
      <c r="BA310" s="739">
        <v>8.1887085755746197E-5</v>
      </c>
      <c r="BB310" s="739">
        <v>1.0000124989594801</v>
      </c>
      <c r="BC310" s="739">
        <v>1.0418433282763999</v>
      </c>
      <c r="BD310" s="739">
        <v>1.0417821149704201</v>
      </c>
      <c r="BE310" s="739">
        <v>0.45335454177939</v>
      </c>
      <c r="BF310" s="739"/>
      <c r="BG310" s="739">
        <v>4.9187256073017298E-5</v>
      </c>
      <c r="BH310" s="739">
        <v>5.1329955365487602E-8</v>
      </c>
      <c r="BI310" s="739">
        <v>4.9238586028382802E-5</v>
      </c>
    </row>
    <row r="311" spans="11:61">
      <c r="K311" s="134"/>
      <c r="L311" s="80"/>
      <c r="M311" s="80"/>
      <c r="N311" s="730"/>
      <c r="O311" s="80"/>
      <c r="P311" s="730"/>
      <c r="Q311" s="80"/>
      <c r="R311" s="80"/>
      <c r="S311" s="150"/>
      <c r="T311" s="731"/>
      <c r="U311" s="150"/>
      <c r="V311" s="150"/>
      <c r="W311" s="150"/>
      <c r="X311" s="150"/>
      <c r="Y311" s="150"/>
      <c r="Z311" s="150"/>
      <c r="AA311" s="150"/>
      <c r="AB311" s="150"/>
      <c r="AC311" s="150"/>
      <c r="AD311" s="150"/>
      <c r="AE311" s="150"/>
      <c r="AF311" s="150"/>
      <c r="AJ311" s="157"/>
      <c r="AK311" s="157"/>
      <c r="AL311" s="157"/>
      <c r="AM311" s="157"/>
      <c r="AQ311" s="134">
        <v>776</v>
      </c>
      <c r="AR311" s="739">
        <v>0.23108750669606001</v>
      </c>
      <c r="AS311" s="739">
        <v>6393.9896984194202</v>
      </c>
      <c r="AT311" s="739">
        <v>6394.10524217277</v>
      </c>
      <c r="AU311" s="739">
        <v>22.989698419419501</v>
      </c>
      <c r="AV311" s="739">
        <v>23.1052421727676</v>
      </c>
      <c r="AW311" s="739">
        <v>34.110318015265698</v>
      </c>
      <c r="AX311" s="739">
        <v>219.67156458812701</v>
      </c>
      <c r="AY311" s="739">
        <v>7.2081144554625204E-5</v>
      </c>
      <c r="AZ311" s="739">
        <v>34.110244945686603</v>
      </c>
      <c r="BA311" s="739">
        <v>7.3069579149134603E-5</v>
      </c>
      <c r="BB311" s="739">
        <v>1.0000120501941601</v>
      </c>
      <c r="BC311" s="739">
        <v>1.0417828826152</v>
      </c>
      <c r="BD311" s="739">
        <v>1.0417210649483699</v>
      </c>
      <c r="BE311" s="739">
        <v>0.457863249466755</v>
      </c>
      <c r="BF311" s="739"/>
      <c r="BG311" s="739">
        <v>4.5678873264880999E-5</v>
      </c>
      <c r="BH311" s="739">
        <v>4.4084924505317903E-8</v>
      </c>
      <c r="BI311" s="739">
        <v>4.5722958189386302E-5</v>
      </c>
    </row>
    <row r="312" spans="11:61">
      <c r="K312" s="4"/>
      <c r="L312" s="80"/>
      <c r="M312" s="80"/>
      <c r="N312" s="730"/>
      <c r="O312" s="80"/>
      <c r="P312" s="730"/>
      <c r="Q312" s="80"/>
      <c r="R312" s="80"/>
      <c r="S312" s="150"/>
      <c r="T312" s="731"/>
      <c r="U312" s="150"/>
      <c r="V312" s="150"/>
      <c r="W312" s="150"/>
      <c r="X312" s="150"/>
      <c r="Y312" s="150"/>
      <c r="Z312" s="150"/>
      <c r="AA312" s="150"/>
      <c r="AB312" s="150"/>
      <c r="AC312" s="150"/>
      <c r="AD312" s="150"/>
      <c r="AE312" s="150"/>
      <c r="AF312" s="150"/>
      <c r="AJ312" s="157"/>
      <c r="AK312" s="157"/>
      <c r="AL312" s="157"/>
      <c r="AM312" s="157"/>
      <c r="AQ312" s="134">
        <v>777</v>
      </c>
      <c r="AR312" s="739">
        <v>0.23340997474941899</v>
      </c>
      <c r="AS312" s="739">
        <v>6394.2207859261198</v>
      </c>
      <c r="AT312" s="739">
        <v>6394.33749091349</v>
      </c>
      <c r="AU312" s="739">
        <v>23.2207859261156</v>
      </c>
      <c r="AV312" s="739">
        <v>23.337490913490299</v>
      </c>
      <c r="AW312" s="739">
        <v>32.909519983607098</v>
      </c>
      <c r="AX312" s="739">
        <v>219.902125764961</v>
      </c>
      <c r="AY312" s="739">
        <v>6.4860609742991299E-5</v>
      </c>
      <c r="AZ312" s="739">
        <v>32.909454164567101</v>
      </c>
      <c r="BA312" s="739">
        <v>6.5819039967214096E-5</v>
      </c>
      <c r="BB312" s="739">
        <v>1.00001161376051</v>
      </c>
      <c r="BC312" s="739">
        <v>1.04172181139469</v>
      </c>
      <c r="BD312" s="739">
        <v>1.04165938351205</v>
      </c>
      <c r="BE312" s="739">
        <v>0.46241630688109597</v>
      </c>
      <c r="BF312" s="739"/>
      <c r="BG312" s="739">
        <v>4.2392790726590999E-5</v>
      </c>
      <c r="BH312" s="739">
        <v>3.8208043550755299E-8</v>
      </c>
      <c r="BI312" s="739">
        <v>4.2430998770141799E-5</v>
      </c>
    </row>
    <row r="313" spans="11:61">
      <c r="K313" s="4"/>
      <c r="L313" s="80"/>
      <c r="M313" s="80"/>
      <c r="N313" s="730"/>
      <c r="O313" s="80"/>
      <c r="P313" s="730"/>
      <c r="Q313" s="80"/>
      <c r="R313" s="80"/>
      <c r="S313" s="150"/>
      <c r="T313" s="731"/>
      <c r="U313" s="150"/>
      <c r="V313" s="150"/>
      <c r="W313" s="150"/>
      <c r="X313" s="150"/>
      <c r="Y313" s="150"/>
      <c r="Z313" s="150"/>
      <c r="AA313" s="150"/>
      <c r="AB313" s="150"/>
      <c r="AC313" s="150"/>
      <c r="AD313" s="150"/>
      <c r="AE313" s="150"/>
      <c r="AF313" s="150"/>
      <c r="AJ313" s="157"/>
      <c r="AK313" s="157"/>
      <c r="AL313" s="157"/>
      <c r="AM313" s="157"/>
      <c r="AQ313" s="134">
        <v>778</v>
      </c>
      <c r="AR313" s="739">
        <v>0.23575578399476199</v>
      </c>
      <c r="AS313" s="739">
        <v>6394.4541959008702</v>
      </c>
      <c r="AT313" s="739">
        <v>6394.5720737928596</v>
      </c>
      <c r="AU313" s="739">
        <v>23.454195900864999</v>
      </c>
      <c r="AV313" s="739">
        <v>23.572073792862401</v>
      </c>
      <c r="AW313" s="739">
        <v>31.740854125951699</v>
      </c>
      <c r="AX313" s="739">
        <v>220.13498708108199</v>
      </c>
      <c r="AY313" s="739">
        <v>6.2491139462172803E-5</v>
      </c>
      <c r="AZ313" s="739">
        <v>31.7407906442435</v>
      </c>
      <c r="BA313" s="739">
        <v>6.3481708251903507E-5</v>
      </c>
      <c r="BB313" s="739">
        <v>1.0000111894892201</v>
      </c>
      <c r="BC313" s="739">
        <v>1.0416601090542601</v>
      </c>
      <c r="BD313" s="739">
        <v>1.04159706504629</v>
      </c>
      <c r="BE313" s="739">
        <v>0.46701414108747502</v>
      </c>
      <c r="BF313" s="739"/>
      <c r="BG313" s="739">
        <v>3.9316989499511998E-5</v>
      </c>
      <c r="BH313" s="739">
        <v>3.54448752207197E-8</v>
      </c>
      <c r="BI313" s="739">
        <v>3.9352434374732701E-5</v>
      </c>
    </row>
    <row r="314" spans="11:61">
      <c r="K314" s="4"/>
      <c r="L314" s="80"/>
      <c r="M314" s="80"/>
      <c r="N314" s="730"/>
      <c r="O314" s="80"/>
      <c r="P314" s="730"/>
      <c r="Q314" s="80"/>
      <c r="R314" s="80"/>
      <c r="S314" s="150"/>
      <c r="T314" s="731"/>
      <c r="U314" s="150"/>
      <c r="V314" s="150"/>
      <c r="W314" s="150"/>
      <c r="X314" s="150"/>
      <c r="Y314" s="150"/>
      <c r="Z314" s="150"/>
      <c r="AA314" s="150"/>
      <c r="AB314" s="150"/>
      <c r="AC314" s="150"/>
      <c r="AD314" s="150"/>
      <c r="AE314" s="150"/>
      <c r="AF314" s="150"/>
      <c r="AJ314" s="157"/>
      <c r="AK314" s="157"/>
      <c r="AL314" s="157"/>
      <c r="AM314" s="157"/>
      <c r="AQ314" s="134">
        <v>779</v>
      </c>
      <c r="AR314" s="739">
        <v>0.238125169014968</v>
      </c>
      <c r="AS314" s="739">
        <v>6394.6899516848598</v>
      </c>
      <c r="AT314" s="739">
        <v>6394.80901426937</v>
      </c>
      <c r="AU314" s="739">
        <v>23.6899516848598</v>
      </c>
      <c r="AV314" s="739">
        <v>23.809014269367299</v>
      </c>
      <c r="AW314" s="739">
        <v>30.6038367488378</v>
      </c>
      <c r="AX314" s="739">
        <v>220.37017131098</v>
      </c>
      <c r="AY314" s="739">
        <v>6.0188285774071101E-5</v>
      </c>
      <c r="AZ314" s="739">
        <v>30.6037755411643</v>
      </c>
      <c r="BA314" s="739">
        <v>6.1207673497675502E-5</v>
      </c>
      <c r="BB314" s="739">
        <v>1.0000107771461599</v>
      </c>
      <c r="BC314" s="739">
        <v>1.04159777008962</v>
      </c>
      <c r="BD314" s="739">
        <v>1.0415341039917301</v>
      </c>
      <c r="BE314" s="739">
        <v>0.47165718317592098</v>
      </c>
      <c r="BF314" s="739"/>
      <c r="BG314" s="739">
        <v>3.6439969984138002E-5</v>
      </c>
      <c r="BH314" s="739">
        <v>3.2859533151922299E-8</v>
      </c>
      <c r="BI314" s="739">
        <v>3.6472829517290001E-5</v>
      </c>
    </row>
    <row r="315" spans="11:61">
      <c r="K315" s="134"/>
      <c r="L315" s="80"/>
      <c r="M315" s="80"/>
      <c r="N315" s="730"/>
      <c r="O315" s="80"/>
      <c r="P315" s="730"/>
      <c r="Q315" s="80"/>
      <c r="R315" s="80"/>
      <c r="S315" s="150"/>
      <c r="T315" s="731"/>
      <c r="U315" s="150"/>
      <c r="V315" s="150"/>
      <c r="W315" s="150"/>
      <c r="X315" s="150"/>
      <c r="Y315" s="150"/>
      <c r="Z315" s="150"/>
      <c r="AA315" s="150"/>
      <c r="AB315" s="150"/>
      <c r="AC315" s="150"/>
      <c r="AD315" s="150"/>
      <c r="AE315" s="150"/>
      <c r="AF315" s="150"/>
      <c r="AJ315" s="157"/>
      <c r="AK315" s="157"/>
      <c r="AL315" s="157"/>
      <c r="AM315" s="157"/>
      <c r="AQ315" s="134">
        <v>780</v>
      </c>
      <c r="AR315" s="739">
        <v>0.24051836675051499</v>
      </c>
      <c r="AS315" s="739">
        <v>6394.9280768538802</v>
      </c>
      <c r="AT315" s="739">
        <v>6395.04833603725</v>
      </c>
      <c r="AU315" s="739">
        <v>23.928076853874799</v>
      </c>
      <c r="AV315" s="739">
        <v>24.048336037249999</v>
      </c>
      <c r="AW315" s="739">
        <v>29.497979444111099</v>
      </c>
      <c r="AX315" s="739">
        <v>220.60770145117601</v>
      </c>
      <c r="AY315" s="739">
        <v>5.7950942813785301E-5</v>
      </c>
      <c r="AZ315" s="739">
        <v>29.4979204481522</v>
      </c>
      <c r="BA315" s="739">
        <v>5.89959588882221E-5</v>
      </c>
      <c r="BB315" s="739">
        <v>1.0000103765332899</v>
      </c>
      <c r="BC315" s="739">
        <v>1.0415347888795301</v>
      </c>
      <c r="BD315" s="739">
        <v>1.0414704946716</v>
      </c>
      <c r="BE315" s="739">
        <v>0.47634586816093399</v>
      </c>
      <c r="BF315" s="739"/>
      <c r="BG315" s="739">
        <v>3.3750723699222498E-5</v>
      </c>
      <c r="BH315" s="739">
        <v>3.0442224417166202E-8</v>
      </c>
      <c r="BI315" s="739">
        <v>3.3781165923639697E-5</v>
      </c>
    </row>
    <row r="316" spans="11:61">
      <c r="K316" s="4"/>
      <c r="L316" s="80"/>
      <c r="M316" s="80"/>
      <c r="N316" s="730"/>
      <c r="O316" s="80"/>
      <c r="P316" s="730"/>
      <c r="Q316" s="80"/>
      <c r="R316" s="80"/>
      <c r="S316" s="150"/>
      <c r="T316" s="731"/>
      <c r="U316" s="150"/>
      <c r="V316" s="150"/>
      <c r="W316" s="150"/>
      <c r="X316" s="150"/>
      <c r="Y316" s="150"/>
      <c r="Z316" s="150"/>
      <c r="AA316" s="150"/>
      <c r="AB316" s="150"/>
      <c r="AC316" s="150"/>
      <c r="AD316" s="150"/>
      <c r="AE316" s="150"/>
      <c r="AF316" s="150"/>
      <c r="AJ316" s="157"/>
      <c r="AK316" s="157"/>
      <c r="AL316" s="157"/>
      <c r="AM316" s="157"/>
      <c r="AQ316" s="134">
        <v>781</v>
      </c>
      <c r="AR316" s="739">
        <v>0.242935616523168</v>
      </c>
      <c r="AS316" s="739">
        <v>6395.1685952206299</v>
      </c>
      <c r="AT316" s="739">
        <v>6395.2900630288896</v>
      </c>
      <c r="AU316" s="739">
        <v>24.168595220625299</v>
      </c>
      <c r="AV316" s="739">
        <v>24.290063028886902</v>
      </c>
      <c r="AW316" s="739">
        <v>28.422789474759401</v>
      </c>
      <c r="AX316" s="739">
        <v>220.847600722316</v>
      </c>
      <c r="AY316" s="739">
        <v>5.5777997669304102E-5</v>
      </c>
      <c r="AZ316" s="739">
        <v>28.422732629180398</v>
      </c>
      <c r="BA316" s="739">
        <v>5.6845578949518801E-5</v>
      </c>
      <c r="BB316" s="739">
        <v>1.0000099874513499</v>
      </c>
      <c r="BC316" s="739">
        <v>1.0414711597493</v>
      </c>
      <c r="BD316" s="739">
        <v>1.0414062313552299</v>
      </c>
      <c r="BE316" s="739">
        <v>0.48108063506288101</v>
      </c>
      <c r="BF316" s="739"/>
      <c r="BG316" s="739">
        <v>3.1238725740760397E-5</v>
      </c>
      <c r="BH316" s="739">
        <v>2.8183582332592898E-8</v>
      </c>
      <c r="BI316" s="739">
        <v>3.1266909323093001E-5</v>
      </c>
    </row>
    <row r="317" spans="11:61">
      <c r="K317" s="4"/>
      <c r="L317" s="80"/>
      <c r="M317" s="80"/>
      <c r="N317" s="730"/>
      <c r="O317" s="80"/>
      <c r="P317" s="730"/>
      <c r="Q317" s="80"/>
      <c r="R317" s="80"/>
      <c r="S317" s="150"/>
      <c r="T317" s="731"/>
      <c r="U317" s="150"/>
      <c r="V317" s="150"/>
      <c r="W317" s="150"/>
      <c r="X317" s="150"/>
      <c r="Y317" s="150"/>
      <c r="Z317" s="150"/>
      <c r="AA317" s="150"/>
      <c r="AB317" s="150"/>
      <c r="AC317" s="150"/>
      <c r="AD317" s="150"/>
      <c r="AE317" s="150"/>
      <c r="AF317" s="150"/>
      <c r="AJ317" s="157"/>
      <c r="AK317" s="157"/>
      <c r="AL317" s="157"/>
      <c r="AM317" s="157"/>
      <c r="AQ317" s="134">
        <v>782</v>
      </c>
      <c r="AR317" s="739">
        <v>0.24537716005992199</v>
      </c>
      <c r="AS317" s="739">
        <v>6395.4115308371502</v>
      </c>
      <c r="AT317" s="739">
        <v>6395.5342194171799</v>
      </c>
      <c r="AU317" s="739">
        <v>24.411530837148401</v>
      </c>
      <c r="AV317" s="739">
        <v>24.534219417178399</v>
      </c>
      <c r="AW317" s="739">
        <v>27.3777701617019</v>
      </c>
      <c r="AX317" s="739">
        <v>221.089892571283</v>
      </c>
      <c r="AY317" s="739">
        <v>5.3668331238869201E-5</v>
      </c>
      <c r="AZ317" s="739">
        <v>27.377715406161599</v>
      </c>
      <c r="BA317" s="739">
        <v>5.4755540323403899E-5</v>
      </c>
      <c r="BB317" s="739">
        <v>1.00000960969996</v>
      </c>
      <c r="BC317" s="739">
        <v>1.0414068769700799</v>
      </c>
      <c r="BD317" s="739">
        <v>1.04134130825728</v>
      </c>
      <c r="BE317" s="739">
        <v>0.485861926942107</v>
      </c>
      <c r="BF317" s="739"/>
      <c r="BG317" s="739">
        <v>2.88939213514353E-5</v>
      </c>
      <c r="BH317" s="739">
        <v>2.6074654917192E-8</v>
      </c>
      <c r="BI317" s="739">
        <v>2.89199960063525E-5</v>
      </c>
    </row>
    <row r="318" spans="11:61">
      <c r="K318" s="4"/>
      <c r="L318" s="80"/>
      <c r="M318" s="80"/>
      <c r="N318" s="730"/>
      <c r="O318" s="80"/>
      <c r="P318" s="730"/>
      <c r="Q318" s="80"/>
      <c r="R318" s="80"/>
      <c r="S318" s="150"/>
      <c r="T318" s="731"/>
      <c r="U318" s="150"/>
      <c r="V318" s="150"/>
      <c r="W318" s="150"/>
      <c r="X318" s="150"/>
      <c r="Y318" s="150"/>
      <c r="Z318" s="150"/>
      <c r="AA318" s="150"/>
      <c r="AB318" s="150"/>
      <c r="AC318" s="150"/>
      <c r="AD318" s="150"/>
      <c r="AE318" s="150"/>
      <c r="AF318" s="150"/>
      <c r="AJ318" s="157"/>
      <c r="AK318" s="157"/>
      <c r="AL318" s="157"/>
      <c r="AM318" s="157"/>
      <c r="AQ318" s="134">
        <v>783</v>
      </c>
      <c r="AR318" s="739">
        <v>0.247843241517163</v>
      </c>
      <c r="AS318" s="739">
        <v>6395.6569079972096</v>
      </c>
      <c r="AT318" s="739">
        <v>6395.7808296179701</v>
      </c>
      <c r="AU318" s="739">
        <v>24.6569079972084</v>
      </c>
      <c r="AV318" s="739">
        <v>24.780829617967001</v>
      </c>
      <c r="AW318" s="739">
        <v>26.362421271046198</v>
      </c>
      <c r="AX318" s="739">
        <v>221.33460067333201</v>
      </c>
      <c r="AY318" s="739">
        <v>5.1620819086186698E-5</v>
      </c>
      <c r="AZ318" s="739">
        <v>26.362368546203701</v>
      </c>
      <c r="BA318" s="739">
        <v>5.2724842542092503E-5</v>
      </c>
      <c r="BB318" s="739">
        <v>1.0000092430777601</v>
      </c>
      <c r="BC318" s="739">
        <v>1.0413419347581201</v>
      </c>
      <c r="BD318" s="739">
        <v>1.0412757195370399</v>
      </c>
      <c r="BE318" s="739">
        <v>0.49069019093212801</v>
      </c>
      <c r="BF318" s="739"/>
      <c r="BG318" s="739">
        <v>2.67067124171465E-5</v>
      </c>
      <c r="BH318" s="739">
        <v>2.41068932605812E-8</v>
      </c>
      <c r="BI318" s="739">
        <v>2.6730819310407099E-5</v>
      </c>
    </row>
    <row r="319" spans="11:61">
      <c r="K319" s="134"/>
      <c r="L319" s="80"/>
      <c r="M319" s="80"/>
      <c r="N319" s="730"/>
      <c r="O319" s="80"/>
      <c r="P319" s="730"/>
      <c r="Q319" s="80"/>
      <c r="R319" s="80"/>
      <c r="S319" s="150"/>
      <c r="T319" s="731"/>
      <c r="U319" s="150"/>
      <c r="V319" s="150"/>
      <c r="W319" s="150"/>
      <c r="X319" s="150"/>
      <c r="Y319" s="150"/>
      <c r="Z319" s="150"/>
      <c r="AA319" s="150"/>
      <c r="AB319" s="150"/>
      <c r="AC319" s="150"/>
      <c r="AD319" s="150"/>
      <c r="AE319" s="150"/>
      <c r="AF319" s="150"/>
      <c r="AJ319" s="157"/>
      <c r="AK319" s="157"/>
      <c r="AL319" s="157"/>
      <c r="AM319" s="157"/>
      <c r="AQ319" s="134">
        <v>784</v>
      </c>
      <c r="AR319" s="739">
        <v>0.250334107505092</v>
      </c>
      <c r="AS319" s="739">
        <v>6395.9047512387297</v>
      </c>
      <c r="AT319" s="739">
        <v>6396.02991829248</v>
      </c>
      <c r="AU319" s="739">
        <v>24.904751238725499</v>
      </c>
      <c r="AV319" s="739">
        <v>25.029918292478101</v>
      </c>
      <c r="AW319" s="739">
        <v>25.3762394013165</v>
      </c>
      <c r="AX319" s="739">
        <v>221.581748934236</v>
      </c>
      <c r="AY319" s="739">
        <v>4.9634332292388802E-5</v>
      </c>
      <c r="AZ319" s="739">
        <v>25.376188648837701</v>
      </c>
      <c r="BA319" s="739">
        <v>5.0752478802632902E-5</v>
      </c>
      <c r="BB319" s="739">
        <v>1.0000088873826301</v>
      </c>
      <c r="BC319" s="739">
        <v>1.04127632727398</v>
      </c>
      <c r="BD319" s="739">
        <v>1.04120945929765</v>
      </c>
      <c r="BE319" s="739">
        <v>0.49556587827510201</v>
      </c>
      <c r="BF319" s="739"/>
      <c r="BG319" s="739">
        <v>2.4667943919542101E-5</v>
      </c>
      <c r="BH319" s="739">
        <v>2.2272139826125101E-8</v>
      </c>
      <c r="BI319" s="739">
        <v>2.46902160593682E-5</v>
      </c>
    </row>
    <row r="320" spans="11:61">
      <c r="K320" s="4"/>
      <c r="L320" s="80"/>
      <c r="M320" s="80"/>
      <c r="N320" s="730"/>
      <c r="O320" s="80"/>
      <c r="P320" s="730"/>
      <c r="Q320" s="80"/>
      <c r="R320" s="80"/>
      <c r="S320" s="150"/>
      <c r="T320" s="731"/>
      <c r="U320" s="150"/>
      <c r="V320" s="150"/>
      <c r="W320" s="150"/>
      <c r="X320" s="150"/>
      <c r="Y320" s="150"/>
      <c r="Z320" s="150"/>
      <c r="AA320" s="150"/>
      <c r="AB320" s="150"/>
      <c r="AC320" s="150"/>
      <c r="AD320" s="150"/>
      <c r="AE320" s="150"/>
      <c r="AF320" s="150"/>
      <c r="AJ320" s="157"/>
      <c r="AK320" s="157"/>
      <c r="AL320" s="157"/>
      <c r="AM320" s="157"/>
      <c r="AQ320" s="134">
        <v>785</v>
      </c>
      <c r="AR320" s="739">
        <v>0.25285000711238398</v>
      </c>
      <c r="AS320" s="739">
        <v>6396.1550853462304</v>
      </c>
      <c r="AT320" s="739">
        <v>6396.2815103497896</v>
      </c>
      <c r="AU320" s="739">
        <v>25.155085346230599</v>
      </c>
      <c r="AV320" s="739">
        <v>25.281510349786799</v>
      </c>
      <c r="AW320" s="739">
        <v>24.418718370160299</v>
      </c>
      <c r="AX320" s="739">
        <v>221.83136149245999</v>
      </c>
      <c r="AY320" s="739">
        <v>4.7707738303662702E-5</v>
      </c>
      <c r="AZ320" s="739">
        <v>24.418669532723602</v>
      </c>
      <c r="BA320" s="739">
        <v>4.8837436740320599E-5</v>
      </c>
      <c r="BB320" s="739">
        <v>1.00000854241176</v>
      </c>
      <c r="BC320" s="739">
        <v>1.0412100486218301</v>
      </c>
      <c r="BD320" s="739">
        <v>1.04114252158533</v>
      </c>
      <c r="BE320" s="739">
        <v>0.50048944435093301</v>
      </c>
      <c r="BF320" s="739"/>
      <c r="BG320" s="739">
        <v>2.2768890372544502E-5</v>
      </c>
      <c r="BH320" s="739">
        <v>2.0562616715573298E-8</v>
      </c>
      <c r="BI320" s="739">
        <v>2.2789452989260101E-5</v>
      </c>
    </row>
    <row r="321" spans="11:61">
      <c r="K321" s="4"/>
      <c r="L321" s="80"/>
      <c r="M321" s="80"/>
      <c r="N321" s="730"/>
      <c r="O321" s="80"/>
      <c r="P321" s="730"/>
      <c r="Q321" s="80"/>
      <c r="R321" s="80"/>
      <c r="S321" s="150"/>
      <c r="T321" s="731"/>
      <c r="U321" s="150"/>
      <c r="V321" s="150"/>
      <c r="W321" s="150"/>
      <c r="X321" s="150"/>
      <c r="Y321" s="150"/>
      <c r="Z321" s="150"/>
      <c r="AA321" s="150"/>
      <c r="AB321" s="150"/>
      <c r="AC321" s="150"/>
      <c r="AD321" s="150"/>
      <c r="AE321" s="150"/>
      <c r="AF321" s="150"/>
      <c r="AJ321" s="157"/>
      <c r="AK321" s="157"/>
      <c r="AL321" s="157"/>
      <c r="AM321" s="157"/>
      <c r="AQ321" s="134">
        <v>786</v>
      </c>
      <c r="AR321" s="739">
        <v>0.25539119193109699</v>
      </c>
      <c r="AS321" s="739">
        <v>6396.4079353533398</v>
      </c>
      <c r="AT321" s="739">
        <v>6396.53563094931</v>
      </c>
      <c r="AU321" s="739">
        <v>25.407935353342999</v>
      </c>
      <c r="AV321" s="739">
        <v>25.535630949308601</v>
      </c>
      <c r="AW321" s="739">
        <v>23.489349600040899</v>
      </c>
      <c r="AX321" s="739">
        <v>222.08346272134199</v>
      </c>
      <c r="AY321" s="739">
        <v>4.5839901773466798E-5</v>
      </c>
      <c r="AZ321" s="739">
        <v>23.4893026213417</v>
      </c>
      <c r="BA321" s="739">
        <v>4.69786992000817E-5</v>
      </c>
      <c r="BB321" s="739">
        <v>1.00000820796186</v>
      </c>
      <c r="BC321" s="739">
        <v>1.04114309284869</v>
      </c>
      <c r="BD321" s="739">
        <v>1.0410749003887101</v>
      </c>
      <c r="BE321" s="739">
        <v>0.50546134871638104</v>
      </c>
      <c r="BF321" s="739"/>
      <c r="BG321" s="739">
        <v>2.1001242269848102E-5</v>
      </c>
      <c r="BH321" s="739">
        <v>1.8970913920447801E-8</v>
      </c>
      <c r="BI321" s="739">
        <v>2.10202131837686E-5</v>
      </c>
    </row>
    <row r="322" spans="11:61">
      <c r="K322" s="4"/>
      <c r="L322" s="80"/>
      <c r="M322" s="80"/>
      <c r="N322" s="730"/>
      <c r="O322" s="80"/>
      <c r="P322" s="730"/>
      <c r="Q322" s="80"/>
      <c r="R322" s="80"/>
      <c r="S322" s="150"/>
      <c r="T322" s="731"/>
      <c r="U322" s="150"/>
      <c r="V322" s="150"/>
      <c r="W322" s="150"/>
      <c r="X322" s="150"/>
      <c r="Y322" s="150"/>
      <c r="Z322" s="150"/>
      <c r="AA322" s="150"/>
      <c r="AB322" s="150"/>
      <c r="AC322" s="150"/>
      <c r="AD322" s="150"/>
      <c r="AE322" s="150"/>
      <c r="AF322" s="150"/>
      <c r="AJ322" s="157"/>
      <c r="AK322" s="157"/>
      <c r="AL322" s="157"/>
      <c r="AM322" s="157"/>
      <c r="AQ322" s="134">
        <v>787</v>
      </c>
      <c r="AR322" s="739">
        <v>0.257957916081829</v>
      </c>
      <c r="AS322" s="739">
        <v>6396.6633265452701</v>
      </c>
      <c r="AT322" s="739">
        <v>6396.7923055033098</v>
      </c>
      <c r="AU322" s="739">
        <v>25.663326545274099</v>
      </c>
      <c r="AV322" s="739">
        <v>25.792305503314999</v>
      </c>
      <c r="AW322" s="739">
        <v>22.587622502425599</v>
      </c>
      <c r="AX322" s="739">
        <v>222.33807723130701</v>
      </c>
      <c r="AY322" s="739">
        <v>4.4029685398272502E-5</v>
      </c>
      <c r="AZ322" s="739">
        <v>22.5875773271806</v>
      </c>
      <c r="BA322" s="739">
        <v>4.5175245004851097E-5</v>
      </c>
      <c r="BB322" s="739">
        <v>1.0000078838293001</v>
      </c>
      <c r="BC322" s="739">
        <v>1.04107545394368</v>
      </c>
      <c r="BD322" s="739">
        <v>1.0410065896379801</v>
      </c>
      <c r="BE322" s="739">
        <v>0.510482055139164</v>
      </c>
      <c r="BF322" s="739"/>
      <c r="BG322" s="739">
        <v>1.93570925693296E-5</v>
      </c>
      <c r="BH322" s="739">
        <v>1.7489977584430399E-8</v>
      </c>
      <c r="BI322" s="739">
        <v>1.9374582546913998E-5</v>
      </c>
    </row>
    <row r="323" spans="11:61">
      <c r="K323" s="134"/>
      <c r="L323" s="80"/>
      <c r="M323" s="80"/>
      <c r="N323" s="730"/>
      <c r="O323" s="80"/>
      <c r="P323" s="730"/>
      <c r="Q323" s="80"/>
      <c r="R323" s="80"/>
      <c r="S323" s="150"/>
      <c r="T323" s="731"/>
      <c r="U323" s="150"/>
      <c r="V323" s="150"/>
      <c r="W323" s="150"/>
      <c r="X323" s="150"/>
      <c r="Y323" s="150"/>
      <c r="Z323" s="150"/>
      <c r="AA323" s="150"/>
      <c r="AB323" s="150"/>
      <c r="AC323" s="150"/>
      <c r="AD323" s="150"/>
      <c r="AE323" s="150"/>
      <c r="AF323" s="150"/>
      <c r="AJ323" s="157"/>
      <c r="AK323" s="157"/>
      <c r="AL323" s="157"/>
      <c r="AM323" s="157"/>
      <c r="AQ323" s="134">
        <v>788</v>
      </c>
      <c r="AR323" s="739">
        <v>0.26055043623913499</v>
      </c>
      <c r="AS323" s="739">
        <v>6396.9212844613603</v>
      </c>
      <c r="AT323" s="739">
        <v>6397.0515596794803</v>
      </c>
      <c r="AU323" s="739">
        <v>25.921284461355999</v>
      </c>
      <c r="AV323" s="739">
        <v>26.051559679475499</v>
      </c>
      <c r="AW323" s="739">
        <v>21.713024859979399</v>
      </c>
      <c r="AX323" s="739">
        <v>222.59522987208399</v>
      </c>
      <c r="AY323" s="739">
        <v>4.22759507457676E-5</v>
      </c>
      <c r="AZ323" s="739">
        <v>21.712981433929599</v>
      </c>
      <c r="BA323" s="739">
        <v>4.3426049719958701E-5</v>
      </c>
      <c r="BB323" s="739">
        <v>1.00000756981021</v>
      </c>
      <c r="BC323" s="739">
        <v>1.04100712583725</v>
      </c>
      <c r="BD323" s="739">
        <v>1.04093758320421</v>
      </c>
      <c r="BE323" s="739">
        <v>0.51555203162661201</v>
      </c>
      <c r="BF323" s="739"/>
      <c r="BG323" s="739">
        <v>1.7828923239203599E-5</v>
      </c>
      <c r="BH323" s="739">
        <v>1.61130982999677E-8</v>
      </c>
      <c r="BI323" s="739">
        <v>1.7845036337503599E-5</v>
      </c>
    </row>
    <row r="324" spans="11:61">
      <c r="K324" s="4"/>
      <c r="L324" s="80"/>
      <c r="M324" s="80"/>
      <c r="N324" s="730"/>
      <c r="O324" s="80"/>
      <c r="P324" s="730"/>
      <c r="Q324" s="80"/>
      <c r="R324" s="80"/>
      <c r="S324" s="150"/>
      <c r="T324" s="731"/>
      <c r="U324" s="150"/>
      <c r="V324" s="150"/>
      <c r="W324" s="150"/>
      <c r="X324" s="150"/>
      <c r="Y324" s="150"/>
      <c r="Z324" s="150"/>
      <c r="AA324" s="150"/>
      <c r="AB324" s="150"/>
      <c r="AC324" s="150"/>
      <c r="AD324" s="150"/>
      <c r="AE324" s="150"/>
      <c r="AF324" s="150"/>
      <c r="AJ324" s="157"/>
      <c r="AK324" s="157"/>
      <c r="AL324" s="157"/>
      <c r="AM324" s="157"/>
      <c r="AQ324" s="134">
        <v>789</v>
      </c>
      <c r="AR324" s="739">
        <v>0.26316901165719098</v>
      </c>
      <c r="AS324" s="739">
        <v>6397.1818348976003</v>
      </c>
      <c r="AT324" s="739">
        <v>6397.3134194034201</v>
      </c>
      <c r="AU324" s="739">
        <v>26.181834897595099</v>
      </c>
      <c r="AV324" s="739">
        <v>26.313419403423701</v>
      </c>
      <c r="AW324" s="739">
        <v>20.865043206282699</v>
      </c>
      <c r="AX324" s="739">
        <v>222.854945734963</v>
      </c>
      <c r="AY324" s="739">
        <v>4.0577559074491002E-5</v>
      </c>
      <c r="AZ324" s="739">
        <v>20.865001476196301</v>
      </c>
      <c r="BA324" s="739">
        <v>4.17300864125655E-5</v>
      </c>
      <c r="BB324" s="739">
        <v>1.00000726570072</v>
      </c>
      <c r="BC324" s="739">
        <v>1.04093810240048</v>
      </c>
      <c r="BD324" s="739">
        <v>1.04086787489856</v>
      </c>
      <c r="BE324" s="739">
        <v>0.52067175046931902</v>
      </c>
      <c r="BF324" s="739"/>
      <c r="BG324" s="739">
        <v>1.6409591889648101E-5</v>
      </c>
      <c r="BH324" s="739">
        <v>1.4833899461276E-8</v>
      </c>
      <c r="BI324" s="739">
        <v>1.6424425789109399E-5</v>
      </c>
    </row>
    <row r="325" spans="11:61">
      <c r="K325" s="4"/>
      <c r="L325" s="80"/>
      <c r="M325" s="80"/>
      <c r="N325" s="730"/>
      <c r="O325" s="80"/>
      <c r="P325" s="730"/>
      <c r="Q325" s="80"/>
      <c r="R325" s="80"/>
      <c r="S325" s="150"/>
      <c r="T325" s="731"/>
      <c r="U325" s="150"/>
      <c r="V325" s="150"/>
      <c r="W325" s="150"/>
      <c r="X325" s="150"/>
      <c r="Y325" s="150"/>
      <c r="Z325" s="150"/>
      <c r="AA325" s="150"/>
      <c r="AB325" s="150"/>
      <c r="AC325" s="150"/>
      <c r="AD325" s="150"/>
      <c r="AE325" s="150"/>
      <c r="AF325" s="150"/>
      <c r="AJ325" s="157"/>
      <c r="AK325" s="157"/>
      <c r="AL325" s="157"/>
      <c r="AM325" s="157"/>
      <c r="AQ325" s="134">
        <v>790</v>
      </c>
      <c r="AR325" s="739">
        <v>0.26581390419572098</v>
      </c>
      <c r="AS325" s="739">
        <v>6397.4450039092499</v>
      </c>
      <c r="AT325" s="739">
        <v>6397.5779108613497</v>
      </c>
      <c r="AU325" s="739">
        <v>26.4450039092523</v>
      </c>
      <c r="AV325" s="739">
        <v>26.577910861350102</v>
      </c>
      <c r="AW325" s="739">
        <v>20.043163202592201</v>
      </c>
      <c r="AX325" s="739">
        <v>223.117250155047</v>
      </c>
      <c r="AY325" s="739">
        <v>3.8933372143870497E-5</v>
      </c>
      <c r="AZ325" s="739">
        <v>20.0431231162658</v>
      </c>
      <c r="BA325" s="739">
        <v>4.0086326405184499E-5</v>
      </c>
      <c r="BB325" s="739">
        <v>1.0000069712969899</v>
      </c>
      <c r="BC325" s="739">
        <v>1.0408683774442999</v>
      </c>
      <c r="BD325" s="739">
        <v>1.04079745847156</v>
      </c>
      <c r="BE325" s="739">
        <v>0.52584168826706501</v>
      </c>
      <c r="BF325" s="739"/>
      <c r="BG325" s="739">
        <v>1.5092318512446301E-5</v>
      </c>
      <c r="BH325" s="739">
        <v>1.36463256948323E-8</v>
      </c>
      <c r="BI325" s="739">
        <v>1.5105964838141201E-5</v>
      </c>
    </row>
    <row r="326" spans="11:61">
      <c r="K326" s="4"/>
      <c r="L326" s="80"/>
      <c r="M326" s="80"/>
      <c r="N326" s="730"/>
      <c r="O326" s="80"/>
      <c r="P326" s="730"/>
      <c r="Q326" s="80"/>
      <c r="R326" s="80"/>
      <c r="S326" s="150"/>
      <c r="T326" s="731"/>
      <c r="U326" s="150"/>
      <c r="V326" s="150"/>
      <c r="W326" s="150"/>
      <c r="X326" s="150"/>
      <c r="Y326" s="150"/>
      <c r="Z326" s="150"/>
      <c r="AA326" s="150"/>
      <c r="AB326" s="150"/>
      <c r="AC326" s="150"/>
      <c r="AD326" s="150"/>
      <c r="AE326" s="150"/>
      <c r="AF326" s="150"/>
      <c r="AJ326" s="157"/>
      <c r="AK326" s="157"/>
      <c r="AL326" s="157"/>
      <c r="AM326" s="157"/>
      <c r="AQ326" s="134">
        <v>791</v>
      </c>
      <c r="AR326" s="739">
        <v>0.26848537834618402</v>
      </c>
      <c r="AS326" s="739">
        <v>6397.7108178134504</v>
      </c>
      <c r="AT326" s="739">
        <v>6397.8450605026201</v>
      </c>
      <c r="AU326" s="739">
        <v>26.710817813447999</v>
      </c>
      <c r="AV326" s="739">
        <v>26.845060502621099</v>
      </c>
      <c r="AW326" s="739">
        <v>19.246870011170401</v>
      </c>
      <c r="AX326" s="739">
        <v>223.38216871354501</v>
      </c>
      <c r="AY326" s="739">
        <v>3.7342253013659898E-5</v>
      </c>
      <c r="AZ326" s="739">
        <v>19.246831517430401</v>
      </c>
      <c r="BA326" s="739">
        <v>3.8493740022340802E-5</v>
      </c>
      <c r="BB326" s="739">
        <v>1.00000668639546</v>
      </c>
      <c r="BC326" s="739">
        <v>1.0407979447187199</v>
      </c>
      <c r="BD326" s="739">
        <v>1.04072632761233</v>
      </c>
      <c r="BE326" s="739">
        <v>0.531062325971561</v>
      </c>
      <c r="BF326" s="739"/>
      <c r="BG326" s="739">
        <v>1.38706723500135E-5</v>
      </c>
      <c r="BH326" s="739">
        <v>1.2544631387350599E-8</v>
      </c>
      <c r="BI326" s="739">
        <v>1.3883216981400801E-5</v>
      </c>
    </row>
    <row r="327" spans="11:61">
      <c r="K327" s="134"/>
      <c r="L327" s="80"/>
      <c r="M327" s="80"/>
      <c r="N327" s="730"/>
      <c r="O327" s="80"/>
      <c r="P327" s="730"/>
      <c r="Q327" s="80"/>
      <c r="R327" s="80"/>
      <c r="S327" s="150"/>
      <c r="T327" s="731"/>
      <c r="U327" s="150"/>
      <c r="V327" s="150"/>
      <c r="W327" s="150"/>
      <c r="X327" s="150"/>
      <c r="Y327" s="150"/>
      <c r="Z327" s="150"/>
      <c r="AA327" s="150"/>
      <c r="AB327" s="150"/>
      <c r="AC327" s="150"/>
      <c r="AD327" s="150"/>
      <c r="AE327" s="150"/>
      <c r="AF327" s="150"/>
      <c r="AJ327" s="157"/>
      <c r="AK327" s="157"/>
      <c r="AL327" s="157"/>
      <c r="AM327" s="157"/>
      <c r="AQ327" s="134">
        <v>792</v>
      </c>
      <c r="AR327" s="739">
        <v>0.271183701258219</v>
      </c>
      <c r="AS327" s="739">
        <v>6397.9793031917898</v>
      </c>
      <c r="AT327" s="739">
        <v>6398.1148950424204</v>
      </c>
      <c r="AU327" s="739">
        <v>26.979303191794202</v>
      </c>
      <c r="AV327" s="739">
        <v>27.114895042423299</v>
      </c>
      <c r="AW327" s="739">
        <v>18.4756486647202</v>
      </c>
      <c r="AX327" s="739">
        <v>223.649727240071</v>
      </c>
      <c r="AY327" s="739">
        <v>3.5803066831798297E-5</v>
      </c>
      <c r="AZ327" s="739">
        <v>18.4756117134229</v>
      </c>
      <c r="BA327" s="739">
        <v>3.6951297329440398E-5</v>
      </c>
      <c r="BB327" s="739">
        <v>1.0000064107929101</v>
      </c>
      <c r="BC327" s="739">
        <v>1.04072679791214</v>
      </c>
      <c r="BD327" s="739">
        <v>1.04065447594782</v>
      </c>
      <c r="BE327" s="739">
        <v>0.53633414891692199</v>
      </c>
      <c r="BF327" s="739"/>
      <c r="BG327" s="739">
        <v>1.2738558913966601E-5</v>
      </c>
      <c r="BH327" s="739">
        <v>1.1523369330115699E-8</v>
      </c>
      <c r="BI327" s="739">
        <v>1.2750082283296801E-5</v>
      </c>
    </row>
    <row r="328" spans="11:61">
      <c r="K328" s="4"/>
      <c r="L328" s="80"/>
      <c r="M328" s="80"/>
      <c r="N328" s="730"/>
      <c r="O328" s="80"/>
      <c r="P328" s="730"/>
      <c r="Q328" s="80"/>
      <c r="R328" s="80"/>
      <c r="S328" s="150"/>
      <c r="T328" s="731"/>
      <c r="U328" s="150"/>
      <c r="V328" s="150"/>
      <c r="W328" s="150"/>
      <c r="X328" s="150"/>
      <c r="Y328" s="150"/>
      <c r="Z328" s="150"/>
      <c r="AA328" s="150"/>
      <c r="AB328" s="150"/>
      <c r="AC328" s="150"/>
      <c r="AD328" s="150"/>
      <c r="AE328" s="150"/>
      <c r="AF328" s="150"/>
      <c r="AJ328" s="157"/>
      <c r="AK328" s="157"/>
      <c r="AL328" s="157"/>
      <c r="AM328" s="157"/>
      <c r="AQ328" s="134">
        <v>793</v>
      </c>
      <c r="AR328" s="739">
        <v>0.27390914276636702</v>
      </c>
      <c r="AS328" s="739">
        <v>6398.25048689305</v>
      </c>
      <c r="AT328" s="739">
        <v>6398.3874414644397</v>
      </c>
      <c r="AU328" s="739">
        <v>27.2504868930524</v>
      </c>
      <c r="AV328" s="739">
        <v>27.3874414644356</v>
      </c>
      <c r="AW328" s="739">
        <v>17.728984431461701</v>
      </c>
      <c r="AX328" s="739">
        <v>223.919951814971</v>
      </c>
      <c r="AY328" s="739">
        <v>3.43146816097243E-5</v>
      </c>
      <c r="AZ328" s="739">
        <v>17.728948973492901</v>
      </c>
      <c r="BA328" s="739">
        <v>3.54579688629235E-5</v>
      </c>
      <c r="BB328" s="739">
        <v>1.0000061442866699</v>
      </c>
      <c r="BC328" s="739">
        <v>1.0406549306505399</v>
      </c>
      <c r="BD328" s="739">
        <v>1.0405818970421099</v>
      </c>
      <c r="BE328" s="739">
        <v>0.54165764685603801</v>
      </c>
      <c r="BF328" s="739"/>
      <c r="BG328" s="739">
        <v>1.16902071721632E-5</v>
      </c>
      <c r="BH328" s="739">
        <v>1.0577379497417399E-8</v>
      </c>
      <c r="BI328" s="739">
        <v>1.17007845516606E-5</v>
      </c>
    </row>
    <row r="329" spans="11:61">
      <c r="K329" s="4"/>
      <c r="L329" s="80"/>
      <c r="M329" s="80"/>
      <c r="N329" s="730"/>
      <c r="O329" s="80"/>
      <c r="P329" s="730"/>
      <c r="Q329" s="80"/>
      <c r="R329" s="80"/>
      <c r="S329" s="150"/>
      <c r="T329" s="731"/>
      <c r="U329" s="150"/>
      <c r="V329" s="150"/>
      <c r="W329" s="150"/>
      <c r="X329" s="150"/>
      <c r="Y329" s="150"/>
      <c r="Z329" s="150"/>
      <c r="AA329" s="150"/>
      <c r="AB329" s="150"/>
      <c r="AC329" s="150"/>
      <c r="AD329" s="150"/>
      <c r="AE329" s="150"/>
      <c r="AF329" s="150"/>
      <c r="AJ329" s="157"/>
      <c r="AK329" s="157"/>
      <c r="AL329" s="157"/>
      <c r="AM329" s="157"/>
      <c r="AQ329" s="134">
        <v>794</v>
      </c>
      <c r="AR329" s="739">
        <v>0.27666197541705001</v>
      </c>
      <c r="AS329" s="739">
        <v>6398.5243960358202</v>
      </c>
      <c r="AT329" s="739">
        <v>6398.6627270235304</v>
      </c>
      <c r="AU329" s="739">
        <v>27.5243960358188</v>
      </c>
      <c r="AV329" s="739">
        <v>27.6627270235273</v>
      </c>
      <c r="AW329" s="739">
        <v>17.0063631754041</v>
      </c>
      <c r="AX329" s="739">
        <v>224.19286877166201</v>
      </c>
      <c r="AY329" s="739">
        <v>3.2875968984218601E-5</v>
      </c>
      <c r="AZ329" s="739">
        <v>17.006329162677801</v>
      </c>
      <c r="BA329" s="739">
        <v>3.4012726350808302E-5</v>
      </c>
      <c r="BB329" s="739">
        <v>1.0000058866746799</v>
      </c>
      <c r="BC329" s="739">
        <v>1.0405823364967799</v>
      </c>
      <c r="BD329" s="739">
        <v>1.0405085843955999</v>
      </c>
      <c r="BE329" s="739">
        <v>0.54703331399923605</v>
      </c>
      <c r="BF329" s="739"/>
      <c r="BG329" s="739">
        <v>1.0720156921904299E-5</v>
      </c>
      <c r="BH329" s="739">
        <v>9.7017779756916402E-9</v>
      </c>
      <c r="BI329" s="739">
        <v>1.0729858699879999E-5</v>
      </c>
    </row>
    <row r="330" spans="11:61">
      <c r="K330" s="4"/>
      <c r="L330" s="80"/>
      <c r="M330" s="80"/>
      <c r="N330" s="730"/>
      <c r="O330" s="80"/>
      <c r="P330" s="730"/>
      <c r="Q330" s="80"/>
      <c r="R330" s="80"/>
      <c r="S330" s="150"/>
      <c r="T330" s="731"/>
      <c r="U330" s="150"/>
      <c r="V330" s="150"/>
      <c r="W330" s="150"/>
      <c r="X330" s="150"/>
      <c r="Y330" s="150"/>
      <c r="Z330" s="150"/>
      <c r="AA330" s="150"/>
      <c r="AB330" s="150"/>
      <c r="AC330" s="150"/>
      <c r="AD330" s="150"/>
      <c r="AE330" s="150"/>
      <c r="AF330" s="150"/>
      <c r="AJ330" s="157"/>
      <c r="AK330" s="157"/>
      <c r="AL330" s="157"/>
      <c r="AM330" s="157"/>
      <c r="AQ330" s="134">
        <v>795</v>
      </c>
      <c r="AR330" s="739">
        <v>0.27944247449582799</v>
      </c>
      <c r="AS330" s="739">
        <v>6398.8010580112395</v>
      </c>
      <c r="AT330" s="739">
        <v>6398.9407792484799</v>
      </c>
      <c r="AU330" s="739">
        <v>27.801058011235899</v>
      </c>
      <c r="AV330" s="739">
        <v>27.9407792484838</v>
      </c>
      <c r="AW330" s="739">
        <v>16.307271711369701</v>
      </c>
      <c r="AX330" s="739">
        <v>224.46850469900099</v>
      </c>
      <c r="AY330" s="739">
        <v>3.1485804964865002E-5</v>
      </c>
      <c r="AZ330" s="739">
        <v>16.307239096826301</v>
      </c>
      <c r="BA330" s="739">
        <v>3.2614543422739401E-5</v>
      </c>
      <c r="BB330" s="739">
        <v>1.0000056377556901</v>
      </c>
      <c r="BC330" s="739">
        <v>1.0405090089498401</v>
      </c>
      <c r="BD330" s="739">
        <v>1.04043453144431</v>
      </c>
      <c r="BE330" s="739">
        <v>0.55246164904519901</v>
      </c>
      <c r="BF330" s="739"/>
      <c r="BG330" s="739">
        <v>9.8232463657473496E-6</v>
      </c>
      <c r="BH330" s="739">
        <v>8.8919460588245494E-9</v>
      </c>
      <c r="BI330" s="739">
        <v>9.8321383118061696E-6</v>
      </c>
    </row>
    <row r="331" spans="11:61">
      <c r="K331" s="134"/>
      <c r="L331" s="80"/>
      <c r="M331" s="80"/>
      <c r="N331" s="730"/>
      <c r="O331" s="80"/>
      <c r="P331" s="730"/>
      <c r="Q331" s="80"/>
      <c r="R331" s="80"/>
      <c r="S331" s="150"/>
      <c r="T331" s="731"/>
      <c r="U331" s="150"/>
      <c r="V331" s="150"/>
      <c r="W331" s="150"/>
      <c r="X331" s="150"/>
      <c r="Y331" s="150"/>
      <c r="Z331" s="150"/>
      <c r="AA331" s="150"/>
      <c r="AB331" s="150"/>
      <c r="AC331" s="150"/>
      <c r="AD331" s="150"/>
      <c r="AE331" s="150"/>
      <c r="AF331" s="150"/>
      <c r="AJ331" s="157"/>
      <c r="AK331" s="157"/>
      <c r="AL331" s="157"/>
      <c r="AM331" s="157"/>
      <c r="AQ331" s="134">
        <v>796</v>
      </c>
      <c r="AR331" s="739">
        <v>0.28225091805492403</v>
      </c>
      <c r="AS331" s="739">
        <v>6399.0805004857302</v>
      </c>
      <c r="AT331" s="739">
        <v>6399.2216259447596</v>
      </c>
      <c r="AU331" s="739">
        <v>28.080500485731701</v>
      </c>
      <c r="AV331" s="739">
        <v>28.221625944759101</v>
      </c>
      <c r="AW331" s="739">
        <v>15.631198154341799</v>
      </c>
      <c r="AX331" s="739">
        <v>224.74688644366299</v>
      </c>
      <c r="AY331" s="739">
        <v>3.0143070666253301E-5</v>
      </c>
      <c r="AZ331" s="739">
        <v>15.631166891945499</v>
      </c>
      <c r="BA331" s="739">
        <v>3.1262396308683597E-5</v>
      </c>
      <c r="BB331" s="739">
        <v>1.0000053973293399</v>
      </c>
      <c r="BC331" s="739">
        <v>1.0404349414440599</v>
      </c>
      <c r="BD331" s="739">
        <v>1.0403597315591</v>
      </c>
      <c r="BE331" s="739">
        <v>0.55794315522234705</v>
      </c>
      <c r="BF331" s="739"/>
      <c r="BG331" s="739">
        <v>8.9945999051283105E-6</v>
      </c>
      <c r="BH331" s="739">
        <v>8.1435195239376696E-9</v>
      </c>
      <c r="BI331" s="739">
        <v>9.0027434246522401E-6</v>
      </c>
    </row>
    <row r="332" spans="11:61">
      <c r="K332" s="4"/>
      <c r="L332" s="80"/>
      <c r="M332" s="80"/>
      <c r="N332" s="730"/>
      <c r="O332" s="80"/>
      <c r="P332" s="730"/>
      <c r="Q332" s="80"/>
      <c r="R332" s="80"/>
      <c r="S332" s="150"/>
      <c r="T332" s="731"/>
      <c r="U332" s="150"/>
      <c r="V332" s="150"/>
      <c r="W332" s="150"/>
      <c r="X332" s="150"/>
      <c r="Y332" s="150"/>
      <c r="Z332" s="150"/>
      <c r="AA332" s="150"/>
      <c r="AB332" s="150"/>
      <c r="AC332" s="150"/>
      <c r="AD332" s="150"/>
      <c r="AE332" s="150"/>
      <c r="AF332" s="150"/>
      <c r="AJ332" s="157"/>
      <c r="AK332" s="157"/>
      <c r="AL332" s="157"/>
      <c r="AM332" s="157"/>
      <c r="AQ332" s="134">
        <v>797</v>
      </c>
      <c r="AR332" s="739">
        <v>0.28508758694103598</v>
      </c>
      <c r="AS332" s="739">
        <v>6399.3627514037898</v>
      </c>
      <c r="AT332" s="739">
        <v>6399.5052951972602</v>
      </c>
      <c r="AU332" s="739">
        <v>28.3627514037866</v>
      </c>
      <c r="AV332" s="739">
        <v>28.505295197257102</v>
      </c>
      <c r="AW332" s="739">
        <v>14.977632262716</v>
      </c>
      <c r="AX332" s="739">
        <v>225.028041112549</v>
      </c>
      <c r="AY332" s="739">
        <v>2.88466530240755E-5</v>
      </c>
      <c r="AZ332" s="739">
        <v>14.9776023074514</v>
      </c>
      <c r="BA332" s="739">
        <v>2.9955264525431901E-5</v>
      </c>
      <c r="BB332" s="739">
        <v>1.00000516519634</v>
      </c>
      <c r="BC332" s="739">
        <v>1.04036012734842</v>
      </c>
      <c r="BD332" s="739">
        <v>1.0402841780449501</v>
      </c>
      <c r="BE332" s="739">
        <v>0.56347834031976196</v>
      </c>
      <c r="BF332" s="739"/>
      <c r="BG332" s="739">
        <v>8.2296161657480902E-6</v>
      </c>
      <c r="BH332" s="739">
        <v>7.4523781008261707E-9</v>
      </c>
      <c r="BI332" s="739">
        <v>8.2370685438489204E-6</v>
      </c>
    </row>
    <row r="333" spans="11:61">
      <c r="K333" s="4"/>
      <c r="L333" s="80"/>
      <c r="M333" s="80"/>
      <c r="N333" s="730"/>
      <c r="O333" s="80"/>
      <c r="P333" s="730"/>
      <c r="Q333" s="80"/>
      <c r="R333" s="80"/>
      <c r="S333" s="150"/>
      <c r="T333" s="731"/>
      <c r="U333" s="150"/>
      <c r="V333" s="150"/>
      <c r="W333" s="150"/>
      <c r="X333" s="150"/>
      <c r="Y333" s="150"/>
      <c r="Z333" s="150"/>
      <c r="AA333" s="150"/>
      <c r="AB333" s="150"/>
      <c r="AC333" s="150"/>
      <c r="AD333" s="150"/>
      <c r="AE333" s="150"/>
      <c r="AF333" s="150"/>
      <c r="AJ333" s="157"/>
      <c r="AK333" s="157"/>
      <c r="AL333" s="157"/>
      <c r="AM333" s="157"/>
      <c r="AQ333" s="134">
        <v>798</v>
      </c>
      <c r="AR333" s="739">
        <v>0.28795276482341498</v>
      </c>
      <c r="AS333" s="739">
        <v>6399.6478389907297</v>
      </c>
      <c r="AT333" s="739">
        <v>6399.7918153731398</v>
      </c>
      <c r="AU333" s="739">
        <v>28.6478389907276</v>
      </c>
      <c r="AV333" s="739">
        <v>28.791815373139301</v>
      </c>
      <c r="AW333" s="739">
        <v>14.346065775050199</v>
      </c>
      <c r="AX333" s="739">
        <v>225.31199607521</v>
      </c>
      <c r="AY333" s="739">
        <v>2.75954454943061E-5</v>
      </c>
      <c r="AZ333" s="739">
        <v>14.3460370829187</v>
      </c>
      <c r="BA333" s="739">
        <v>2.86921315501005E-5</v>
      </c>
      <c r="BB333" s="739">
        <v>1.0000049411585601</v>
      </c>
      <c r="BC333" s="739">
        <v>1.0402845599657999</v>
      </c>
      <c r="BD333" s="739">
        <v>1.0402078641401999</v>
      </c>
      <c r="BE333" s="739">
        <v>0.56906771672993295</v>
      </c>
      <c r="BF333" s="739"/>
      <c r="BG333" s="739">
        <v>7.5239562674430797E-6</v>
      </c>
      <c r="BH333" s="739">
        <v>6.8146351470954798E-9</v>
      </c>
      <c r="BI333" s="739">
        <v>7.53077090259018E-6</v>
      </c>
    </row>
    <row r="334" spans="11:61">
      <c r="K334" s="4"/>
      <c r="L334" s="80"/>
      <c r="M334" s="80"/>
      <c r="N334" s="730"/>
      <c r="O334" s="80"/>
      <c r="P334" s="730"/>
      <c r="Q334" s="80"/>
      <c r="R334" s="80"/>
      <c r="S334" s="150"/>
      <c r="T334" s="731"/>
      <c r="U334" s="150"/>
      <c r="V334" s="150"/>
      <c r="W334" s="150"/>
      <c r="X334" s="150"/>
      <c r="Y334" s="150"/>
      <c r="Z334" s="150"/>
      <c r="AA334" s="150"/>
      <c r="AB334" s="150"/>
      <c r="AC334" s="150"/>
      <c r="AD334" s="150"/>
      <c r="AE334" s="150"/>
      <c r="AF334" s="150"/>
      <c r="AJ334" s="157"/>
      <c r="AK334" s="157"/>
      <c r="AL334" s="157"/>
      <c r="AM334" s="157"/>
      <c r="AQ334" s="134">
        <v>799</v>
      </c>
      <c r="AR334" s="739">
        <v>0.290846738222239</v>
      </c>
      <c r="AS334" s="739">
        <v>6399.9357917555499</v>
      </c>
      <c r="AT334" s="739">
        <v>6400.08121512466</v>
      </c>
      <c r="AU334" s="739">
        <v>28.935791755551101</v>
      </c>
      <c r="AV334" s="739">
        <v>29.081215124662201</v>
      </c>
      <c r="AW334" s="739">
        <v>13.735992739919601</v>
      </c>
      <c r="AX334" s="739">
        <v>225.59877896628899</v>
      </c>
      <c r="AY334" s="739">
        <v>2.6388348734683199E-5</v>
      </c>
      <c r="AZ334" s="739">
        <v>13.7359652679341</v>
      </c>
      <c r="BA334" s="739">
        <v>2.7471985479839201E-5</v>
      </c>
      <c r="BB334" s="739">
        <v>1.00000472501914</v>
      </c>
      <c r="BC334" s="739">
        <v>1.0402082325322299</v>
      </c>
      <c r="BD334" s="739">
        <v>1.04013078301582</v>
      </c>
      <c r="BE334" s="739">
        <v>0.57471180148058898</v>
      </c>
      <c r="BF334" s="739"/>
      <c r="BG334" s="739">
        <v>6.8735323500301003E-6</v>
      </c>
      <c r="BH334" s="739">
        <v>6.2266275399162999E-9</v>
      </c>
      <c r="BI334" s="739">
        <v>6.8797589775700103E-6</v>
      </c>
    </row>
    <row r="335" spans="11:61">
      <c r="K335" s="134"/>
      <c r="L335" s="80"/>
      <c r="M335" s="80"/>
      <c r="N335" s="730"/>
      <c r="O335" s="80"/>
      <c r="P335" s="730"/>
      <c r="Q335" s="80"/>
      <c r="R335" s="80"/>
      <c r="S335" s="150"/>
      <c r="T335" s="731"/>
      <c r="U335" s="150"/>
      <c r="V335" s="150"/>
      <c r="W335" s="150"/>
      <c r="X335" s="150"/>
      <c r="Y335" s="150"/>
      <c r="Z335" s="150"/>
      <c r="AA335" s="150"/>
      <c r="AB335" s="150"/>
      <c r="AC335" s="150"/>
      <c r="AD335" s="150"/>
      <c r="AE335" s="150"/>
      <c r="AF335" s="150"/>
      <c r="AJ335" s="157"/>
      <c r="AK335" s="157"/>
      <c r="AL335" s="157"/>
      <c r="AM335" s="157"/>
      <c r="AQ335" s="134">
        <v>800</v>
      </c>
      <c r="AR335" s="739">
        <v>0.29376979653725799</v>
      </c>
      <c r="AS335" s="739">
        <v>6400.2266384937702</v>
      </c>
      <c r="AT335" s="739">
        <v>6400.3735233920397</v>
      </c>
      <c r="AU335" s="739">
        <v>29.226638493773301</v>
      </c>
      <c r="AV335" s="739">
        <v>29.3735233920419</v>
      </c>
      <c r="AW335" s="739">
        <v>13.146909838496899</v>
      </c>
      <c r="AX335" s="739">
        <v>225.88841768799301</v>
      </c>
      <c r="AY335" s="739">
        <v>2.5224271267749201E-5</v>
      </c>
      <c r="AZ335" s="739">
        <v>13.1468835446772</v>
      </c>
      <c r="BA335" s="739">
        <v>2.6293819676993801E-5</v>
      </c>
      <c r="BB335" s="739">
        <v>1.0000045165826399</v>
      </c>
      <c r="BC335" s="739">
        <v>1.04013113821618</v>
      </c>
      <c r="BD335" s="739">
        <v>1.0400529277746899</v>
      </c>
      <c r="BE335" s="739">
        <v>0.58041111627335296</v>
      </c>
      <c r="BF335" s="739"/>
      <c r="BG335" s="739">
        <v>6.2744963654099996E-6</v>
      </c>
      <c r="BH335" s="739">
        <v>5.6849057942163199E-9</v>
      </c>
      <c r="BI335" s="739">
        <v>6.2801812712042103E-6</v>
      </c>
    </row>
    <row r="336" spans="11:61">
      <c r="K336" s="4"/>
      <c r="L336" s="80"/>
      <c r="M336" s="80"/>
      <c r="N336" s="730"/>
      <c r="O336" s="80"/>
      <c r="P336" s="730"/>
      <c r="Q336" s="80"/>
      <c r="R336" s="80"/>
      <c r="S336" s="150"/>
      <c r="T336" s="731"/>
      <c r="U336" s="150"/>
      <c r="V336" s="150"/>
      <c r="W336" s="150"/>
      <c r="X336" s="150"/>
      <c r="Y336" s="150"/>
      <c r="Z336" s="150"/>
      <c r="AA336" s="150"/>
      <c r="AB336" s="150"/>
      <c r="AC336" s="150"/>
      <c r="AD336" s="150"/>
      <c r="AE336" s="150"/>
      <c r="AF336" s="150"/>
      <c r="AJ336" s="157"/>
      <c r="AK336" s="157"/>
      <c r="AL336" s="157"/>
      <c r="AM336" s="157"/>
      <c r="AQ336" s="134">
        <v>801</v>
      </c>
      <c r="AR336" s="739">
        <v>0.29672223207673898</v>
      </c>
      <c r="AS336" s="739">
        <v>6400.5204082903101</v>
      </c>
      <c r="AT336" s="739">
        <v>6400.6687694063503</v>
      </c>
      <c r="AU336" s="739">
        <v>29.520408290310598</v>
      </c>
      <c r="AV336" s="739">
        <v>29.6687694063489</v>
      </c>
      <c r="AW336" s="739">
        <v>12.578316699493801</v>
      </c>
      <c r="AX336" s="739">
        <v>226.180940412572</v>
      </c>
      <c r="AY336" s="739">
        <v>2.4102130124743199E-5</v>
      </c>
      <c r="AZ336" s="739">
        <v>12.5782915428604</v>
      </c>
      <c r="BA336" s="739">
        <v>2.51566333989875E-5</v>
      </c>
      <c r="BB336" s="739">
        <v>1.0000043156551699</v>
      </c>
      <c r="BC336" s="739">
        <v>1.04005327011781</v>
      </c>
      <c r="BD336" s="739">
        <v>1.0399742914508201</v>
      </c>
      <c r="BE336" s="739">
        <v>0.58616618752103</v>
      </c>
      <c r="BF336" s="739"/>
      <c r="BG336" s="739">
        <v>5.7232291450198704E-6</v>
      </c>
      <c r="BH336" s="739">
        <v>5.1862244160372202E-9</v>
      </c>
      <c r="BI336" s="739">
        <v>5.7284153694359097E-6</v>
      </c>
    </row>
    <row r="337" spans="11:61">
      <c r="K337" s="4"/>
      <c r="L337" s="80"/>
      <c r="M337" s="80"/>
      <c r="N337" s="730"/>
      <c r="O337" s="80"/>
      <c r="P337" s="730"/>
      <c r="Q337" s="80"/>
      <c r="R337" s="80"/>
      <c r="S337" s="150"/>
      <c r="T337" s="731"/>
      <c r="U337" s="150"/>
      <c r="V337" s="150"/>
      <c r="W337" s="150"/>
      <c r="X337" s="150"/>
      <c r="Y337" s="150"/>
      <c r="Z337" s="150"/>
      <c r="AA337" s="150"/>
      <c r="AB337" s="150"/>
      <c r="AC337" s="150"/>
      <c r="AD337" s="150"/>
      <c r="AE337" s="150"/>
      <c r="AF337" s="150"/>
      <c r="AJ337" s="157"/>
      <c r="AK337" s="157"/>
      <c r="AL337" s="157"/>
      <c r="AM337" s="157"/>
      <c r="AQ337" s="134">
        <v>802</v>
      </c>
      <c r="AR337" s="739">
        <v>0.299704340086698</v>
      </c>
      <c r="AS337" s="739">
        <v>6400.8171305223896</v>
      </c>
      <c r="AT337" s="739">
        <v>6400.9669826924301</v>
      </c>
      <c r="AU337" s="739">
        <v>29.817130522387298</v>
      </c>
      <c r="AV337" s="739">
        <v>29.966982692430602</v>
      </c>
      <c r="AW337" s="739">
        <v>12.0297162061159</v>
      </c>
      <c r="AX337" s="739">
        <v>226.47637558483399</v>
      </c>
      <c r="AY337" s="739">
        <v>2.3020851469683101E-5</v>
      </c>
      <c r="AZ337" s="739">
        <v>12.0296921466835</v>
      </c>
      <c r="BA337" s="739">
        <v>2.4059432412231701E-5</v>
      </c>
      <c r="BB337" s="739">
        <v>1.00000412204442</v>
      </c>
      <c r="BC337" s="739">
        <v>1.0399746212682199</v>
      </c>
      <c r="BD337" s="739">
        <v>1.0398948670086601</v>
      </c>
      <c r="BE337" s="739">
        <v>0.59197754638489597</v>
      </c>
      <c r="BF337" s="739"/>
      <c r="BG337" s="739">
        <v>5.21632975056166E-6</v>
      </c>
      <c r="BH337" s="739">
        <v>4.72753249872551E-9</v>
      </c>
      <c r="BI337" s="739">
        <v>5.2210572830603799E-6</v>
      </c>
    </row>
    <row r="338" spans="11:61">
      <c r="K338" s="4"/>
      <c r="L338" s="80"/>
      <c r="M338" s="80"/>
      <c r="N338" s="730"/>
      <c r="O338" s="80"/>
      <c r="P338" s="730"/>
      <c r="Q338" s="80"/>
      <c r="R338" s="80"/>
      <c r="S338" s="150"/>
      <c r="T338" s="731"/>
      <c r="U338" s="150"/>
      <c r="V338" s="150"/>
      <c r="W338" s="150"/>
      <c r="X338" s="150"/>
      <c r="Y338" s="150"/>
      <c r="Z338" s="150"/>
      <c r="AA338" s="150"/>
      <c r="AB338" s="150"/>
      <c r="AC338" s="150"/>
      <c r="AD338" s="150"/>
      <c r="AE338" s="150"/>
      <c r="AF338" s="150"/>
      <c r="AJ338" s="157"/>
      <c r="AK338" s="157"/>
      <c r="AL338" s="157"/>
      <c r="AM338" s="157"/>
      <c r="AQ338" s="134">
        <v>803</v>
      </c>
      <c r="AR338" s="739">
        <v>0.30271641878041899</v>
      </c>
      <c r="AS338" s="739">
        <v>6401.1168348624697</v>
      </c>
      <c r="AT338" s="739">
        <v>6401.26819307186</v>
      </c>
      <c r="AU338" s="739">
        <v>30.116834862474001</v>
      </c>
      <c r="AV338" s="739">
        <v>30.2681930718642</v>
      </c>
      <c r="AW338" s="739">
        <v>11.500614794696901</v>
      </c>
      <c r="AX338" s="739">
        <v>226.77475192466801</v>
      </c>
      <c r="AY338" s="739">
        <v>2.1979371203005001E-5</v>
      </c>
      <c r="AZ338" s="739">
        <v>11.5005917934674</v>
      </c>
      <c r="BA338" s="739">
        <v>2.3001229589393899E-5</v>
      </c>
      <c r="BB338" s="739">
        <v>1.00000393555988</v>
      </c>
      <c r="BC338" s="739">
        <v>1.0398951846288</v>
      </c>
      <c r="BD338" s="739">
        <v>1.03981464734236</v>
      </c>
      <c r="BE338" s="739">
        <v>0.59784572881199005</v>
      </c>
      <c r="BF338" s="739"/>
      <c r="BG338" s="739">
        <v>4.7506051147894597E-6</v>
      </c>
      <c r="BH338" s="739">
        <v>4.3059645685811501E-9</v>
      </c>
      <c r="BI338" s="739">
        <v>4.75491107935804E-6</v>
      </c>
    </row>
    <row r="339" spans="11:61">
      <c r="K339" s="134"/>
      <c r="L339" s="80"/>
      <c r="M339" s="80"/>
      <c r="N339" s="730"/>
      <c r="O339" s="80"/>
      <c r="P339" s="730"/>
      <c r="Q339" s="80"/>
      <c r="R339" s="80"/>
      <c r="S339" s="150"/>
      <c r="T339" s="731"/>
      <c r="U339" s="150"/>
      <c r="V339" s="150"/>
      <c r="W339" s="150"/>
      <c r="X339" s="150"/>
      <c r="Y339" s="150"/>
      <c r="Z339" s="150"/>
      <c r="AA339" s="150"/>
      <c r="AB339" s="150"/>
      <c r="AC339" s="150"/>
      <c r="AD339" s="150"/>
      <c r="AE339" s="150"/>
      <c r="AF339" s="150"/>
      <c r="AJ339" s="157"/>
      <c r="AK339" s="157"/>
      <c r="AL339" s="157"/>
      <c r="AM339" s="157"/>
      <c r="AQ339" s="134">
        <v>804</v>
      </c>
      <c r="AR339" s="739">
        <v>0.305758769368283</v>
      </c>
      <c r="AS339" s="739">
        <v>6401.4195512812503</v>
      </c>
      <c r="AT339" s="739">
        <v>6401.5724306659404</v>
      </c>
      <c r="AU339" s="739">
        <v>30.4195512812544</v>
      </c>
      <c r="AV339" s="739">
        <v>30.572430665938501</v>
      </c>
      <c r="AW339" s="739">
        <v>10.9905227446972</v>
      </c>
      <c r="AX339" s="739">
        <v>227.07609842959801</v>
      </c>
      <c r="AY339" s="739">
        <v>2.09766355441789E-5</v>
      </c>
      <c r="AZ339" s="739">
        <v>10.990500763651699</v>
      </c>
      <c r="BA339" s="739">
        <v>2.19810454893945E-5</v>
      </c>
      <c r="BB339" s="739">
        <v>1.0000037560128401</v>
      </c>
      <c r="BC339" s="739">
        <v>1.0398149530904199</v>
      </c>
      <c r="BD339" s="739">
        <v>1.03973362527505</v>
      </c>
      <c r="BE339" s="739">
        <v>0.60377127557285404</v>
      </c>
      <c r="BF339" s="739"/>
      <c r="BG339" s="739">
        <v>4.3230599780315999E-6</v>
      </c>
      <c r="BH339" s="739">
        <v>3.9188316855800999E-9</v>
      </c>
      <c r="BI339" s="739">
        <v>4.3269788097171802E-6</v>
      </c>
    </row>
    <row r="340" spans="11:61">
      <c r="K340" s="4"/>
      <c r="L340" s="80"/>
      <c r="M340" s="80"/>
      <c r="N340" s="730"/>
      <c r="O340" s="80"/>
      <c r="P340" s="730"/>
      <c r="Q340" s="80"/>
      <c r="R340" s="80"/>
      <c r="S340" s="150"/>
      <c r="T340" s="731"/>
      <c r="U340" s="150"/>
      <c r="V340" s="150"/>
      <c r="W340" s="150"/>
      <c r="X340" s="150"/>
      <c r="Y340" s="150"/>
      <c r="Z340" s="150"/>
      <c r="AA340" s="150"/>
      <c r="AB340" s="150"/>
      <c r="AC340" s="150"/>
      <c r="AD340" s="150"/>
      <c r="AE340" s="150"/>
      <c r="AF340" s="150"/>
      <c r="AJ340" s="157"/>
      <c r="AK340" s="157"/>
      <c r="AL340" s="157"/>
      <c r="AM340" s="157"/>
      <c r="AQ340" s="134">
        <v>805</v>
      </c>
      <c r="AR340" s="739">
        <v>0.30883169608788402</v>
      </c>
      <c r="AS340" s="739">
        <v>6401.7253100506196</v>
      </c>
      <c r="AT340" s="739">
        <v>6401.8797258986697</v>
      </c>
      <c r="AU340" s="739">
        <v>30.725310050622699</v>
      </c>
      <c r="AV340" s="739">
        <v>30.879725898666599</v>
      </c>
      <c r="AW340" s="739">
        <v>10.498954459768299</v>
      </c>
      <c r="AX340" s="739">
        <v>227.380444377353</v>
      </c>
      <c r="AY340" s="739">
        <v>2.0011601592756698E-5</v>
      </c>
      <c r="AZ340" s="739">
        <v>10.4989334618593</v>
      </c>
      <c r="BA340" s="739">
        <v>2.0997908919536501E-5</v>
      </c>
      <c r="BB340" s="739">
        <v>1.0000035832165799</v>
      </c>
      <c r="BC340" s="739">
        <v>1.0397339194727699</v>
      </c>
      <c r="BD340" s="739">
        <v>1.03965179355811</v>
      </c>
      <c r="BE340" s="739">
        <v>0.60975473230155297</v>
      </c>
      <c r="BF340" s="739"/>
      <c r="BG340" s="739">
        <v>3.9308871250454396E-6</v>
      </c>
      <c r="BH340" s="739">
        <v>3.56361280380423E-9</v>
      </c>
      <c r="BI340" s="739">
        <v>3.93445073784924E-6</v>
      </c>
    </row>
    <row r="341" spans="11:61">
      <c r="K341" s="4"/>
      <c r="L341" s="80"/>
      <c r="M341" s="80"/>
      <c r="N341" s="730"/>
      <c r="O341" s="80"/>
      <c r="P341" s="730"/>
      <c r="Q341" s="80"/>
      <c r="R341" s="80"/>
      <c r="S341" s="150"/>
      <c r="T341" s="731"/>
      <c r="U341" s="150"/>
      <c r="V341" s="150"/>
      <c r="W341" s="150"/>
      <c r="X341" s="150"/>
      <c r="Y341" s="150"/>
      <c r="Z341" s="150"/>
      <c r="AA341" s="150"/>
      <c r="AB341" s="150"/>
      <c r="AC341" s="150"/>
      <c r="AD341" s="150"/>
      <c r="AE341" s="150"/>
      <c r="AF341" s="150"/>
      <c r="AJ341" s="157"/>
      <c r="AK341" s="157"/>
      <c r="AL341" s="157"/>
      <c r="AM341" s="157"/>
      <c r="AQ341" s="134">
        <v>806</v>
      </c>
      <c r="AR341" s="739">
        <v>0.31193550623445498</v>
      </c>
      <c r="AS341" s="739">
        <v>6402.0341417467098</v>
      </c>
      <c r="AT341" s="739">
        <v>6402.1901094998302</v>
      </c>
      <c r="AU341" s="739">
        <v>31.034141746710599</v>
      </c>
      <c r="AV341" s="739">
        <v>31.190109499827798</v>
      </c>
      <c r="AW341" s="739">
        <v>10.025428739603299</v>
      </c>
      <c r="AX341" s="739">
        <v>227.687819328459</v>
      </c>
      <c r="AY341" s="739">
        <v>1.90832378673539E-5</v>
      </c>
      <c r="AZ341" s="739">
        <v>10.0254086887458</v>
      </c>
      <c r="BA341" s="739">
        <v>2.00508574792066E-5</v>
      </c>
      <c r="BB341" s="739">
        <v>1.0000034169864001</v>
      </c>
      <c r="BC341" s="739">
        <v>1.0396520765236399</v>
      </c>
      <c r="BD341" s="739">
        <v>1.03956914487047</v>
      </c>
      <c r="BE341" s="739">
        <v>0.61579664952841995</v>
      </c>
      <c r="BF341" s="739"/>
      <c r="BG341" s="739">
        <v>3.5714579257611499E-6</v>
      </c>
      <c r="BH341" s="739">
        <v>3.2379463952633E-9</v>
      </c>
      <c r="BI341" s="739">
        <v>3.5746958721564098E-6</v>
      </c>
    </row>
    <row r="342" spans="11:61">
      <c r="K342" s="4"/>
      <c r="L342" s="80"/>
      <c r="M342" s="80"/>
      <c r="N342" s="730"/>
      <c r="O342" s="80"/>
      <c r="P342" s="730"/>
      <c r="Q342" s="80"/>
      <c r="R342" s="80"/>
      <c r="S342" s="150"/>
      <c r="T342" s="731"/>
      <c r="U342" s="150"/>
      <c r="V342" s="150"/>
      <c r="W342" s="150"/>
      <c r="X342" s="150"/>
      <c r="Y342" s="150"/>
      <c r="Z342" s="150"/>
      <c r="AA342" s="150"/>
      <c r="AB342" s="150"/>
      <c r="AC342" s="150"/>
      <c r="AD342" s="150"/>
      <c r="AE342" s="150"/>
      <c r="AF342" s="150"/>
      <c r="AJ342" s="157"/>
      <c r="AK342" s="157"/>
      <c r="AL342" s="157"/>
      <c r="AM342" s="157"/>
      <c r="AQ342" s="134">
        <v>807</v>
      </c>
      <c r="AR342" s="739">
        <v>0.31507051019159599</v>
      </c>
      <c r="AS342" s="739">
        <v>6402.3460772529497</v>
      </c>
      <c r="AT342" s="739">
        <v>6402.5036125080396</v>
      </c>
      <c r="AU342" s="739">
        <v>31.346077252945101</v>
      </c>
      <c r="AV342" s="739">
        <v>31.503612508040899</v>
      </c>
      <c r="AW342" s="739">
        <v>9.5694690423131004</v>
      </c>
      <c r="AX342" s="739">
        <v>227.99825312885699</v>
      </c>
      <c r="AY342" s="739">
        <v>1.81905248221113E-5</v>
      </c>
      <c r="AZ342" s="739">
        <v>9.5694499033750198</v>
      </c>
      <c r="BA342" s="739">
        <v>1.9138938084626199E-5</v>
      </c>
      <c r="BB342" s="739">
        <v>1.0000032571397299</v>
      </c>
      <c r="BC342" s="739">
        <v>1.0395694169181999</v>
      </c>
      <c r="BD342" s="739">
        <v>1.03948567181787</v>
      </c>
      <c r="BE342" s="739">
        <v>0.62189758272597795</v>
      </c>
      <c r="BF342" s="739"/>
      <c r="BG342" s="739">
        <v>3.24231318246946E-6</v>
      </c>
      <c r="BH342" s="739">
        <v>2.9396223398810402E-9</v>
      </c>
      <c r="BI342" s="739">
        <v>3.24525280480934E-6</v>
      </c>
    </row>
    <row r="343" spans="11:61">
      <c r="K343" s="134"/>
      <c r="L343" s="80"/>
      <c r="M343" s="80"/>
      <c r="N343" s="730"/>
      <c r="O343" s="80"/>
      <c r="P343" s="730"/>
      <c r="Q343" s="80"/>
      <c r="R343" s="80"/>
      <c r="S343" s="150"/>
      <c r="T343" s="731"/>
      <c r="U343" s="150"/>
      <c r="V343" s="150"/>
      <c r="W343" s="150"/>
      <c r="X343" s="150"/>
      <c r="Y343" s="150"/>
      <c r="Z343" s="150"/>
      <c r="AA343" s="150"/>
      <c r="AB343" s="150"/>
      <c r="AC343" s="150"/>
      <c r="AD343" s="150"/>
      <c r="AE343" s="150"/>
      <c r="AF343" s="150"/>
      <c r="AJ343" s="157"/>
      <c r="AK343" s="157"/>
      <c r="AL343" s="157"/>
      <c r="AM343" s="157"/>
      <c r="AQ343" s="134">
        <v>808</v>
      </c>
      <c r="AR343" s="739">
        <v>0.31823702146231497</v>
      </c>
      <c r="AS343" s="739">
        <v>6402.6611477631404</v>
      </c>
      <c r="AT343" s="739">
        <v>6402.8202662738704</v>
      </c>
      <c r="AU343" s="739">
        <v>31.6611477631367</v>
      </c>
      <c r="AV343" s="739">
        <v>31.820266273867801</v>
      </c>
      <c r="AW343" s="739">
        <v>9.1306037370827706</v>
      </c>
      <c r="AX343" s="739">
        <v>228.31177591253601</v>
      </c>
      <c r="AY343" s="739">
        <v>1.73324553402258E-5</v>
      </c>
      <c r="AZ343" s="739">
        <v>9.1305854758752893</v>
      </c>
      <c r="BA343" s="739">
        <v>1.82612074741655E-5</v>
      </c>
      <c r="BB343" s="739">
        <v>1.00000310349626</v>
      </c>
      <c r="BC343" s="739">
        <v>1.03948593325828</v>
      </c>
      <c r="BD343" s="739">
        <v>1.03940136693218</v>
      </c>
      <c r="BE343" s="739">
        <v>0.62805809233941601</v>
      </c>
      <c r="BF343" s="739"/>
      <c r="BG343" s="739">
        <v>2.9411542850437899E-6</v>
      </c>
      <c r="BH343" s="739">
        <v>2.66657408353875E-9</v>
      </c>
      <c r="BI343" s="739">
        <v>2.9438208591273299E-6</v>
      </c>
    </row>
    <row r="344" spans="11:61">
      <c r="K344" s="4"/>
      <c r="L344" s="80"/>
      <c r="M344" s="80"/>
      <c r="N344" s="730"/>
      <c r="O344" s="80"/>
      <c r="P344" s="730"/>
      <c r="Q344" s="80"/>
      <c r="R344" s="80"/>
      <c r="S344" s="150"/>
      <c r="T344" s="731"/>
      <c r="U344" s="150"/>
      <c r="V344" s="150"/>
      <c r="W344" s="150"/>
      <c r="X344" s="150"/>
      <c r="Y344" s="150"/>
      <c r="Z344" s="150"/>
      <c r="AA344" s="150"/>
      <c r="AB344" s="150"/>
      <c r="AC344" s="150"/>
      <c r="AD344" s="150"/>
      <c r="AE344" s="150"/>
      <c r="AF344" s="150"/>
      <c r="AJ344" s="157"/>
      <c r="AK344" s="157"/>
      <c r="AL344" s="157"/>
      <c r="AM344" s="157"/>
      <c r="AQ344" s="134">
        <v>809</v>
      </c>
      <c r="AR344" s="739">
        <v>0.32143535670037898</v>
      </c>
      <c r="AS344" s="739">
        <v>6402.9793847846004</v>
      </c>
      <c r="AT344" s="739">
        <v>6403.1401024629504</v>
      </c>
      <c r="AU344" s="739">
        <v>31.979384784598999</v>
      </c>
      <c r="AV344" s="739">
        <v>32.140102462949201</v>
      </c>
      <c r="AW344" s="739">
        <v>8.7083663468895196</v>
      </c>
      <c r="AX344" s="739">
        <v>228.628418104193</v>
      </c>
      <c r="AY344" s="739">
        <v>1.6508035204188399E-5</v>
      </c>
      <c r="AZ344" s="739">
        <v>8.7083489301568306</v>
      </c>
      <c r="BA344" s="739">
        <v>1.7416732693779001E-5</v>
      </c>
      <c r="BB344" s="739">
        <v>1.00000295587794</v>
      </c>
      <c r="BC344" s="739">
        <v>1.0394016180717101</v>
      </c>
      <c r="BD344" s="739">
        <v>1.0393162226707</v>
      </c>
      <c r="BE344" s="739">
        <v>0.63427874383432903</v>
      </c>
      <c r="BF344" s="739"/>
      <c r="BG344" s="739">
        <v>2.66583467487057E-6</v>
      </c>
      <c r="BH344" s="739">
        <v>2.4168710652339799E-9</v>
      </c>
      <c r="BI344" s="739">
        <v>2.6682515459358001E-6</v>
      </c>
    </row>
    <row r="345" spans="11:61">
      <c r="K345" s="4"/>
      <c r="L345" s="80"/>
      <c r="M345" s="80"/>
      <c r="N345" s="730"/>
      <c r="O345" s="80"/>
      <c r="P345" s="730"/>
      <c r="Q345" s="80"/>
      <c r="R345" s="80"/>
      <c r="S345" s="150"/>
      <c r="T345" s="731"/>
      <c r="U345" s="150"/>
      <c r="V345" s="150"/>
      <c r="W345" s="150"/>
      <c r="X345" s="150"/>
      <c r="Y345" s="150"/>
      <c r="Z345" s="150"/>
      <c r="AA345" s="150"/>
      <c r="AB345" s="150"/>
      <c r="AC345" s="150"/>
      <c r="AD345" s="150"/>
      <c r="AE345" s="150"/>
      <c r="AF345" s="150"/>
      <c r="AJ345" s="157"/>
      <c r="AK345" s="157"/>
      <c r="AL345" s="157"/>
      <c r="AM345" s="157"/>
      <c r="AQ345" s="134">
        <v>810</v>
      </c>
      <c r="AR345" s="739">
        <v>0.32466583574197699</v>
      </c>
      <c r="AS345" s="739">
        <v>6403.3008201413004</v>
      </c>
      <c r="AT345" s="739">
        <v>6403.4631530591696</v>
      </c>
      <c r="AU345" s="739">
        <v>32.300820141299397</v>
      </c>
      <c r="AV345" s="739">
        <v>32.463153059170303</v>
      </c>
      <c r="AW345" s="739">
        <v>8.3028173526290292</v>
      </c>
      <c r="AX345" s="739">
        <v>229.484989181358</v>
      </c>
      <c r="AY345" s="739">
        <v>1.5680507267452001E-5</v>
      </c>
      <c r="AZ345" s="739">
        <v>8.3028007469943308</v>
      </c>
      <c r="BA345" s="739">
        <v>1.6605634705258099E-5</v>
      </c>
      <c r="BB345" s="739">
        <v>1.0000028077029</v>
      </c>
      <c r="BC345" s="739">
        <v>1.0393164747082999</v>
      </c>
      <c r="BD345" s="739">
        <v>1.03923024230998</v>
      </c>
      <c r="BE345" s="739">
        <v>0.64056011959655701</v>
      </c>
      <c r="BF345" s="739"/>
      <c r="BG345" s="739">
        <v>2.39858390556374E-6</v>
      </c>
      <c r="BH345" s="739">
        <v>2.1755880068333201E-9</v>
      </c>
      <c r="BI345" s="739">
        <v>2.4007594935705702E-6</v>
      </c>
    </row>
    <row r="346" spans="11:61">
      <c r="K346" s="4"/>
      <c r="L346" s="80"/>
      <c r="M346" s="80"/>
      <c r="N346" s="730"/>
      <c r="O346" s="80"/>
      <c r="P346" s="730"/>
      <c r="Q346" s="80"/>
      <c r="R346" s="80"/>
      <c r="S346" s="150"/>
      <c r="T346" s="731"/>
      <c r="U346" s="150"/>
      <c r="V346" s="150"/>
      <c r="W346" s="150"/>
      <c r="X346" s="150"/>
      <c r="Y346" s="150"/>
      <c r="Z346" s="150"/>
      <c r="AA346" s="150"/>
      <c r="AB346" s="150"/>
      <c r="AC346" s="150"/>
      <c r="AD346" s="150"/>
      <c r="AE346" s="150"/>
      <c r="AF346" s="150"/>
      <c r="AJ346" s="157"/>
      <c r="AK346" s="157"/>
      <c r="AL346" s="157"/>
      <c r="AM346" s="157"/>
      <c r="AQ346" s="134">
        <v>811</v>
      </c>
      <c r="AR346" s="739">
        <v>0.327928781637705</v>
      </c>
      <c r="AS346" s="739">
        <v>6403.6254859770397</v>
      </c>
      <c r="AT346" s="739">
        <v>6403.7894503678599</v>
      </c>
      <c r="AU346" s="739">
        <v>32.625485977041301</v>
      </c>
      <c r="AV346" s="739">
        <v>32.789450367860198</v>
      </c>
      <c r="AW346" s="739">
        <v>7.91380458142969</v>
      </c>
      <c r="AX346" s="739">
        <v>230.389314863647</v>
      </c>
      <c r="AY346" s="739">
        <v>1.4887161358249301E-5</v>
      </c>
      <c r="AZ346" s="739">
        <v>7.9137887538205298</v>
      </c>
      <c r="BA346" s="739">
        <v>1.5827609162859399E-5</v>
      </c>
      <c r="BB346" s="739">
        <v>1.0000026656484</v>
      </c>
      <c r="BC346" s="739">
        <v>1.03923048388935</v>
      </c>
      <c r="BD346" s="739">
        <v>1.03914340650193</v>
      </c>
      <c r="BE346" s="739">
        <v>0.64690278276248103</v>
      </c>
      <c r="BF346" s="739"/>
      <c r="BG346" s="739">
        <v>2.1557606749737601E-6</v>
      </c>
      <c r="BH346" s="739">
        <v>1.9562326667531598E-9</v>
      </c>
      <c r="BI346" s="739">
        <v>2.1577169076405099E-6</v>
      </c>
    </row>
    <row r="347" spans="11:61">
      <c r="K347" s="134"/>
      <c r="L347" s="80"/>
      <c r="M347" s="80"/>
      <c r="N347" s="730"/>
      <c r="O347" s="80"/>
      <c r="P347" s="730"/>
      <c r="Q347" s="80"/>
      <c r="R347" s="80"/>
      <c r="S347" s="150"/>
      <c r="T347" s="731"/>
      <c r="U347" s="150"/>
      <c r="V347" s="150"/>
      <c r="W347" s="150"/>
      <c r="X347" s="150"/>
      <c r="Y347" s="150"/>
      <c r="Z347" s="150"/>
      <c r="AA347" s="150"/>
      <c r="AB347" s="150"/>
      <c r="AC347" s="150"/>
      <c r="AD347" s="150"/>
      <c r="AE347" s="150"/>
      <c r="AF347" s="150"/>
      <c r="AJ347" s="157"/>
      <c r="AK347" s="157"/>
      <c r="AL347" s="157"/>
      <c r="AM347" s="157"/>
      <c r="AQ347" s="134">
        <v>812</v>
      </c>
      <c r="AR347" s="739">
        <v>0.33122452068487201</v>
      </c>
      <c r="AS347" s="739">
        <v>6403.9534147586801</v>
      </c>
      <c r="AT347" s="739">
        <v>6404.11902701902</v>
      </c>
      <c r="AU347" s="739">
        <v>32.953414758679003</v>
      </c>
      <c r="AV347" s="739">
        <v>33.119027019021502</v>
      </c>
      <c r="AW347" s="739">
        <v>7.54085751380497</v>
      </c>
      <c r="AX347" s="739">
        <v>231.30263541498701</v>
      </c>
      <c r="AY347" s="739">
        <v>1.4129573753535E-5</v>
      </c>
      <c r="AZ347" s="739">
        <v>7.5408424320899403</v>
      </c>
      <c r="BA347" s="739">
        <v>1.5081715027609901E-5</v>
      </c>
      <c r="BB347" s="739">
        <v>1.0000025299967199</v>
      </c>
      <c r="BC347" s="739">
        <v>1.0391436371467899</v>
      </c>
      <c r="BD347" s="739">
        <v>1.0390557067064099</v>
      </c>
      <c r="BE347" s="739">
        <v>0.65330731320045698</v>
      </c>
      <c r="BF347" s="739"/>
      <c r="BG347" s="739">
        <v>1.9363865924504198E-6</v>
      </c>
      <c r="BH347" s="739">
        <v>1.7578728112688901E-9</v>
      </c>
      <c r="BI347" s="739">
        <v>1.9381444652616899E-6</v>
      </c>
    </row>
    <row r="348" spans="11:61">
      <c r="K348" s="4"/>
      <c r="L348" s="80"/>
      <c r="M348" s="80"/>
      <c r="N348" s="730"/>
      <c r="O348" s="80"/>
      <c r="P348" s="730"/>
      <c r="Q348" s="80"/>
      <c r="R348" s="80"/>
      <c r="S348" s="150"/>
      <c r="T348" s="731"/>
      <c r="U348" s="150"/>
      <c r="V348" s="150"/>
      <c r="W348" s="150"/>
      <c r="X348" s="150"/>
      <c r="Y348" s="150"/>
      <c r="Z348" s="150"/>
      <c r="AA348" s="150"/>
      <c r="AB348" s="150"/>
      <c r="AC348" s="150"/>
      <c r="AD348" s="150"/>
      <c r="AE348" s="150"/>
      <c r="AF348" s="150"/>
      <c r="AJ348" s="157"/>
      <c r="AK348" s="157"/>
      <c r="AL348" s="157"/>
      <c r="AM348" s="157"/>
      <c r="AQ348" s="134">
        <v>813</v>
      </c>
      <c r="AR348" s="739">
        <v>0.334553382460128</v>
      </c>
      <c r="AS348" s="739">
        <v>6404.2846392793599</v>
      </c>
      <c r="AT348" s="739">
        <v>6404.4519159705897</v>
      </c>
      <c r="AU348" s="739">
        <v>33.284639279363901</v>
      </c>
      <c r="AV348" s="739">
        <v>33.451915970594001</v>
      </c>
      <c r="AW348" s="739">
        <v>7.1834239363488201</v>
      </c>
      <c r="AX348" s="739">
        <v>232.225039356135</v>
      </c>
      <c r="AY348" s="739">
        <v>1.3406374879493901E-5</v>
      </c>
      <c r="AZ348" s="739">
        <v>7.1834095695009497</v>
      </c>
      <c r="BA348" s="739">
        <v>1.43668478726976E-5</v>
      </c>
      <c r="BB348" s="739">
        <v>1.00000240050263</v>
      </c>
      <c r="BC348" s="739">
        <v>1.0390559268375501</v>
      </c>
      <c r="BD348" s="739">
        <v>1.03896713520752</v>
      </c>
      <c r="BE348" s="739">
        <v>0.65977429692884504</v>
      </c>
      <c r="BF348" s="739"/>
      <c r="BG348" s="739">
        <v>1.73832827702604E-6</v>
      </c>
      <c r="BH348" s="739">
        <v>1.5786176277968599E-9</v>
      </c>
      <c r="BI348" s="739">
        <v>1.7399068946538401E-6</v>
      </c>
    </row>
    <row r="349" spans="11:61">
      <c r="K349" s="4"/>
      <c r="L349" s="80"/>
      <c r="M349" s="80"/>
      <c r="N349" s="730"/>
      <c r="O349" s="80"/>
      <c r="P349" s="730"/>
      <c r="Q349" s="80"/>
      <c r="R349" s="80"/>
      <c r="S349" s="150"/>
      <c r="T349" s="731"/>
      <c r="U349" s="150"/>
      <c r="V349" s="150"/>
      <c r="W349" s="150"/>
      <c r="X349" s="150"/>
      <c r="Y349" s="150"/>
      <c r="Z349" s="150"/>
      <c r="AA349" s="150"/>
      <c r="AB349" s="150"/>
      <c r="AC349" s="150"/>
      <c r="AD349" s="150"/>
      <c r="AE349" s="150"/>
      <c r="AF349" s="150"/>
      <c r="AJ349" s="157"/>
      <c r="AK349" s="157"/>
      <c r="AL349" s="157"/>
      <c r="AM349" s="157"/>
      <c r="AQ349" s="134">
        <v>814</v>
      </c>
      <c r="AR349" s="739">
        <v>0.33791569985242598</v>
      </c>
      <c r="AS349" s="739">
        <v>6404.6191926618203</v>
      </c>
      <c r="AT349" s="739">
        <v>6404.7881505117502</v>
      </c>
      <c r="AU349" s="739">
        <v>33.619192661824101</v>
      </c>
      <c r="AV349" s="739">
        <v>33.788150511750302</v>
      </c>
      <c r="AW349" s="739">
        <v>6.8409653438519404</v>
      </c>
      <c r="AX349" s="739">
        <v>233.15661605998201</v>
      </c>
      <c r="AY349" s="739">
        <v>1.27162352504837E-5</v>
      </c>
      <c r="AZ349" s="739">
        <v>6.8409516619212498</v>
      </c>
      <c r="BA349" s="739">
        <v>1.3681930687703901E-5</v>
      </c>
      <c r="BB349" s="739">
        <v>1.0000022769280501</v>
      </c>
      <c r="BC349" s="739">
        <v>1.0389673452333299</v>
      </c>
      <c r="BD349" s="739">
        <v>1.0388776842035501</v>
      </c>
      <c r="BE349" s="739">
        <v>0.66630432517604299</v>
      </c>
      <c r="BF349" s="739"/>
      <c r="BG349" s="739">
        <v>1.5596329594160599E-6</v>
      </c>
      <c r="BH349" s="739">
        <v>1.41673455323496E-9</v>
      </c>
      <c r="BI349" s="739">
        <v>1.56104969396929E-6</v>
      </c>
    </row>
    <row r="350" spans="11:61">
      <c r="K350" s="4"/>
      <c r="L350" s="80"/>
      <c r="M350" s="80"/>
      <c r="N350" s="730"/>
      <c r="O350" s="80"/>
      <c r="P350" s="730"/>
      <c r="Q350" s="80"/>
      <c r="R350" s="80"/>
      <c r="S350" s="150"/>
      <c r="T350" s="731"/>
      <c r="U350" s="150"/>
      <c r="V350" s="150"/>
      <c r="W350" s="150"/>
      <c r="X350" s="150"/>
      <c r="Y350" s="150"/>
      <c r="Z350" s="150"/>
      <c r="AA350" s="150"/>
      <c r="AB350" s="150"/>
      <c r="AC350" s="150"/>
      <c r="AD350" s="150"/>
      <c r="AE350" s="150"/>
      <c r="AF350" s="150"/>
      <c r="AJ350" s="157"/>
      <c r="AK350" s="157"/>
      <c r="AL350" s="157"/>
      <c r="AM350" s="157"/>
      <c r="AQ350" s="134">
        <v>815</v>
      </c>
      <c r="AR350" s="739">
        <v>0.34131180909630698</v>
      </c>
      <c r="AS350" s="739">
        <v>6404.9571083616802</v>
      </c>
      <c r="AT350" s="739">
        <v>6405.1277642662199</v>
      </c>
      <c r="AU350" s="739">
        <v>33.957108361676497</v>
      </c>
      <c r="AV350" s="739">
        <v>34.127764266224702</v>
      </c>
      <c r="AW350" s="739">
        <v>6.5129568300920804</v>
      </c>
      <c r="AX350" s="739">
        <v>234.09745575937299</v>
      </c>
      <c r="AY350" s="739">
        <v>1.20578648794174E-5</v>
      </c>
      <c r="AZ350" s="739">
        <v>6.5129438041784198</v>
      </c>
      <c r="BA350" s="739">
        <v>1.30259136601842E-5</v>
      </c>
      <c r="BB350" s="739">
        <v>1.0000021590420201</v>
      </c>
      <c r="BC350" s="739">
        <v>1.03887788452021</v>
      </c>
      <c r="BD350" s="739">
        <v>1.0387873458066299</v>
      </c>
      <c r="BE350" s="739">
        <v>0.67289799441550702</v>
      </c>
      <c r="BF350" s="739"/>
      <c r="BG350" s="739">
        <v>1.3985145034882999E-6</v>
      </c>
      <c r="BH350" s="739">
        <v>1.2706371921268399E-9</v>
      </c>
      <c r="BI350" s="739">
        <v>1.3997851406804201E-6</v>
      </c>
    </row>
    <row r="351" spans="11:61">
      <c r="K351" s="134"/>
      <c r="L351" s="80"/>
      <c r="M351" s="80"/>
      <c r="N351" s="730"/>
      <c r="O351" s="80"/>
      <c r="P351" s="730"/>
      <c r="Q351" s="80"/>
      <c r="R351" s="80"/>
      <c r="S351" s="150"/>
      <c r="T351" s="731"/>
      <c r="U351" s="150"/>
      <c r="V351" s="150"/>
      <c r="W351" s="150"/>
      <c r="X351" s="150"/>
      <c r="Y351" s="150"/>
      <c r="Z351" s="150"/>
      <c r="AA351" s="150"/>
      <c r="AB351" s="150"/>
      <c r="AC351" s="150"/>
      <c r="AD351" s="150"/>
      <c r="AE351" s="150"/>
      <c r="AF351" s="150"/>
      <c r="AJ351" s="157"/>
      <c r="AK351" s="157"/>
      <c r="AL351" s="157"/>
      <c r="AM351" s="157"/>
      <c r="AQ351" s="134">
        <v>816</v>
      </c>
      <c r="AR351" s="739">
        <v>0.34474204980552398</v>
      </c>
      <c r="AS351" s="739">
        <v>6405.2984201707704</v>
      </c>
      <c r="AT351" s="739">
        <v>6405.4707911956802</v>
      </c>
      <c r="AU351" s="739">
        <v>34.2984201707728</v>
      </c>
      <c r="AV351" s="739">
        <v>34.470791195675602</v>
      </c>
      <c r="AW351" s="739">
        <v>6.1988869691225004</v>
      </c>
      <c r="AX351" s="739">
        <v>235.04764955498899</v>
      </c>
      <c r="AY351" s="739">
        <v>1.1430012669789199E-5</v>
      </c>
      <c r="AZ351" s="739">
        <v>6.1988745713485596</v>
      </c>
      <c r="BA351" s="739">
        <v>1.2397773938245E-5</v>
      </c>
      <c r="BB351" s="739">
        <v>1.0000020466205</v>
      </c>
      <c r="BC351" s="739">
        <v>1.0387875367982999</v>
      </c>
      <c r="BD351" s="739">
        <v>1.0386961120422999</v>
      </c>
      <c r="BE351" s="739">
        <v>0.67955590641395303</v>
      </c>
      <c r="BF351" s="739"/>
      <c r="BG351" s="739">
        <v>1.2533403876925699E-6</v>
      </c>
      <c r="BH351" s="739">
        <v>1.13887405056822E-9</v>
      </c>
      <c r="BI351" s="739">
        <v>1.25447926174314E-6</v>
      </c>
    </row>
    <row r="352" spans="11:61">
      <c r="K352" s="4"/>
      <c r="L352" s="80"/>
      <c r="M352" s="80"/>
      <c r="N352" s="730"/>
      <c r="O352" s="80"/>
      <c r="P352" s="730"/>
      <c r="Q352" s="80"/>
      <c r="R352" s="80"/>
      <c r="S352" s="150"/>
      <c r="T352" s="731"/>
      <c r="U352" s="150"/>
      <c r="V352" s="150"/>
      <c r="W352" s="150"/>
      <c r="X352" s="150"/>
      <c r="Y352" s="150"/>
      <c r="Z352" s="150"/>
      <c r="AA352" s="150"/>
      <c r="AB352" s="150"/>
      <c r="AC352" s="150"/>
      <c r="AD352" s="150"/>
      <c r="AE352" s="150"/>
      <c r="AF352" s="150"/>
      <c r="AJ352" s="157"/>
      <c r="AK352" s="157"/>
      <c r="AL352" s="157"/>
      <c r="AM352" s="157"/>
      <c r="AQ352" s="134">
        <v>817</v>
      </c>
      <c r="AR352" s="739">
        <v>0.34820676500700798</v>
      </c>
      <c r="AS352" s="739">
        <v>6405.6431622205801</v>
      </c>
      <c r="AT352" s="739">
        <v>6405.8172656030802</v>
      </c>
      <c r="AU352" s="739">
        <v>34.643162220578297</v>
      </c>
      <c r="AV352" s="739">
        <v>34.8172656030818</v>
      </c>
      <c r="AW352" s="739">
        <v>5.8982576875016903</v>
      </c>
      <c r="AX352" s="739">
        <v>236.007289423299</v>
      </c>
      <c r="AY352" s="739">
        <v>1.0831465790780201E-5</v>
      </c>
      <c r="AZ352" s="739">
        <v>5.8982458909863098</v>
      </c>
      <c r="BA352" s="739">
        <v>1.1796515375003399E-5</v>
      </c>
      <c r="BB352" s="739">
        <v>1.00000193944634</v>
      </c>
      <c r="BC352" s="739">
        <v>1.03869629408134</v>
      </c>
      <c r="BD352" s="739">
        <v>1.03860397484916</v>
      </c>
      <c r="BE352" s="739">
        <v>0.68627866826272999</v>
      </c>
      <c r="BF352" s="739"/>
      <c r="BG352" s="739">
        <v>1.12261959119116E-6</v>
      </c>
      <c r="BH352" s="739">
        <v>1.0201180400458901E-9</v>
      </c>
      <c r="BI352" s="739">
        <v>1.12363970923121E-6</v>
      </c>
    </row>
    <row r="353" spans="11:61">
      <c r="K353" s="4"/>
      <c r="L353" s="80"/>
      <c r="M353" s="80"/>
      <c r="N353" s="730"/>
      <c r="O353" s="80"/>
      <c r="P353" s="730"/>
      <c r="Q353" s="80"/>
      <c r="R353" s="80"/>
      <c r="S353" s="150"/>
      <c r="T353" s="731"/>
      <c r="U353" s="150"/>
      <c r="V353" s="150"/>
      <c r="W353" s="150"/>
      <c r="X353" s="150"/>
      <c r="Y353" s="150"/>
      <c r="Z353" s="150"/>
      <c r="AA353" s="150"/>
      <c r="AB353" s="150"/>
      <c r="AC353" s="150"/>
      <c r="AD353" s="150"/>
      <c r="AE353" s="150"/>
      <c r="AF353" s="150"/>
      <c r="AJ353" s="157"/>
      <c r="AK353" s="157"/>
      <c r="AL353" s="157"/>
      <c r="AM353" s="157"/>
      <c r="AQ353" s="134">
        <v>818</v>
      </c>
      <c r="AR353" s="739">
        <v>0.35170630117516599</v>
      </c>
      <c r="AS353" s="739">
        <v>6405.9913689855903</v>
      </c>
      <c r="AT353" s="739">
        <v>6406.1672221361696</v>
      </c>
      <c r="AU353" s="739">
        <v>34.991368985585297</v>
      </c>
      <c r="AV353" s="739">
        <v>35.167222136172903</v>
      </c>
      <c r="AW353" s="739">
        <v>5.6105841279081199</v>
      </c>
      <c r="AX353" s="739">
        <v>236.97646822456801</v>
      </c>
      <c r="AY353" s="739">
        <v>1.0261049036864999E-5</v>
      </c>
      <c r="AZ353" s="739">
        <v>5.6105729067398604</v>
      </c>
      <c r="BA353" s="739">
        <v>1.1221168255816199E-5</v>
      </c>
      <c r="BB353" s="739">
        <v>1.0000018373091</v>
      </c>
      <c r="BC353" s="739">
        <v>1.03860414829627</v>
      </c>
      <c r="BD353" s="739">
        <v>1.03851092607844</v>
      </c>
      <c r="BE353" s="739">
        <v>0.69306689242512198</v>
      </c>
      <c r="BF353" s="739"/>
      <c r="BG353" s="739">
        <v>1.0049913317216099E-6</v>
      </c>
      <c r="BH353" s="739">
        <v>9.1315670720527104E-10</v>
      </c>
      <c r="BI353" s="739">
        <v>1.00590448842881E-6</v>
      </c>
    </row>
    <row r="354" spans="11:61">
      <c r="K354" s="4"/>
      <c r="L354" s="80"/>
      <c r="M354" s="80"/>
      <c r="N354" s="730"/>
      <c r="O354" s="80"/>
      <c r="P354" s="730"/>
      <c r="Q354" s="80"/>
      <c r="R354" s="80"/>
      <c r="S354" s="150"/>
      <c r="T354" s="731"/>
      <c r="U354" s="150"/>
      <c r="V354" s="150"/>
      <c r="W354" s="150"/>
      <c r="X354" s="150"/>
      <c r="Y354" s="150"/>
      <c r="Z354" s="150"/>
      <c r="AA354" s="150"/>
      <c r="AB354" s="150"/>
      <c r="AC354" s="150"/>
      <c r="AD354" s="150"/>
      <c r="AE354" s="150"/>
      <c r="AF354" s="150"/>
      <c r="AJ354" s="157"/>
      <c r="AK354" s="157"/>
      <c r="AL354" s="157"/>
      <c r="AM354" s="157"/>
      <c r="AQ354" s="134">
        <v>819</v>
      </c>
      <c r="AR354" s="739">
        <v>0.35524100826653099</v>
      </c>
      <c r="AS354" s="739">
        <v>6406.3430752867598</v>
      </c>
      <c r="AT354" s="739">
        <v>6406.5206957908904</v>
      </c>
      <c r="AU354" s="739">
        <v>35.343075286760502</v>
      </c>
      <c r="AV354" s="739">
        <v>35.520695790893797</v>
      </c>
      <c r="AW354" s="739">
        <v>5.3353945045850999</v>
      </c>
      <c r="AX354" s="739">
        <v>237.95527971093901</v>
      </c>
      <c r="AY354" s="739">
        <v>9.7176241733159808E-6</v>
      </c>
      <c r="AZ354" s="739">
        <v>5.3353838337960902</v>
      </c>
      <c r="BA354" s="739">
        <v>1.06707890091702E-5</v>
      </c>
      <c r="BB354" s="739">
        <v>1.0000017400049701</v>
      </c>
      <c r="BC354" s="739">
        <v>1.0385110912829301</v>
      </c>
      <c r="BD354" s="739">
        <v>1.0384169574936599</v>
      </c>
      <c r="BE354" s="739">
        <v>0.69992119677362996</v>
      </c>
      <c r="BF354" s="739"/>
      <c r="BG354" s="739">
        <v>8.9921460449304903E-7</v>
      </c>
      <c r="BH354" s="739">
        <v>8.1688314733978099E-10</v>
      </c>
      <c r="BI354" s="739">
        <v>9.0003148764038903E-7</v>
      </c>
    </row>
    <row r="355" spans="11:61">
      <c r="K355" s="134"/>
      <c r="L355" s="80"/>
      <c r="M355" s="80"/>
      <c r="N355" s="730"/>
      <c r="O355" s="80"/>
      <c r="P355" s="730"/>
      <c r="Q355" s="80"/>
      <c r="R355" s="80"/>
      <c r="S355" s="150"/>
      <c r="T355" s="731"/>
      <c r="U355" s="150"/>
      <c r="V355" s="150"/>
      <c r="W355" s="150"/>
      <c r="X355" s="150"/>
      <c r="Y355" s="150"/>
      <c r="Z355" s="150"/>
      <c r="AA355" s="150"/>
      <c r="AB355" s="150"/>
      <c r="AC355" s="150"/>
      <c r="AD355" s="150"/>
      <c r="AE355" s="150"/>
      <c r="AF355" s="150"/>
      <c r="AJ355" s="157"/>
      <c r="AK355" s="157"/>
      <c r="AL355" s="157"/>
      <c r="AM355" s="157"/>
      <c r="AQ355" s="134">
        <v>820</v>
      </c>
      <c r="AR355" s="739">
        <v>0.35881123975475798</v>
      </c>
      <c r="AS355" s="739">
        <v>6406.6983162950301</v>
      </c>
      <c r="AT355" s="739">
        <v>6406.8777219148997</v>
      </c>
      <c r="AU355" s="739">
        <v>35.698316295026999</v>
      </c>
      <c r="AV355" s="739">
        <v>35.877721914904399</v>
      </c>
      <c r="AW355" s="739">
        <v>5.0722299510609501</v>
      </c>
      <c r="AX355" s="739">
        <v>238.94381853457099</v>
      </c>
      <c r="AY355" s="739">
        <v>9.2000892689833492E-6</v>
      </c>
      <c r="AZ355" s="739">
        <v>5.0722198066010504</v>
      </c>
      <c r="BA355" s="739">
        <v>1.01444599021219E-5</v>
      </c>
      <c r="BB355" s="739">
        <v>1.00000164733664</v>
      </c>
      <c r="BC355" s="739">
        <v>1.0384171147936201</v>
      </c>
      <c r="BD355" s="739">
        <v>1.0383220607702099</v>
      </c>
      <c r="BE355" s="739">
        <v>0.70684220463272096</v>
      </c>
      <c r="BF355" s="739"/>
      <c r="BG355" s="739">
        <v>8.0415847365826603E-7</v>
      </c>
      <c r="BH355" s="739">
        <v>7.3028756117849699E-10</v>
      </c>
      <c r="BI355" s="739">
        <v>8.0488876121944401E-7</v>
      </c>
    </row>
    <row r="356" spans="11:61">
      <c r="K356" s="4"/>
      <c r="L356" s="80"/>
      <c r="M356" s="80"/>
      <c r="N356" s="730"/>
      <c r="O356" s="80"/>
      <c r="P356" s="730"/>
      <c r="Q356" s="80"/>
      <c r="R356" s="80"/>
      <c r="S356" s="150"/>
      <c r="T356" s="731"/>
      <c r="U356" s="150"/>
      <c r="V356" s="150"/>
      <c r="W356" s="150"/>
      <c r="X356" s="150"/>
      <c r="Y356" s="150"/>
      <c r="Z356" s="150"/>
      <c r="AA356" s="150"/>
      <c r="AB356" s="150"/>
      <c r="AC356" s="150"/>
      <c r="AD356" s="150"/>
      <c r="AE356" s="150"/>
      <c r="AF356" s="150"/>
      <c r="AJ356" s="157"/>
      <c r="AK356" s="157"/>
      <c r="AL356" s="157"/>
      <c r="AM356" s="157"/>
      <c r="AQ356" s="134">
        <v>821</v>
      </c>
      <c r="AR356" s="739">
        <v>0.36241735266597103</v>
      </c>
      <c r="AS356" s="739">
        <v>6407.0571275347802</v>
      </c>
      <c r="AT356" s="739">
        <v>6407.2383362111204</v>
      </c>
      <c r="AU356" s="739">
        <v>36.057127534781799</v>
      </c>
      <c r="AV356" s="739">
        <v>36.238336211114799</v>
      </c>
      <c r="AW356" s="739">
        <v>4.8206443605881804</v>
      </c>
      <c r="AX356" s="739">
        <v>239.94218025585499</v>
      </c>
      <c r="AY356" s="739">
        <v>8.7073780177003108E-6</v>
      </c>
      <c r="AZ356" s="739">
        <v>4.8206347192994601</v>
      </c>
      <c r="BA356" s="739">
        <v>9.6412887211763493E-6</v>
      </c>
      <c r="BB356" s="739">
        <v>1.0000015591131799</v>
      </c>
      <c r="BC356" s="739">
        <v>1.0383222104927401</v>
      </c>
      <c r="BD356" s="739">
        <v>1.038226227495</v>
      </c>
      <c r="BE356" s="739">
        <v>0.71383054482021202</v>
      </c>
      <c r="BF356" s="739"/>
      <c r="BG356" s="739">
        <v>7.1879307011011901E-7</v>
      </c>
      <c r="BH356" s="739">
        <v>6.5244941631090202E-10</v>
      </c>
      <c r="BI356" s="739">
        <v>7.1944551952642896E-7</v>
      </c>
    </row>
    <row r="357" spans="11:61">
      <c r="K357" s="4"/>
      <c r="L357" s="80"/>
      <c r="M357" s="80"/>
      <c r="N357" s="730"/>
      <c r="O357" s="80"/>
      <c r="P357" s="730"/>
      <c r="Q357" s="80"/>
      <c r="R357" s="80"/>
      <c r="S357" s="150"/>
      <c r="T357" s="731"/>
      <c r="U357" s="150"/>
      <c r="V357" s="150"/>
      <c r="W357" s="150"/>
      <c r="X357" s="150"/>
      <c r="Y357" s="150"/>
      <c r="Z357" s="150"/>
      <c r="AA357" s="150"/>
      <c r="AB357" s="150"/>
      <c r="AC357" s="150"/>
      <c r="AD357" s="150"/>
      <c r="AE357" s="150"/>
      <c r="AF357" s="150"/>
      <c r="AJ357" s="157"/>
      <c r="AK357" s="157"/>
      <c r="AL357" s="157"/>
      <c r="AM357" s="157"/>
      <c r="AQ357" s="134">
        <v>822</v>
      </c>
      <c r="AR357" s="739">
        <v>0.36605970761446699</v>
      </c>
      <c r="AS357" s="739">
        <v>6407.4195448874498</v>
      </c>
      <c r="AT357" s="739">
        <v>6407.6025747412596</v>
      </c>
      <c r="AU357" s="739">
        <v>36.419544887447799</v>
      </c>
      <c r="AV357" s="739">
        <v>36.602574741254998</v>
      </c>
      <c r="AW357" s="739">
        <v>4.5802042197443296</v>
      </c>
      <c r="AX357" s="739">
        <v>240.95046135168101</v>
      </c>
      <c r="AY357" s="739">
        <v>8.2384590496379301E-6</v>
      </c>
      <c r="AZ357" s="739">
        <v>4.5801950593358898</v>
      </c>
      <c r="BA357" s="739">
        <v>9.1604084394886501E-6</v>
      </c>
      <c r="BB357" s="739">
        <v>1.00000147514992</v>
      </c>
      <c r="BC357" s="739">
        <v>1.03822636995643</v>
      </c>
      <c r="BD357" s="739">
        <v>1.03812944916607</v>
      </c>
      <c r="BE357" s="739">
        <v>0.72088685168591804</v>
      </c>
      <c r="BF357" s="739"/>
      <c r="BG357" s="739">
        <v>6.4218125151815698E-7</v>
      </c>
      <c r="BH357" s="739">
        <v>5.8253017632562797E-10</v>
      </c>
      <c r="BI357" s="739">
        <v>6.4276378169448202E-7</v>
      </c>
    </row>
    <row r="358" spans="11:61">
      <c r="K358" s="4"/>
      <c r="L358" s="80"/>
      <c r="M358" s="80"/>
      <c r="N358" s="730"/>
      <c r="O358" s="80"/>
      <c r="P358" s="730"/>
      <c r="Q358" s="80"/>
      <c r="R358" s="80"/>
      <c r="S358" s="150"/>
      <c r="T358" s="731"/>
      <c r="U358" s="150"/>
      <c r="V358" s="150"/>
      <c r="W358" s="150"/>
      <c r="X358" s="150"/>
      <c r="Y358" s="150"/>
      <c r="Z358" s="150"/>
      <c r="AA358" s="150"/>
      <c r="AB358" s="150"/>
      <c r="AC358" s="150"/>
      <c r="AD358" s="150"/>
      <c r="AE358" s="150"/>
      <c r="AF358" s="150"/>
      <c r="AJ358" s="157"/>
      <c r="AK358" s="157"/>
      <c r="AL358" s="157"/>
      <c r="AM358" s="157"/>
      <c r="AQ358" s="134">
        <v>823</v>
      </c>
      <c r="AR358" s="739">
        <v>0.36973866883877299</v>
      </c>
      <c r="AS358" s="739">
        <v>6407.7856045950602</v>
      </c>
      <c r="AT358" s="739">
        <v>6407.9704739294802</v>
      </c>
      <c r="AU358" s="739">
        <v>36.785604595062303</v>
      </c>
      <c r="AV358" s="739">
        <v>36.970473929481699</v>
      </c>
      <c r="AW358" s="739">
        <v>4.3504884356340101</v>
      </c>
      <c r="AX358" s="739">
        <v>241.96875922378501</v>
      </c>
      <c r="AY358" s="739">
        <v>7.79233523390501E-6</v>
      </c>
      <c r="AZ358" s="739">
        <v>4.3504797346571404</v>
      </c>
      <c r="BA358" s="739">
        <v>8.7009768712680197E-6</v>
      </c>
      <c r="BB358" s="739">
        <v>1.0000013952683</v>
      </c>
      <c r="BC358" s="739">
        <v>1.0381295846721501</v>
      </c>
      <c r="BD358" s="739">
        <v>1.03803171719217</v>
      </c>
      <c r="BE358" s="739">
        <v>0.72801176515577004</v>
      </c>
      <c r="BF358" s="739"/>
      <c r="BG358" s="739">
        <v>5.7347088264426102E-7</v>
      </c>
      <c r="BH358" s="739">
        <v>5.1976656244828404E-10</v>
      </c>
      <c r="BI358" s="739">
        <v>5.7399064920670896E-7</v>
      </c>
    </row>
    <row r="359" spans="11:61">
      <c r="K359" s="134"/>
      <c r="L359" s="80"/>
      <c r="M359" s="80"/>
      <c r="N359" s="730"/>
      <c r="O359" s="80"/>
      <c r="P359" s="730"/>
      <c r="Q359" s="80"/>
      <c r="R359" s="80"/>
      <c r="S359" s="150"/>
      <c r="T359" s="731"/>
      <c r="U359" s="150"/>
      <c r="V359" s="150"/>
      <c r="W359" s="150"/>
      <c r="X359" s="150"/>
      <c r="Y359" s="150"/>
      <c r="Z359" s="150"/>
      <c r="AA359" s="150"/>
      <c r="AB359" s="150"/>
      <c r="AC359" s="150"/>
      <c r="AD359" s="150"/>
      <c r="AE359" s="150"/>
      <c r="AF359" s="150"/>
      <c r="AJ359" s="157"/>
      <c r="AK359" s="157"/>
      <c r="AL359" s="157"/>
      <c r="AM359" s="157"/>
      <c r="AQ359" s="134">
        <v>824</v>
      </c>
      <c r="AR359" s="739">
        <v>0.37345460423808102</v>
      </c>
      <c r="AS359" s="739">
        <v>6408.1553432639002</v>
      </c>
      <c r="AT359" s="739">
        <v>6408.3420705660201</v>
      </c>
      <c r="AU359" s="739">
        <v>37.155343263901003</v>
      </c>
      <c r="AV359" s="739">
        <v>37.342070566020098</v>
      </c>
      <c r="AW359" s="739">
        <v>4.1310881571279001</v>
      </c>
      <c r="AX359" s="739">
        <v>242.99717220715701</v>
      </c>
      <c r="AY359" s="739">
        <v>7.3680429736560502E-6</v>
      </c>
      <c r="AZ359" s="739">
        <v>4.1310798949515801</v>
      </c>
      <c r="BA359" s="739">
        <v>8.2621763142557892E-6</v>
      </c>
      <c r="BB359" s="739">
        <v>1.0000013192957899</v>
      </c>
      <c r="BC359" s="739">
        <v>1.03803184603832</v>
      </c>
      <c r="BD359" s="739">
        <v>1.0379330228924599</v>
      </c>
      <c r="BE359" s="739">
        <v>0.73520593077364504</v>
      </c>
      <c r="BF359" s="739"/>
      <c r="BG359" s="739">
        <v>5.1188769605092803E-7</v>
      </c>
      <c r="BH359" s="739">
        <v>4.6346431413823498E-10</v>
      </c>
      <c r="BI359" s="739">
        <v>5.1235116036506604E-7</v>
      </c>
    </row>
    <row r="360" spans="11:61">
      <c r="K360" s="4"/>
      <c r="L360" s="80"/>
      <c r="M360" s="80"/>
      <c r="N360" s="730"/>
      <c r="O360" s="80"/>
      <c r="P360" s="730"/>
      <c r="Q360" s="80"/>
      <c r="R360" s="80"/>
      <c r="S360" s="150"/>
      <c r="T360" s="731"/>
      <c r="U360" s="150"/>
      <c r="V360" s="150"/>
      <c r="W360" s="150"/>
      <c r="X360" s="150"/>
      <c r="Y360" s="150"/>
      <c r="Z360" s="150"/>
      <c r="AA360" s="150"/>
      <c r="AB360" s="150"/>
      <c r="AC360" s="150"/>
      <c r="AD360" s="150"/>
      <c r="AE360" s="150"/>
      <c r="AF360" s="150"/>
      <c r="AJ360" s="157"/>
      <c r="AK360" s="157"/>
      <c r="AL360" s="157"/>
      <c r="AM360" s="157"/>
      <c r="AQ360" s="134">
        <v>825</v>
      </c>
      <c r="AR360" s="739">
        <v>0.377207885409025</v>
      </c>
      <c r="AS360" s="739">
        <v>6408.5287978681399</v>
      </c>
      <c r="AT360" s="739">
        <v>6408.7174018108399</v>
      </c>
      <c r="AU360" s="739">
        <v>37.528797868139101</v>
      </c>
      <c r="AV360" s="739">
        <v>37.717401810843597</v>
      </c>
      <c r="AW360" s="739">
        <v>3.92160659057157</v>
      </c>
      <c r="AX360" s="739">
        <v>244.03579957851099</v>
      </c>
      <c r="AY360" s="739">
        <v>6.9646514949415E-6</v>
      </c>
      <c r="AZ360" s="739">
        <v>3.9215987473583902</v>
      </c>
      <c r="BA360" s="739">
        <v>7.8432131811431392E-6</v>
      </c>
      <c r="BB360" s="739">
        <v>1.00000124706572</v>
      </c>
      <c r="BC360" s="739">
        <v>1.03793314536395</v>
      </c>
      <c r="BD360" s="739">
        <v>1.0378333574960199</v>
      </c>
      <c r="BE360" s="739">
        <v>0.742469999740479</v>
      </c>
      <c r="BF360" s="739"/>
      <c r="BG360" s="739">
        <v>4.5672869533982498E-7</v>
      </c>
      <c r="BH360" s="739">
        <v>4.1299241674252699E-10</v>
      </c>
      <c r="BI360" s="739">
        <v>4.5714168775656698E-7</v>
      </c>
    </row>
    <row r="361" spans="11:61">
      <c r="K361" s="4"/>
      <c r="L361" s="80"/>
      <c r="M361" s="80"/>
      <c r="N361" s="730"/>
      <c r="O361" s="80"/>
      <c r="P361" s="730"/>
      <c r="Q361" s="80"/>
      <c r="R361" s="80"/>
      <c r="S361" s="150"/>
      <c r="T361" s="731"/>
      <c r="U361" s="150"/>
      <c r="V361" s="150"/>
      <c r="W361" s="150"/>
      <c r="X361" s="150"/>
      <c r="Y361" s="150"/>
      <c r="Z361" s="150"/>
      <c r="AA361" s="150"/>
      <c r="AB361" s="150"/>
      <c r="AC361" s="150"/>
      <c r="AD361" s="150"/>
      <c r="AE361" s="150"/>
      <c r="AF361" s="150"/>
      <c r="AJ361" s="157"/>
      <c r="AK361" s="157"/>
      <c r="AL361" s="157"/>
      <c r="AM361" s="157"/>
      <c r="AQ361" s="134">
        <v>826</v>
      </c>
      <c r="AR361" s="739">
        <v>0.38099888768285201</v>
      </c>
      <c r="AS361" s="739">
        <v>6408.9060057535498</v>
      </c>
      <c r="AT361" s="739">
        <v>6409.0965051973899</v>
      </c>
      <c r="AU361" s="739">
        <v>37.906005753548101</v>
      </c>
      <c r="AV361" s="739">
        <v>38.096505197389597</v>
      </c>
      <c r="AW361" s="739">
        <v>3.72165881039074</v>
      </c>
      <c r="AX361" s="739">
        <v>245.08474156483399</v>
      </c>
      <c r="AY361" s="739">
        <v>6.5812621304972503E-6</v>
      </c>
      <c r="AZ361" s="739">
        <v>3.7216513670731199</v>
      </c>
      <c r="BA361" s="739">
        <v>7.4433176207814704E-6</v>
      </c>
      <c r="BB361" s="739">
        <v>1.0000011784171801</v>
      </c>
      <c r="BC361" s="739">
        <v>1.03783347386826</v>
      </c>
      <c r="BD361" s="739">
        <v>1.03773271214157</v>
      </c>
      <c r="BE361" s="739">
        <v>0.74980462896110101</v>
      </c>
      <c r="BF361" s="739"/>
      <c r="BG361" s="739">
        <v>4.0735606502690201E-7</v>
      </c>
      <c r="BH361" s="739">
        <v>3.6777776590268898E-10</v>
      </c>
      <c r="BI361" s="739">
        <v>4.0772384279280501E-7</v>
      </c>
    </row>
    <row r="362" spans="11:61">
      <c r="K362" s="4"/>
      <c r="L362" s="80"/>
      <c r="M362" s="80"/>
      <c r="N362" s="730"/>
      <c r="O362" s="80"/>
      <c r="P362" s="730"/>
      <c r="Q362" s="80"/>
      <c r="R362" s="80"/>
      <c r="S362" s="150"/>
      <c r="T362" s="731"/>
      <c r="U362" s="150"/>
      <c r="V362" s="150"/>
      <c r="W362" s="150"/>
      <c r="X362" s="150"/>
      <c r="Y362" s="150"/>
      <c r="Z362" s="150"/>
      <c r="AA362" s="150"/>
      <c r="AB362" s="150"/>
      <c r="AC362" s="150"/>
      <c r="AD362" s="150"/>
      <c r="AE362" s="150"/>
      <c r="AF362" s="150"/>
      <c r="AJ362" s="157"/>
      <c r="AK362" s="157"/>
      <c r="AL362" s="157"/>
      <c r="AM362" s="157"/>
      <c r="AQ362" s="134">
        <v>827</v>
      </c>
      <c r="AR362" s="739">
        <v>0.384827990162947</v>
      </c>
      <c r="AS362" s="739">
        <v>6409.2870046412299</v>
      </c>
      <c r="AT362" s="739">
        <v>6409.4794186363097</v>
      </c>
      <c r="AU362" s="739">
        <v>38.287004641231</v>
      </c>
      <c r="AV362" s="739">
        <v>38.479418636312502</v>
      </c>
      <c r="AW362" s="739">
        <v>3.5308715650145901</v>
      </c>
      <c r="AX362" s="739">
        <v>246.14409935199299</v>
      </c>
      <c r="AY362" s="739">
        <v>6.2170075996377202E-6</v>
      </c>
      <c r="AZ362" s="739">
        <v>3.5308645032714598</v>
      </c>
      <c r="BA362" s="739">
        <v>7.0617431300291897E-6</v>
      </c>
      <c r="BB362" s="739">
        <v>1.00000111319489</v>
      </c>
      <c r="BC362" s="739">
        <v>1.03773282268027</v>
      </c>
      <c r="BD362" s="739">
        <v>1.0376310778769999</v>
      </c>
      <c r="BE362" s="739">
        <v>0.75721048108198397</v>
      </c>
      <c r="BF362" s="739"/>
      <c r="BG362" s="739">
        <v>3.6319155307305001E-7</v>
      </c>
      <c r="BH362" s="739">
        <v>3.27300239965808E-10</v>
      </c>
      <c r="BI362" s="739">
        <v>3.6351885331301598E-7</v>
      </c>
    </row>
    <row r="363" spans="11:61">
      <c r="K363" s="134"/>
      <c r="L363" s="80"/>
      <c r="M363" s="80"/>
      <c r="N363" s="730"/>
      <c r="O363" s="80"/>
      <c r="P363" s="730"/>
      <c r="Q363" s="80"/>
      <c r="R363" s="80"/>
      <c r="S363" s="150"/>
      <c r="T363" s="731"/>
      <c r="U363" s="150"/>
      <c r="V363" s="150"/>
      <c r="W363" s="150"/>
      <c r="X363" s="150"/>
      <c r="Y363" s="150"/>
      <c r="Z363" s="150"/>
      <c r="AA363" s="150"/>
      <c r="AB363" s="150"/>
      <c r="AC363" s="150"/>
      <c r="AD363" s="150"/>
      <c r="AE363" s="150"/>
      <c r="AF363" s="150"/>
      <c r="AJ363" s="157"/>
      <c r="AK363" s="157"/>
      <c r="AL363" s="157"/>
      <c r="AM363" s="157"/>
      <c r="AQ363" s="134">
        <v>828</v>
      </c>
      <c r="AR363" s="739">
        <v>0.38869557576274899</v>
      </c>
      <c r="AS363" s="739">
        <v>6409.6718326313903</v>
      </c>
      <c r="AT363" s="739">
        <v>6409.8661804192798</v>
      </c>
      <c r="AU363" s="739">
        <v>38.671832631393897</v>
      </c>
      <c r="AV363" s="739">
        <v>38.866180419275302</v>
      </c>
      <c r="AW363" s="739">
        <v>3.3488830785325701</v>
      </c>
      <c r="AX363" s="739">
        <v>247.213975093416</v>
      </c>
      <c r="AY363" s="739">
        <v>5.8710512853796603E-6</v>
      </c>
      <c r="AZ363" s="739">
        <v>3.3488763807664101</v>
      </c>
      <c r="BA363" s="739">
        <v>6.6977661570651398E-6</v>
      </c>
      <c r="BB363" s="739">
        <v>1.0000010512490201</v>
      </c>
      <c r="BC363" s="739">
        <v>1.0376311828384299</v>
      </c>
      <c r="BD363" s="739">
        <v>1.0375284456590399</v>
      </c>
      <c r="BE363" s="739">
        <v>0.76468822453580299</v>
      </c>
      <c r="BF363" s="739"/>
      <c r="BG363" s="739">
        <v>3.2371129394270401E-7</v>
      </c>
      <c r="BH363" s="739">
        <v>2.9108815316174601E-10</v>
      </c>
      <c r="BI363" s="739">
        <v>3.2400238209586603E-7</v>
      </c>
    </row>
    <row r="364" spans="11:61">
      <c r="K364" s="4"/>
      <c r="L364" s="80"/>
      <c r="M364" s="80"/>
      <c r="N364" s="730"/>
      <c r="O364" s="80"/>
      <c r="P364" s="730"/>
      <c r="Q364" s="80"/>
      <c r="R364" s="80"/>
      <c r="S364" s="150"/>
      <c r="T364" s="731"/>
      <c r="U364" s="150"/>
      <c r="V364" s="150"/>
      <c r="W364" s="150"/>
      <c r="X364" s="150"/>
      <c r="Y364" s="150"/>
      <c r="Z364" s="150"/>
      <c r="AA364" s="150"/>
      <c r="AB364" s="150"/>
      <c r="AC364" s="150"/>
      <c r="AD364" s="150"/>
      <c r="AE364" s="150"/>
      <c r="AF364" s="150"/>
      <c r="AJ364" s="157"/>
      <c r="AK364" s="157"/>
      <c r="AL364" s="157"/>
      <c r="AM364" s="157"/>
      <c r="AQ364" s="134">
        <v>829</v>
      </c>
      <c r="AR364" s="739">
        <v>0.39260203124404103</v>
      </c>
      <c r="AS364" s="739">
        <v>6410.0605282071601</v>
      </c>
      <c r="AT364" s="739">
        <v>6410.2568292227797</v>
      </c>
      <c r="AU364" s="739">
        <v>39.0605282071567</v>
      </c>
      <c r="AV364" s="739">
        <v>39.256829222778698</v>
      </c>
      <c r="AW364" s="739">
        <v>3.1753428484928898</v>
      </c>
      <c r="AX364" s="739">
        <v>248.294471918836</v>
      </c>
      <c r="AY364" s="739">
        <v>5.5425865098868403E-6</v>
      </c>
      <c r="AZ364" s="739">
        <v>3.1753364978072001</v>
      </c>
      <c r="BA364" s="739">
        <v>6.3506856969857903E-6</v>
      </c>
      <c r="BB364" s="739">
        <v>1.0000009924351501</v>
      </c>
      <c r="BC364" s="739">
        <v>1.0375285452902501</v>
      </c>
      <c r="BD364" s="739">
        <v>1.03742480635284</v>
      </c>
      <c r="BE364" s="739">
        <v>0.77223853358464101</v>
      </c>
      <c r="BF364" s="739"/>
      <c r="BG364" s="739">
        <v>2.8844104185592798E-7</v>
      </c>
      <c r="BH364" s="739">
        <v>2.5871406377231398E-10</v>
      </c>
      <c r="BI364" s="739">
        <v>2.8869975591970101E-7</v>
      </c>
    </row>
    <row r="365" spans="11:61">
      <c r="K365" s="4"/>
      <c r="L365" s="80"/>
      <c r="M365" s="80"/>
      <c r="N365" s="730"/>
      <c r="O365" s="80"/>
      <c r="P365" s="730"/>
      <c r="Q365" s="80"/>
      <c r="R365" s="80"/>
      <c r="S365" s="150"/>
      <c r="T365" s="731"/>
      <c r="U365" s="150"/>
      <c r="V365" s="150"/>
      <c r="W365" s="150"/>
      <c r="X365" s="150"/>
      <c r="Y365" s="150"/>
      <c r="Z365" s="150"/>
      <c r="AA365" s="150"/>
      <c r="AB365" s="150"/>
      <c r="AC365" s="150"/>
      <c r="AD365" s="150"/>
      <c r="AE365" s="150"/>
      <c r="AF365" s="150"/>
      <c r="AJ365" s="157"/>
      <c r="AK365" s="157"/>
      <c r="AL365" s="157"/>
      <c r="AM365" s="157"/>
      <c r="AQ365" s="134">
        <v>830</v>
      </c>
      <c r="AR365" s="739">
        <v>0.39654774725562703</v>
      </c>
      <c r="AS365" s="739">
        <v>6410.4531302384003</v>
      </c>
      <c r="AT365" s="739">
        <v>6410.6514041120299</v>
      </c>
      <c r="AU365" s="739">
        <v>39.453130238400703</v>
      </c>
      <c r="AV365" s="739">
        <v>39.651404112028501</v>
      </c>
      <c r="AW365" s="739">
        <v>3.00991144024364</v>
      </c>
      <c r="AX365" s="739">
        <v>249.38569394311</v>
      </c>
      <c r="AY365" s="739">
        <v>5.2308358092873302E-6</v>
      </c>
      <c r="AZ365" s="739">
        <v>3.0099054204207598</v>
      </c>
      <c r="BA365" s="739">
        <v>6.0198228804872696E-6</v>
      </c>
      <c r="BB365" s="739">
        <v>1.0000009366140501</v>
      </c>
      <c r="BC365" s="739">
        <v>1.0374249008918801</v>
      </c>
      <c r="BD365" s="739">
        <v>1.0373201507315899</v>
      </c>
      <c r="BE365" s="739">
        <v>0.77986208836136905</v>
      </c>
      <c r="BF365" s="739"/>
      <c r="BG365" s="739">
        <v>2.5695178563062699E-7</v>
      </c>
      <c r="BH365" s="739">
        <v>2.2979091293403001E-10</v>
      </c>
      <c r="BI365" s="739">
        <v>2.5718157654356098E-7</v>
      </c>
    </row>
    <row r="366" spans="11:61">
      <c r="K366" s="4"/>
      <c r="L366" s="80"/>
      <c r="M366" s="80"/>
      <c r="N366" s="730"/>
      <c r="O366" s="80"/>
      <c r="P366" s="730"/>
      <c r="Q366" s="80"/>
      <c r="R366" s="80"/>
      <c r="S366" s="150"/>
      <c r="T366" s="731"/>
      <c r="U366" s="150"/>
      <c r="V366" s="150"/>
      <c r="W366" s="150"/>
      <c r="X366" s="150"/>
      <c r="Y366" s="150"/>
      <c r="Z366" s="150"/>
      <c r="AA366" s="150"/>
      <c r="AB366" s="150"/>
      <c r="AC366" s="150"/>
      <c r="AD366" s="150"/>
      <c r="AE366" s="150"/>
      <c r="AF366" s="150"/>
      <c r="AJ366" s="157"/>
      <c r="AK366" s="157"/>
      <c r="AL366" s="157"/>
      <c r="AM366" s="157"/>
      <c r="AQ366" s="134">
        <v>831</v>
      </c>
      <c r="AR366" s="739">
        <v>0.40053311837239802</v>
      </c>
      <c r="AS366" s="739">
        <v>6410.8496779856596</v>
      </c>
      <c r="AT366" s="739">
        <v>6411.0499445448404</v>
      </c>
      <c r="AU366" s="739">
        <v>39.849677985656399</v>
      </c>
      <c r="AV366" s="739">
        <v>40.049944544842603</v>
      </c>
      <c r="AW366" s="739">
        <v>2.85226027820933</v>
      </c>
      <c r="AX366" s="739">
        <v>250.48774627510201</v>
      </c>
      <c r="AY366" s="739">
        <v>4.9350502088764099E-6</v>
      </c>
      <c r="AZ366" s="739">
        <v>2.8522545736887701</v>
      </c>
      <c r="BA366" s="739">
        <v>5.7045205564186501E-6</v>
      </c>
      <c r="BB366" s="739">
        <v>1.0000008836516301</v>
      </c>
      <c r="BC366" s="739">
        <v>1.03732024040773</v>
      </c>
      <c r="BD366" s="739">
        <v>1.0372144694761201</v>
      </c>
      <c r="BE366" s="739">
        <v>0.78755957491375705</v>
      </c>
      <c r="BF366" s="739"/>
      <c r="BG366" s="739">
        <v>2.2885571817976199E-7</v>
      </c>
      <c r="BH366" s="739">
        <v>2.03968471082727E-10</v>
      </c>
      <c r="BI366" s="739">
        <v>2.2905968665084401E-7</v>
      </c>
    </row>
    <row r="367" spans="11:61">
      <c r="K367" s="134"/>
      <c r="L367" s="80"/>
      <c r="M367" s="80"/>
      <c r="N367" s="730"/>
      <c r="O367" s="80"/>
      <c r="P367" s="730"/>
      <c r="Q367" s="80"/>
      <c r="R367" s="80"/>
      <c r="S367" s="150"/>
      <c r="T367" s="731"/>
      <c r="U367" s="150"/>
      <c r="V367" s="150"/>
      <c r="W367" s="150"/>
      <c r="X367" s="150"/>
      <c r="Y367" s="150"/>
      <c r="Z367" s="150"/>
      <c r="AA367" s="150"/>
      <c r="AB367" s="150"/>
      <c r="AC367" s="150"/>
      <c r="AD367" s="150"/>
      <c r="AE367" s="150"/>
      <c r="AF367" s="150"/>
      <c r="AJ367" s="157"/>
      <c r="AK367" s="157"/>
      <c r="AL367" s="157"/>
      <c r="AM367" s="157"/>
      <c r="AQ367" s="134">
        <v>832</v>
      </c>
      <c r="AR367" s="739">
        <v>0.40455854313478301</v>
      </c>
      <c r="AS367" s="739">
        <v>6411.2502111040303</v>
      </c>
      <c r="AT367" s="739">
        <v>6411.4524903756001</v>
      </c>
      <c r="AU367" s="739">
        <v>40.2502111040288</v>
      </c>
      <c r="AV367" s="739">
        <v>40.452490375596199</v>
      </c>
      <c r="AW367" s="739">
        <v>2.7020714344871299</v>
      </c>
      <c r="AX367" s="739">
        <v>251.60073502663701</v>
      </c>
      <c r="AY367" s="739">
        <v>4.6545084996780301E-6</v>
      </c>
      <c r="AZ367" s="739">
        <v>2.7020660303442599</v>
      </c>
      <c r="BA367" s="739">
        <v>5.4041428689742604E-6</v>
      </c>
      <c r="BB367" s="739">
        <v>1.00000083341874</v>
      </c>
      <c r="BC367" s="739">
        <v>1.0372145545100899</v>
      </c>
      <c r="BD367" s="739">
        <v>1.0371077531745001</v>
      </c>
      <c r="BE367" s="739">
        <v>0.79533168524767495</v>
      </c>
      <c r="BF367" s="739"/>
      <c r="BG367" s="739">
        <v>2.0380253533235399E-7</v>
      </c>
      <c r="BH367" s="739">
        <v>1.8093007036476299E-10</v>
      </c>
      <c r="BI367" s="739">
        <v>2.0398346540271901E-7</v>
      </c>
    </row>
    <row r="368" spans="11:61">
      <c r="K368" s="4"/>
      <c r="L368" s="80"/>
      <c r="M368" s="80"/>
      <c r="N368" s="730"/>
      <c r="O368" s="80"/>
      <c r="P368" s="730"/>
      <c r="Q368" s="80"/>
      <c r="R368" s="80"/>
      <c r="S368" s="150"/>
      <c r="T368" s="731"/>
      <c r="U368" s="150"/>
      <c r="V368" s="150"/>
      <c r="W368" s="150"/>
      <c r="X368" s="150"/>
      <c r="Y368" s="150"/>
      <c r="Z368" s="150"/>
      <c r="AA368" s="150"/>
      <c r="AB368" s="150"/>
      <c r="AC368" s="150"/>
      <c r="AD368" s="150"/>
      <c r="AE368" s="150"/>
      <c r="AF368" s="150"/>
      <c r="AJ368" s="157"/>
      <c r="AK368" s="157"/>
      <c r="AL368" s="157"/>
      <c r="AM368" s="157"/>
      <c r="AQ368" s="134">
        <v>833</v>
      </c>
      <c r="AR368" s="739">
        <v>0.40862442408861499</v>
      </c>
      <c r="AS368" s="739">
        <v>6411.6547696471598</v>
      </c>
      <c r="AT368" s="739">
        <v>6411.8590818592102</v>
      </c>
      <c r="AU368" s="739">
        <v>40.654769647163597</v>
      </c>
      <c r="AV368" s="739">
        <v>40.859081859207897</v>
      </c>
      <c r="AW368" s="739">
        <v>2.55903741513767</v>
      </c>
      <c r="AX368" s="739">
        <v>252.72476732152899</v>
      </c>
      <c r="AY368" s="739">
        <v>4.38851651729739E-6</v>
      </c>
      <c r="AZ368" s="739">
        <v>2.5590322970628399</v>
      </c>
      <c r="BA368" s="739">
        <v>5.1180748302753498E-6</v>
      </c>
      <c r="BB368" s="739">
        <v>1.00000078579108</v>
      </c>
      <c r="BC368" s="739">
        <v>1.0371078337787001</v>
      </c>
      <c r="BD368" s="739">
        <v>1.03699999232164</v>
      </c>
      <c r="BE368" s="739">
        <v>0.80317911736938197</v>
      </c>
      <c r="BF368" s="739"/>
      <c r="BG368" s="739">
        <v>1.81476040185868E-7</v>
      </c>
      <c r="BH368" s="739">
        <v>1.6038960260555299E-10</v>
      </c>
      <c r="BI368" s="739">
        <v>1.81636429788473E-7</v>
      </c>
    </row>
    <row r="369" spans="11:61">
      <c r="K369" s="4"/>
      <c r="L369" s="80"/>
      <c r="M369" s="80"/>
      <c r="N369" s="730"/>
      <c r="O369" s="80"/>
      <c r="P369" s="730"/>
      <c r="Q369" s="80"/>
      <c r="R369" s="80"/>
      <c r="S369" s="150"/>
      <c r="T369" s="731"/>
      <c r="U369" s="150"/>
      <c r="V369" s="150"/>
      <c r="W369" s="150"/>
      <c r="X369" s="150"/>
      <c r="Y369" s="150"/>
      <c r="Z369" s="150"/>
      <c r="AA369" s="150"/>
      <c r="AB369" s="150"/>
      <c r="AC369" s="150"/>
      <c r="AD369" s="150"/>
      <c r="AE369" s="150"/>
      <c r="AF369" s="150"/>
      <c r="AJ369" s="157"/>
      <c r="AK369" s="157"/>
      <c r="AL369" s="157"/>
      <c r="AM369" s="157"/>
      <c r="AQ369" s="134">
        <v>834</v>
      </c>
      <c r="AR369" s="739">
        <v>0.412731167825377</v>
      </c>
      <c r="AS369" s="739">
        <v>6412.0633940712496</v>
      </c>
      <c r="AT369" s="739">
        <v>6412.2697596551698</v>
      </c>
      <c r="AU369" s="739">
        <v>41.063394071252198</v>
      </c>
      <c r="AV369" s="739">
        <v>41.269759655164897</v>
      </c>
      <c r="AW369" s="739">
        <v>2.42286094453637</v>
      </c>
      <c r="AX369" s="739">
        <v>253.85995130467001</v>
      </c>
      <c r="AY369" s="739">
        <v>4.1364064239570498E-6</v>
      </c>
      <c r="AZ369" s="739">
        <v>2.4228560988144801</v>
      </c>
      <c r="BA369" s="739">
        <v>4.8457218890727298E-6</v>
      </c>
      <c r="BB369" s="739">
        <v>1.0000007406490801</v>
      </c>
      <c r="BC369" s="739">
        <v>1.03700006870038</v>
      </c>
      <c r="BD369" s="739">
        <v>1.03689117731891</v>
      </c>
      <c r="BE369" s="739">
        <v>0.811102575330096</v>
      </c>
      <c r="BF369" s="739"/>
      <c r="BG369" s="739">
        <v>1.6159103067003801E-7</v>
      </c>
      <c r="BH369" s="739">
        <v>1.42088763641349E-10</v>
      </c>
      <c r="BI369" s="739">
        <v>1.6173311943367901E-7</v>
      </c>
    </row>
    <row r="370" spans="11:61">
      <c r="K370" s="4"/>
      <c r="L370" s="80"/>
      <c r="M370" s="80"/>
      <c r="N370" s="730"/>
      <c r="O370" s="80"/>
      <c r="P370" s="730"/>
      <c r="Q370" s="80"/>
      <c r="R370" s="80"/>
      <c r="S370" s="150"/>
      <c r="T370" s="731"/>
      <c r="U370" s="150"/>
      <c r="V370" s="150"/>
      <c r="W370" s="150"/>
      <c r="X370" s="150"/>
      <c r="Y370" s="150"/>
      <c r="Z370" s="150"/>
      <c r="AA370" s="150"/>
      <c r="AB370" s="150"/>
      <c r="AC370" s="150"/>
      <c r="AD370" s="150"/>
      <c r="AE370" s="150"/>
      <c r="AF370" s="150"/>
      <c r="AJ370" s="157"/>
      <c r="AK370" s="157"/>
      <c r="AL370" s="157"/>
      <c r="AM370" s="157"/>
      <c r="AQ370" s="134">
        <v>835</v>
      </c>
      <c r="AR370" s="739">
        <v>0.41687918502286597</v>
      </c>
      <c r="AS370" s="739">
        <v>6412.4761252390799</v>
      </c>
      <c r="AT370" s="739">
        <v>6412.6845648315903</v>
      </c>
      <c r="AU370" s="739">
        <v>41.476125239077597</v>
      </c>
      <c r="AV370" s="739">
        <v>41.684564831589</v>
      </c>
      <c r="AW370" s="739">
        <v>2.29325474814071</v>
      </c>
      <c r="AX370" s="739">
        <v>255.006396151199</v>
      </c>
      <c r="AY370" s="739">
        <v>3.8975359945672803E-6</v>
      </c>
      <c r="AZ370" s="739">
        <v>2.2932501616312102</v>
      </c>
      <c r="BA370" s="739">
        <v>4.5865094962814104E-6</v>
      </c>
      <c r="BB370" s="739">
        <v>1.00000069787774</v>
      </c>
      <c r="BC370" s="739">
        <v>1.0368912496686</v>
      </c>
      <c r="BD370" s="739">
        <v>1.0367812984736899</v>
      </c>
      <c r="BE370" s="739">
        <v>0.819102769271012</v>
      </c>
      <c r="BF370" s="739"/>
      <c r="BG370" s="739">
        <v>1.4389044940687099E-7</v>
      </c>
      <c r="BH370" s="739">
        <v>1.2579452598440599E-10</v>
      </c>
      <c r="BI370" s="739">
        <v>1.4401624393285601E-7</v>
      </c>
    </row>
    <row r="371" spans="11:61">
      <c r="K371" s="134"/>
      <c r="L371" s="80"/>
      <c r="M371" s="80"/>
      <c r="N371" s="730"/>
      <c r="O371" s="80"/>
      <c r="P371" s="730"/>
      <c r="Q371" s="80"/>
      <c r="R371" s="80"/>
      <c r="S371" s="150"/>
      <c r="T371" s="731"/>
      <c r="U371" s="150"/>
      <c r="V371" s="150"/>
      <c r="W371" s="150"/>
      <c r="X371" s="150"/>
      <c r="Y371" s="150"/>
      <c r="Z371" s="150"/>
      <c r="AA371" s="150"/>
      <c r="AB371" s="150"/>
      <c r="AC371" s="150"/>
      <c r="AD371" s="150"/>
      <c r="AE371" s="150"/>
      <c r="AF371" s="150"/>
      <c r="AJ371" s="157"/>
      <c r="AK371" s="157"/>
      <c r="AL371" s="157"/>
      <c r="AM371" s="157"/>
      <c r="AQ371" s="134">
        <v>836</v>
      </c>
      <c r="AR371" s="739">
        <v>0.42106889048625801</v>
      </c>
      <c r="AS371" s="739">
        <v>6412.8930044240997</v>
      </c>
      <c r="AT371" s="739">
        <v>6413.1035388693399</v>
      </c>
      <c r="AU371" s="739">
        <v>41.893004424100397</v>
      </c>
      <c r="AV371" s="739">
        <v>42.103538869343502</v>
      </c>
      <c r="AW371" s="739">
        <v>2.1699413340189699</v>
      </c>
      <c r="AX371" s="739">
        <v>256.16421207573399</v>
      </c>
      <c r="AY371" s="739">
        <v>3.6712879076401898E-6</v>
      </c>
      <c r="AZ371" s="739">
        <v>2.1699369941362998</v>
      </c>
      <c r="BA371" s="739">
        <v>4.3398826680379403E-6</v>
      </c>
      <c r="BB371" s="739">
        <v>1.0000006573665201</v>
      </c>
      <c r="BC371" s="739">
        <v>1.0367813669831001</v>
      </c>
      <c r="BD371" s="739">
        <v>1.0366703459989799</v>
      </c>
      <c r="BE371" s="739">
        <v>0.827180415463317</v>
      </c>
      <c r="BF371" s="739"/>
      <c r="BG371" s="739">
        <v>1.28142776287189E-7</v>
      </c>
      <c r="BH371" s="739">
        <v>1.1129682290538099E-10</v>
      </c>
      <c r="BI371" s="739">
        <v>1.2825407311009499E-7</v>
      </c>
    </row>
    <row r="372" spans="11:61">
      <c r="K372" s="4"/>
      <c r="L372" s="80"/>
      <c r="M372" s="80"/>
      <c r="N372" s="730"/>
      <c r="O372" s="80"/>
      <c r="P372" s="730"/>
      <c r="Q372" s="80"/>
      <c r="R372" s="80"/>
      <c r="S372" s="150"/>
      <c r="T372" s="731"/>
      <c r="U372" s="150"/>
      <c r="V372" s="150"/>
      <c r="W372" s="150"/>
      <c r="X372" s="150"/>
      <c r="Y372" s="150"/>
      <c r="Z372" s="150"/>
      <c r="AA372" s="150"/>
      <c r="AB372" s="150"/>
      <c r="AC372" s="150"/>
      <c r="AD372" s="150"/>
      <c r="AE372" s="150"/>
      <c r="AF372" s="150"/>
      <c r="AJ372" s="157"/>
      <c r="AK372" s="157"/>
      <c r="AL372" s="157"/>
      <c r="AM372" s="157"/>
      <c r="AQ372" s="134">
        <v>837</v>
      </c>
      <c r="AR372" s="739">
        <v>0.42530070318959001</v>
      </c>
      <c r="AS372" s="739">
        <v>6413.3140733145901</v>
      </c>
      <c r="AT372" s="739">
        <v>6413.5267236661803</v>
      </c>
      <c r="AU372" s="739">
        <v>42.3140733145867</v>
      </c>
      <c r="AV372" s="739">
        <v>42.526723666181503</v>
      </c>
      <c r="AW372" s="739">
        <v>2.05265277347501</v>
      </c>
      <c r="AX372" s="739">
        <v>257.33351034168197</v>
      </c>
      <c r="AY372" s="739">
        <v>3.4570690418160101E-6</v>
      </c>
      <c r="AZ372" s="739">
        <v>2.0526486681694598</v>
      </c>
      <c r="BA372" s="739">
        <v>4.1053055469500202E-6</v>
      </c>
      <c r="BB372" s="739">
        <v>1.0000006190092201</v>
      </c>
      <c r="BC372" s="739">
        <v>1.03667041084943</v>
      </c>
      <c r="BD372" s="739">
        <v>1.036558310013</v>
      </c>
      <c r="BE372" s="739">
        <v>0.83533623635639698</v>
      </c>
      <c r="BF372" s="739"/>
      <c r="BG372" s="739">
        <v>1.1413964544883E-7</v>
      </c>
      <c r="BH372" s="739">
        <v>9.8406428080279603E-11</v>
      </c>
      <c r="BI372" s="739">
        <v>1.14238051876911E-7</v>
      </c>
    </row>
    <row r="373" spans="11:61">
      <c r="K373" s="4"/>
      <c r="L373" s="80"/>
      <c r="M373" s="80"/>
      <c r="N373" s="730"/>
      <c r="O373" s="80"/>
      <c r="P373" s="730"/>
      <c r="Q373" s="80"/>
      <c r="R373" s="80"/>
      <c r="S373" s="150"/>
      <c r="T373" s="731"/>
      <c r="U373" s="150"/>
      <c r="V373" s="150"/>
      <c r="W373" s="150"/>
      <c r="X373" s="150"/>
      <c r="Y373" s="150"/>
      <c r="Z373" s="150"/>
      <c r="AA373" s="150"/>
      <c r="AB373" s="150"/>
      <c r="AC373" s="150"/>
      <c r="AD373" s="150"/>
      <c r="AE373" s="150"/>
      <c r="AF373" s="150"/>
      <c r="AJ373" s="157"/>
      <c r="AK373" s="157"/>
      <c r="AL373" s="157"/>
      <c r="AM373" s="157"/>
      <c r="AQ373" s="134">
        <v>838</v>
      </c>
      <c r="AR373" s="739">
        <v>0.42957504631765903</v>
      </c>
      <c r="AS373" s="739">
        <v>6413.7393740177804</v>
      </c>
      <c r="AT373" s="739">
        <v>6413.9541615409298</v>
      </c>
      <c r="AU373" s="739">
        <v>42.739374017776299</v>
      </c>
      <c r="AV373" s="739">
        <v>42.954161540935097</v>
      </c>
      <c r="AW373" s="739">
        <v>1.94113048109288</v>
      </c>
      <c r="AX373" s="739">
        <v>258.51440327061101</v>
      </c>
      <c r="AY373" s="739">
        <v>3.2543097787282798E-6</v>
      </c>
      <c r="AZ373" s="739">
        <v>1.94112659883192</v>
      </c>
      <c r="BA373" s="739">
        <v>3.8822609621857701E-6</v>
      </c>
      <c r="BB373" s="739">
        <v>1.0000005827038401</v>
      </c>
      <c r="BC373" s="739">
        <v>1.03655837137858</v>
      </c>
      <c r="BD373" s="739">
        <v>1.03644518053872</v>
      </c>
      <c r="BE373" s="739">
        <v>0.84357096062058201</v>
      </c>
      <c r="BF373" s="739"/>
      <c r="BG373" s="739">
        <v>1.01693669533968E-7</v>
      </c>
      <c r="BH373" s="739">
        <v>8.69530159631348E-11</v>
      </c>
      <c r="BI373" s="739">
        <v>1.01780622549931E-7</v>
      </c>
    </row>
    <row r="374" spans="11:61">
      <c r="K374" s="4"/>
      <c r="L374" s="80"/>
      <c r="M374" s="80"/>
      <c r="N374" s="730"/>
      <c r="O374" s="80"/>
      <c r="P374" s="730"/>
      <c r="Q374" s="80"/>
      <c r="R374" s="80"/>
      <c r="S374" s="150"/>
      <c r="T374" s="731"/>
      <c r="U374" s="150"/>
      <c r="V374" s="150"/>
      <c r="W374" s="150"/>
      <c r="X374" s="150"/>
      <c r="Y374" s="150"/>
      <c r="Z374" s="150"/>
      <c r="AA374" s="150"/>
      <c r="AB374" s="150"/>
      <c r="AC374" s="150"/>
      <c r="AD374" s="150"/>
      <c r="AE374" s="150"/>
      <c r="AF374" s="150"/>
      <c r="AJ374" s="157"/>
      <c r="AK374" s="157"/>
      <c r="AL374" s="157"/>
      <c r="AM374" s="157"/>
      <c r="AQ374" s="134">
        <v>839</v>
      </c>
      <c r="AR374" s="739">
        <v>0.43389234730834197</v>
      </c>
      <c r="AS374" s="739">
        <v>6414.1689490640902</v>
      </c>
      <c r="AT374" s="739">
        <v>6414.3858952377504</v>
      </c>
      <c r="AU374" s="739">
        <v>43.168949064094001</v>
      </c>
      <c r="AV374" s="739">
        <v>43.385895237748201</v>
      </c>
      <c r="AW374" s="739">
        <v>1.83512499451397</v>
      </c>
      <c r="AX374" s="739">
        <v>259.707004251706</v>
      </c>
      <c r="AY374" s="739">
        <v>3.06246331289362E-6</v>
      </c>
      <c r="AZ374" s="739">
        <v>1.8351213242639901</v>
      </c>
      <c r="BA374" s="739">
        <v>3.67024998902795E-6</v>
      </c>
      <c r="BB374" s="739">
        <v>1.0000005483524801</v>
      </c>
      <c r="BC374" s="739">
        <v>1.0364452385865199</v>
      </c>
      <c r="BD374" s="739">
        <v>1.0363309475035001</v>
      </c>
      <c r="BE374" s="739">
        <v>0.85188532318852594</v>
      </c>
      <c r="BF374" s="739"/>
      <c r="BG374" s="739">
        <v>9.0636455221407796E-8</v>
      </c>
      <c r="BH374" s="739">
        <v>7.67833890106369E-11</v>
      </c>
      <c r="BI374" s="739">
        <v>9.0713238610418399E-8</v>
      </c>
    </row>
    <row r="375" spans="11:61">
      <c r="K375" s="134"/>
      <c r="L375" s="80"/>
      <c r="M375" s="80"/>
      <c r="N375" s="730"/>
      <c r="O375" s="80"/>
      <c r="P375" s="730"/>
      <c r="Q375" s="80"/>
      <c r="R375" s="80"/>
      <c r="S375" s="150"/>
      <c r="T375" s="731"/>
      <c r="U375" s="150"/>
      <c r="V375" s="150"/>
      <c r="W375" s="150"/>
      <c r="X375" s="150"/>
      <c r="Y375" s="150"/>
      <c r="Z375" s="150"/>
      <c r="AA375" s="150"/>
      <c r="AB375" s="150"/>
      <c r="AC375" s="150"/>
      <c r="AD375" s="150"/>
      <c r="AE375" s="150"/>
      <c r="AF375" s="150"/>
      <c r="AJ375" s="157"/>
      <c r="AK375" s="157"/>
      <c r="AL375" s="157"/>
      <c r="AM375" s="157"/>
      <c r="AQ375" s="134">
        <v>840</v>
      </c>
      <c r="AR375" s="739">
        <v>0.43825303789533199</v>
      </c>
      <c r="AS375" s="739">
        <v>6414.6028414113998</v>
      </c>
      <c r="AT375" s="739">
        <v>6414.8219679303502</v>
      </c>
      <c r="AU375" s="739">
        <v>43.602841411402302</v>
      </c>
      <c r="AV375" s="739">
        <v>43.821967930349999</v>
      </c>
      <c r="AW375" s="739">
        <v>1.73439575424763</v>
      </c>
      <c r="AX375" s="739">
        <v>260.91142775128202</v>
      </c>
      <c r="AY375" s="739">
        <v>2.8810049692705598E-6</v>
      </c>
      <c r="AZ375" s="739">
        <v>1.73439228545612</v>
      </c>
      <c r="BA375" s="739">
        <v>3.4687915084952498E-6</v>
      </c>
      <c r="BB375" s="739">
        <v>1.00000051586118</v>
      </c>
      <c r="BC375" s="739">
        <v>1.0363310023938099</v>
      </c>
      <c r="BD375" s="739">
        <v>1.0362156007386201</v>
      </c>
      <c r="BE375" s="739">
        <v>0.86028006530568801</v>
      </c>
      <c r="BF375" s="739"/>
      <c r="BG375" s="739">
        <v>8.0816795073394901E-8</v>
      </c>
      <c r="BH375" s="739">
        <v>6.7759858802040696E-11</v>
      </c>
      <c r="BI375" s="739">
        <v>8.0884554932196998E-8</v>
      </c>
    </row>
    <row r="376" spans="11:61">
      <c r="K376" s="4"/>
      <c r="L376" s="80"/>
      <c r="M376" s="80"/>
      <c r="N376" s="730"/>
      <c r="O376" s="80"/>
      <c r="P376" s="730"/>
      <c r="Q376" s="80"/>
      <c r="R376" s="80"/>
      <c r="S376" s="150"/>
      <c r="T376" s="731"/>
      <c r="U376" s="150"/>
      <c r="V376" s="150"/>
      <c r="W376" s="150"/>
      <c r="X376" s="150"/>
      <c r="Y376" s="150"/>
      <c r="Z376" s="150"/>
      <c r="AA376" s="150"/>
      <c r="AB376" s="150"/>
      <c r="AC376" s="150"/>
      <c r="AD376" s="150"/>
      <c r="AE376" s="150"/>
      <c r="AF376" s="150"/>
      <c r="AJ376" s="157"/>
      <c r="AK376" s="157"/>
      <c r="AL376" s="157"/>
      <c r="AM376" s="157"/>
      <c r="AQ376" s="134">
        <v>841</v>
      </c>
      <c r="AR376" s="739">
        <v>0.44265755415132402</v>
      </c>
      <c r="AS376" s="739">
        <v>6415.0410944492996</v>
      </c>
      <c r="AT376" s="739">
        <v>6415.2624232263697</v>
      </c>
      <c r="AU376" s="739">
        <v>44.041094449297603</v>
      </c>
      <c r="AV376" s="739">
        <v>44.262423226373301</v>
      </c>
      <c r="AW376" s="739">
        <v>1.63871088380469</v>
      </c>
      <c r="AX376" s="739">
        <v>262.12778932238501</v>
      </c>
      <c r="AY376" s="739">
        <v>2.7094315290908301E-6</v>
      </c>
      <c r="AZ376" s="739">
        <v>1.63870760638292</v>
      </c>
      <c r="BA376" s="739">
        <v>3.2774217676093699E-6</v>
      </c>
      <c r="BB376" s="739">
        <v>1.0000004851398401</v>
      </c>
      <c r="BC376" s="739">
        <v>1.03621565262513</v>
      </c>
      <c r="BD376" s="739">
        <v>1.03609912997886</v>
      </c>
      <c r="BE376" s="739">
        <v>0.86875593457034495</v>
      </c>
      <c r="BF376" s="739"/>
      <c r="BG376" s="739">
        <v>7.2099021705625706E-8</v>
      </c>
      <c r="BH376" s="739">
        <v>5.9758768967892005E-11</v>
      </c>
      <c r="BI376" s="739">
        <v>7.2158780474593606E-8</v>
      </c>
    </row>
    <row r="377" spans="11:61">
      <c r="K377" s="4"/>
      <c r="L377" s="80"/>
      <c r="M377" s="80"/>
      <c r="N377" s="730"/>
      <c r="O377" s="80"/>
      <c r="P377" s="730"/>
      <c r="Q377" s="80"/>
      <c r="R377" s="80"/>
      <c r="S377" s="150"/>
      <c r="T377" s="731"/>
      <c r="U377" s="150"/>
      <c r="V377" s="150"/>
      <c r="W377" s="150"/>
      <c r="X377" s="150"/>
      <c r="Y377" s="150"/>
      <c r="Z377" s="150"/>
      <c r="AA377" s="150"/>
      <c r="AB377" s="150"/>
      <c r="AC377" s="150"/>
      <c r="AD377" s="150"/>
      <c r="AE377" s="150"/>
      <c r="AF377" s="150"/>
      <c r="AJ377" s="157"/>
      <c r="AK377" s="157"/>
      <c r="AL377" s="157"/>
      <c r="AM377" s="157"/>
      <c r="AQ377" s="134">
        <v>842</v>
      </c>
      <c r="AR377" s="739">
        <v>0.44710633653161402</v>
      </c>
      <c r="AS377" s="739">
        <v>6415.4837520034498</v>
      </c>
      <c r="AT377" s="739">
        <v>6415.7073051717098</v>
      </c>
      <c r="AU377" s="739">
        <v>44.483752003448998</v>
      </c>
      <c r="AV377" s="739">
        <v>44.7073051717148</v>
      </c>
      <c r="AW377" s="739">
        <v>1.54784697043189</v>
      </c>
      <c r="AX377" s="739">
        <v>263.35620561445302</v>
      </c>
      <c r="AY377" s="739">
        <v>2.5472605645270898E-6</v>
      </c>
      <c r="AZ377" s="739">
        <v>1.5478438747379499</v>
      </c>
      <c r="BA377" s="739">
        <v>3.0956939408637901E-6</v>
      </c>
      <c r="BB377" s="739">
        <v>1.0000004561020901</v>
      </c>
      <c r="BC377" s="739">
        <v>1.0360991790088701</v>
      </c>
      <c r="BD377" s="739">
        <v>1.0359815248620401</v>
      </c>
      <c r="BE377" s="739">
        <v>0.87731368498089102</v>
      </c>
      <c r="BF377" s="739"/>
      <c r="BG377" s="739">
        <v>6.4361511185812695E-8</v>
      </c>
      <c r="BH377" s="739">
        <v>5.2669148665637903E-11</v>
      </c>
      <c r="BI377" s="739">
        <v>6.4414180334478397E-8</v>
      </c>
    </row>
    <row r="378" spans="11:61">
      <c r="K378" s="4"/>
      <c r="L378" s="80"/>
      <c r="M378" s="80"/>
      <c r="N378" s="730"/>
      <c r="O378" s="80"/>
      <c r="P378" s="730"/>
      <c r="Q378" s="80"/>
      <c r="R378" s="80"/>
      <c r="S378" s="150"/>
      <c r="T378" s="731"/>
      <c r="U378" s="150"/>
      <c r="V378" s="150"/>
      <c r="W378" s="150"/>
      <c r="X378" s="150"/>
      <c r="Y378" s="150"/>
      <c r="Z378" s="150"/>
      <c r="AA378" s="150"/>
      <c r="AB378" s="150"/>
      <c r="AC378" s="150"/>
      <c r="AD378" s="150"/>
      <c r="AE378" s="150"/>
      <c r="AF378" s="150"/>
      <c r="AJ378" s="157"/>
      <c r="AK378" s="157"/>
      <c r="AL378" s="157"/>
      <c r="AM378" s="157"/>
      <c r="AQ378" s="134">
        <v>843</v>
      </c>
      <c r="AR378" s="739">
        <v>0.45159982991814701</v>
      </c>
      <c r="AS378" s="739">
        <v>6415.9308583399797</v>
      </c>
      <c r="AT378" s="739">
        <v>6416.1566582549403</v>
      </c>
      <c r="AU378" s="739">
        <v>44.930858339980603</v>
      </c>
      <c r="AV378" s="739">
        <v>45.1566582549396</v>
      </c>
      <c r="AW378" s="739">
        <v>1.4615888467127101</v>
      </c>
      <c r="AX378" s="739">
        <v>264.59679438305199</v>
      </c>
      <c r="AY378" s="739">
        <v>2.3940297827200802E-6</v>
      </c>
      <c r="AZ378" s="739">
        <v>1.4615859235350199</v>
      </c>
      <c r="BA378" s="739">
        <v>2.9231776934254199E-6</v>
      </c>
      <c r="BB378" s="739">
        <v>1.0000004286651401</v>
      </c>
      <c r="BC378" s="739">
        <v>1.03598157117669</v>
      </c>
      <c r="BD378" s="739">
        <v>1.03586277492862</v>
      </c>
      <c r="BE378" s="739">
        <v>0.88595407697857798</v>
      </c>
      <c r="BF378" s="739"/>
      <c r="BG378" s="739">
        <v>5.7495323394260697E-8</v>
      </c>
      <c r="BH378" s="739">
        <v>4.6391486120116499E-11</v>
      </c>
      <c r="BI378" s="739">
        <v>5.7541714880380801E-8</v>
      </c>
    </row>
    <row r="379" spans="11:61">
      <c r="K379" s="134"/>
      <c r="L379" s="80"/>
      <c r="M379" s="80"/>
      <c r="N379" s="730"/>
      <c r="O379" s="80"/>
      <c r="P379" s="730"/>
      <c r="Q379" s="80"/>
      <c r="R379" s="80"/>
      <c r="S379" s="150"/>
      <c r="T379" s="731"/>
      <c r="U379" s="150"/>
      <c r="V379" s="150"/>
      <c r="W379" s="150"/>
      <c r="X379" s="150"/>
      <c r="Y379" s="150"/>
      <c r="Z379" s="150"/>
      <c r="AA379" s="150"/>
      <c r="AB379" s="150"/>
      <c r="AC379" s="150"/>
      <c r="AD379" s="150"/>
      <c r="AE379" s="150"/>
      <c r="AF379" s="150"/>
      <c r="AJ379" s="157"/>
      <c r="AK379" s="157"/>
      <c r="AL379" s="157"/>
      <c r="AM379" s="157"/>
      <c r="AQ379" s="134">
        <v>844</v>
      </c>
      <c r="AR379" s="739">
        <v>0.456138483664006</v>
      </c>
      <c r="AS379" s="739">
        <v>6416.3824581699</v>
      </c>
      <c r="AT379" s="739">
        <v>6416.6105274117299</v>
      </c>
      <c r="AU379" s="739">
        <v>45.382458169898698</v>
      </c>
      <c r="AV379" s="739">
        <v>45.6105274117307</v>
      </c>
      <c r="AW379" s="739">
        <v>1.3797293732884199</v>
      </c>
      <c r="AX379" s="739">
        <v>265.84967449969298</v>
      </c>
      <c r="AY379" s="739">
        <v>2.2492963796496602E-6</v>
      </c>
      <c r="AZ379" s="739">
        <v>1.37972661382967</v>
      </c>
      <c r="BA379" s="739">
        <v>2.7594587465768299E-6</v>
      </c>
      <c r="BB379" s="739">
        <v>1.0000004027497</v>
      </c>
      <c r="BC379" s="739">
        <v>1.0358628186630501</v>
      </c>
      <c r="BD379" s="739">
        <v>1.0357428696212101</v>
      </c>
      <c r="BE379" s="739">
        <v>0.89467787749572403</v>
      </c>
      <c r="BF379" s="739"/>
      <c r="BG379" s="739">
        <v>5.1402967846494102E-8</v>
      </c>
      <c r="BH379" s="739">
        <v>4.0836612483750603E-11</v>
      </c>
      <c r="BI379" s="739">
        <v>5.1443804458977797E-8</v>
      </c>
    </row>
    <row r="380" spans="11:61">
      <c r="K380" s="4"/>
      <c r="L380" s="80"/>
      <c r="M380" s="80"/>
      <c r="N380" s="730"/>
      <c r="O380" s="80"/>
      <c r="P380" s="730"/>
      <c r="Q380" s="80"/>
      <c r="R380" s="80"/>
      <c r="S380" s="150"/>
      <c r="T380" s="731"/>
      <c r="U380" s="150"/>
      <c r="V380" s="150"/>
      <c r="W380" s="150"/>
      <c r="X380" s="150"/>
      <c r="Y380" s="150"/>
      <c r="Z380" s="150"/>
      <c r="AA380" s="150"/>
      <c r="AB380" s="150"/>
      <c r="AC380" s="150"/>
      <c r="AD380" s="150"/>
      <c r="AE380" s="150"/>
      <c r="AF380" s="150"/>
      <c r="AJ380" s="157"/>
      <c r="AK380" s="157"/>
      <c r="AL380" s="157"/>
      <c r="AM380" s="157"/>
      <c r="AQ380" s="134">
        <v>845</v>
      </c>
      <c r="AR380" s="739">
        <v>0.46072275163834903</v>
      </c>
      <c r="AS380" s="739">
        <v>6416.8385966535598</v>
      </c>
      <c r="AT380" s="739">
        <v>6417.0689580293802</v>
      </c>
      <c r="AU380" s="739">
        <v>45.838596653562703</v>
      </c>
      <c r="AV380" s="739">
        <v>46.068958029381903</v>
      </c>
      <c r="AW380" s="739">
        <v>1.3020692229412401</v>
      </c>
      <c r="AX380" s="739">
        <v>267.11496596171099</v>
      </c>
      <c r="AY380" s="739">
        <v>2.11263640429501E-6</v>
      </c>
      <c r="AZ380" s="739">
        <v>1.3020666188027901</v>
      </c>
      <c r="BA380" s="739">
        <v>2.6041384458824798E-6</v>
      </c>
      <c r="BB380" s="739">
        <v>1.0000003782798601</v>
      </c>
      <c r="BC380" s="739">
        <v>1.03574291090478</v>
      </c>
      <c r="BD380" s="739">
        <v>1.03562179828415</v>
      </c>
      <c r="BE380" s="739">
        <v>0.90348585999845499</v>
      </c>
      <c r="BF380" s="739"/>
      <c r="BG380" s="739">
        <v>4.5997284192465E-8</v>
      </c>
      <c r="BH380" s="739">
        <v>3.5924686966248499E-11</v>
      </c>
      <c r="BI380" s="739">
        <v>4.6033208879431302E-8</v>
      </c>
    </row>
    <row r="381" spans="11:61">
      <c r="K381" s="4"/>
      <c r="L381" s="80"/>
      <c r="M381" s="80"/>
      <c r="N381" s="730"/>
      <c r="O381" s="80"/>
      <c r="P381" s="730"/>
      <c r="Q381" s="80"/>
      <c r="R381" s="80"/>
      <c r="S381" s="150"/>
      <c r="T381" s="731"/>
      <c r="U381" s="150"/>
      <c r="V381" s="150"/>
      <c r="W381" s="150"/>
      <c r="X381" s="150"/>
      <c r="Y381" s="150"/>
      <c r="Z381" s="150"/>
      <c r="AA381" s="150"/>
      <c r="AB381" s="150"/>
      <c r="AC381" s="150"/>
      <c r="AD381" s="150"/>
      <c r="AE381" s="150"/>
      <c r="AF381" s="150"/>
      <c r="AJ381" s="157"/>
      <c r="AK381" s="157"/>
      <c r="AL381" s="157"/>
      <c r="AM381" s="157"/>
      <c r="AQ381" s="134">
        <v>846</v>
      </c>
      <c r="AR381" s="739">
        <v>0.465353092271792</v>
      </c>
      <c r="AS381" s="739">
        <v>6417.2993194051996</v>
      </c>
      <c r="AT381" s="739">
        <v>6417.5319959513399</v>
      </c>
      <c r="AU381" s="739">
        <v>46.299319405201103</v>
      </c>
      <c r="AV381" s="739">
        <v>46.531995951337002</v>
      </c>
      <c r="AW381" s="739">
        <v>1.22841666626918</v>
      </c>
      <c r="AX381" s="739">
        <v>268.39278990222499</v>
      </c>
      <c r="AY381" s="739">
        <v>1.98364413349186E-6</v>
      </c>
      <c r="AZ381" s="739">
        <v>1.2284142094358499</v>
      </c>
      <c r="BA381" s="739">
        <v>2.4568333325383599E-6</v>
      </c>
      <c r="BB381" s="739">
        <v>1.0000003551829799</v>
      </c>
      <c r="BC381" s="739">
        <v>1.0356218372406301</v>
      </c>
      <c r="BD381" s="739">
        <v>1.03549955016302</v>
      </c>
      <c r="BE381" s="739">
        <v>0.91237880453263598</v>
      </c>
      <c r="BF381" s="739"/>
      <c r="BG381" s="739">
        <v>4.1200427281398598E-8</v>
      </c>
      <c r="BH381" s="739">
        <v>3.1584274838233097E-11</v>
      </c>
      <c r="BI381" s="739">
        <v>4.1232011556236797E-8</v>
      </c>
    </row>
    <row r="382" spans="11:61">
      <c r="K382" s="4"/>
      <c r="L382" s="80"/>
      <c r="M382" s="80"/>
      <c r="N382" s="730"/>
      <c r="O382" s="80"/>
      <c r="P382" s="730"/>
      <c r="Q382" s="80"/>
      <c r="R382" s="80"/>
      <c r="S382" s="150"/>
      <c r="T382" s="731"/>
      <c r="U382" s="150"/>
      <c r="V382" s="150"/>
      <c r="W382" s="150"/>
      <c r="X382" s="150"/>
      <c r="Y382" s="150"/>
      <c r="Z382" s="150"/>
      <c r="AA382" s="150"/>
      <c r="AB382" s="150"/>
      <c r="AC382" s="150"/>
      <c r="AD382" s="150"/>
      <c r="AE382" s="150"/>
      <c r="AF382" s="150"/>
      <c r="AJ382" s="157"/>
      <c r="AK382" s="157"/>
      <c r="AL382" s="157"/>
      <c r="AM382" s="157"/>
      <c r="AQ382" s="134">
        <v>847</v>
      </c>
      <c r="AR382" s="739">
        <v>0.47002996860225799</v>
      </c>
      <c r="AS382" s="739">
        <v>6417.7646724974702</v>
      </c>
      <c r="AT382" s="739">
        <v>6417.9996874817698</v>
      </c>
      <c r="AU382" s="739">
        <v>46.764672497472901</v>
      </c>
      <c r="AV382" s="739">
        <v>46.999687481774103</v>
      </c>
      <c r="AW382" s="739">
        <v>1.15858735917003</v>
      </c>
      <c r="AX382" s="739">
        <v>269.68326860016799</v>
      </c>
      <c r="AY382" s="739">
        <v>1.86193145785678E-6</v>
      </c>
      <c r="AZ382" s="739">
        <v>1.1585850419953101</v>
      </c>
      <c r="BA382" s="739">
        <v>2.31717471834006E-6</v>
      </c>
      <c r="BB382" s="739">
        <v>1.00000033338957</v>
      </c>
      <c r="BC382" s="739">
        <v>1.0354995869107599</v>
      </c>
      <c r="BD382" s="739">
        <v>1.03537611440419</v>
      </c>
      <c r="BE382" s="739">
        <v>0.92135749777071396</v>
      </c>
      <c r="BF382" s="739"/>
      <c r="BG382" s="739">
        <v>3.6942947329537098E-8</v>
      </c>
      <c r="BH382" s="739">
        <v>2.7751510528926701E-11</v>
      </c>
      <c r="BI382" s="739">
        <v>3.6970698840065999E-8</v>
      </c>
    </row>
    <row r="383" spans="11:61">
      <c r="K383" s="134"/>
      <c r="L383" s="80"/>
      <c r="M383" s="80"/>
      <c r="N383" s="730"/>
      <c r="O383" s="80"/>
      <c r="P383" s="730"/>
      <c r="Q383" s="80"/>
      <c r="R383" s="80"/>
      <c r="S383" s="150"/>
      <c r="T383" s="731"/>
      <c r="U383" s="150"/>
      <c r="V383" s="150"/>
      <c r="W383" s="150"/>
      <c r="X383" s="150"/>
      <c r="Y383" s="150"/>
      <c r="Z383" s="150"/>
      <c r="AA383" s="150"/>
      <c r="AB383" s="150"/>
      <c r="AC383" s="150"/>
      <c r="AD383" s="150"/>
      <c r="AE383" s="150"/>
      <c r="AF383" s="150"/>
      <c r="AJ383" s="157"/>
      <c r="AK383" s="157"/>
      <c r="AL383" s="157"/>
      <c r="AM383" s="157"/>
      <c r="AQ383" s="134">
        <v>848</v>
      </c>
      <c r="AR383" s="739">
        <v>0.47475384832127698</v>
      </c>
      <c r="AS383" s="739">
        <v>6418.2347024660803</v>
      </c>
      <c r="AT383" s="739">
        <v>6418.4720793902397</v>
      </c>
      <c r="AU383" s="739">
        <v>47.234702466075198</v>
      </c>
      <c r="AV383" s="739">
        <v>47.472079390235798</v>
      </c>
      <c r="AW383" s="739">
        <v>1.09240688891473</v>
      </c>
      <c r="AX383" s="739">
        <v>270.64999999999998</v>
      </c>
      <c r="AY383" s="739">
        <v>1.74930406671216E-6</v>
      </c>
      <c r="AZ383" s="739">
        <v>1.0924047041009599</v>
      </c>
      <c r="BA383" s="739">
        <v>2.1848137778294699E-6</v>
      </c>
      <c r="BB383" s="739">
        <v>1.00000031322294</v>
      </c>
      <c r="BC383" s="739">
        <v>1.0353761483993</v>
      </c>
      <c r="BD383" s="739">
        <v>1.0352514793975101</v>
      </c>
      <c r="BE383" s="739">
        <v>0.93042273202581804</v>
      </c>
      <c r="BF383" s="739"/>
      <c r="BG383" s="739">
        <v>3.3267218742901601E-8</v>
      </c>
      <c r="BH383" s="739">
        <v>2.4450654582328798E-11</v>
      </c>
      <c r="BI383" s="739">
        <v>3.3291669397484003E-8</v>
      </c>
    </row>
    <row r="384" spans="11:61">
      <c r="K384" s="4"/>
      <c r="L384" s="80"/>
      <c r="M384" s="80"/>
      <c r="N384" s="730"/>
      <c r="O384" s="80"/>
      <c r="P384" s="730"/>
      <c r="Q384" s="80"/>
      <c r="R384" s="80"/>
      <c r="S384" s="150"/>
      <c r="T384" s="731"/>
      <c r="U384" s="150"/>
      <c r="V384" s="150"/>
      <c r="W384" s="150"/>
      <c r="X384" s="150"/>
      <c r="Y384" s="150"/>
      <c r="Z384" s="150"/>
      <c r="AA384" s="150"/>
      <c r="AB384" s="150"/>
      <c r="AC384" s="150"/>
      <c r="AD384" s="150"/>
      <c r="AE384" s="150"/>
      <c r="AF384" s="150"/>
      <c r="AJ384" s="157"/>
      <c r="AK384" s="157"/>
      <c r="AL384" s="157"/>
      <c r="AM384" s="157"/>
      <c r="AQ384" s="134">
        <v>849</v>
      </c>
      <c r="AR384" s="739">
        <v>0.47952520382075797</v>
      </c>
      <c r="AS384" s="739">
        <v>6418.7094563144001</v>
      </c>
      <c r="AT384" s="739">
        <v>6418.9492189163102</v>
      </c>
      <c r="AU384" s="739">
        <v>47.709456314396498</v>
      </c>
      <c r="AV384" s="739">
        <v>47.949218916306798</v>
      </c>
      <c r="AW384" s="739">
        <v>1.0294758271328299</v>
      </c>
      <c r="AX384" s="739">
        <v>270.64999999999998</v>
      </c>
      <c r="AY384" s="739">
        <v>1.6485306612945499E-6</v>
      </c>
      <c r="AZ384" s="739">
        <v>1.0294737681811801</v>
      </c>
      <c r="BA384" s="739">
        <v>2.05895165426567E-6</v>
      </c>
      <c r="BB384" s="739">
        <v>1.00000029517889</v>
      </c>
      <c r="BC384" s="739">
        <v>1.0352515098059401</v>
      </c>
      <c r="BD384" s="739">
        <v>1.03512563314783</v>
      </c>
      <c r="BE384" s="739">
        <v>0.93957530583929805</v>
      </c>
      <c r="BF384" s="739"/>
      <c r="BG384" s="739">
        <v>3.02518853075095E-8</v>
      </c>
      <c r="BH384" s="739">
        <v>2.1728912291508601E-11</v>
      </c>
      <c r="BI384" s="739">
        <v>3.0273614219801E-8</v>
      </c>
    </row>
    <row r="385" spans="11:61">
      <c r="K385" s="4"/>
      <c r="L385" s="80"/>
      <c r="M385" s="80"/>
      <c r="N385" s="730"/>
      <c r="O385" s="80"/>
      <c r="P385" s="730"/>
      <c r="Q385" s="80"/>
      <c r="R385" s="80"/>
      <c r="S385" s="150"/>
      <c r="T385" s="731"/>
      <c r="U385" s="150"/>
      <c r="V385" s="150"/>
      <c r="W385" s="150"/>
      <c r="X385" s="150"/>
      <c r="Y385" s="150"/>
      <c r="Z385" s="150"/>
      <c r="AA385" s="150"/>
      <c r="AB385" s="150"/>
      <c r="AC385" s="150"/>
      <c r="AD385" s="150"/>
      <c r="AE385" s="150"/>
      <c r="AF385" s="150"/>
      <c r="AJ385" s="157"/>
      <c r="AK385" s="157"/>
      <c r="AL385" s="157"/>
      <c r="AM385" s="157"/>
      <c r="AQ385" s="134">
        <v>850</v>
      </c>
      <c r="AR385" s="739">
        <v>0.48434451224022601</v>
      </c>
      <c r="AS385" s="739">
        <v>6419.1889815182203</v>
      </c>
      <c r="AT385" s="739">
        <v>6419.4311537743397</v>
      </c>
      <c r="AU385" s="739">
        <v>48.188981518217197</v>
      </c>
      <c r="AV385" s="739">
        <v>48.431153774337297</v>
      </c>
      <c r="AW385" s="739">
        <v>0.96960042789698098</v>
      </c>
      <c r="AX385" s="739">
        <v>270.64999999999998</v>
      </c>
      <c r="AY385" s="739">
        <v>1.5526503803826001E-6</v>
      </c>
      <c r="AZ385" s="739">
        <v>0.96959848869612497</v>
      </c>
      <c r="BA385" s="739">
        <v>1.9392008557939598E-6</v>
      </c>
      <c r="BB385" s="739">
        <v>1.00000027801097</v>
      </c>
      <c r="BC385" s="739">
        <v>1.0351256620714699</v>
      </c>
      <c r="BD385" s="739">
        <v>1.03499856649961</v>
      </c>
      <c r="BE385" s="739">
        <v>0.94881602915665997</v>
      </c>
      <c r="BF385" s="739"/>
      <c r="BG385" s="739">
        <v>2.7527095003948199E-8</v>
      </c>
      <c r="BH385" s="739">
        <v>1.9289082157140602E-11</v>
      </c>
      <c r="BI385" s="739">
        <v>2.75463840861054E-8</v>
      </c>
    </row>
    <row r="386" spans="11:61">
      <c r="K386" s="4"/>
      <c r="L386" s="80"/>
      <c r="M386" s="80"/>
      <c r="N386" s="730"/>
      <c r="O386" s="80"/>
      <c r="P386" s="730"/>
      <c r="Q386" s="80"/>
      <c r="R386" s="80"/>
      <c r="S386" s="150"/>
      <c r="T386" s="731"/>
      <c r="U386" s="150"/>
      <c r="V386" s="150"/>
      <c r="W386" s="150"/>
      <c r="X386" s="150"/>
      <c r="Y386" s="150"/>
      <c r="Z386" s="150"/>
      <c r="AA386" s="150"/>
      <c r="AB386" s="150"/>
      <c r="AC386" s="150"/>
      <c r="AD386" s="150"/>
      <c r="AE386" s="150"/>
      <c r="AF386" s="150"/>
      <c r="AJ386" s="157"/>
      <c r="AK386" s="157"/>
      <c r="AL386" s="157"/>
      <c r="AM386" s="157"/>
      <c r="AQ386" s="134">
        <v>851</v>
      </c>
      <c r="AR386" s="739">
        <v>0.48921225551454001</v>
      </c>
      <c r="AS386" s="739">
        <v>6419.67332603046</v>
      </c>
      <c r="AT386" s="739">
        <v>6419.9179321582096</v>
      </c>
      <c r="AU386" s="739">
        <v>48.673326030457403</v>
      </c>
      <c r="AV386" s="739">
        <v>48.917932158214697</v>
      </c>
      <c r="AW386" s="739">
        <v>0.91266601582656803</v>
      </c>
      <c r="AX386" s="739">
        <v>270.64999999999998</v>
      </c>
      <c r="AY386" s="739">
        <v>1.46147959083405E-6</v>
      </c>
      <c r="AZ386" s="739">
        <v>0.91266419049453695</v>
      </c>
      <c r="BA386" s="739">
        <v>1.8253320316531401E-6</v>
      </c>
      <c r="BB386" s="739">
        <v>1.0000002616863199</v>
      </c>
      <c r="BC386" s="739">
        <v>1.0349985939946</v>
      </c>
      <c r="BD386" s="739">
        <v>1.0348702681551201</v>
      </c>
      <c r="BE386" s="739">
        <v>0.95814571556184103</v>
      </c>
      <c r="BF386" s="739"/>
      <c r="BG386" s="739">
        <v>2.50646999022651E-8</v>
      </c>
      <c r="BH386" s="739">
        <v>1.71045228303707E-11</v>
      </c>
      <c r="BI386" s="739">
        <v>2.5081804425095399E-8</v>
      </c>
    </row>
    <row r="387" spans="11:61">
      <c r="K387" s="134"/>
      <c r="L387" s="80"/>
      <c r="M387" s="80"/>
      <c r="N387" s="730"/>
      <c r="O387" s="80"/>
      <c r="P387" s="730"/>
      <c r="Q387" s="80"/>
      <c r="R387" s="80"/>
      <c r="S387" s="150"/>
      <c r="T387" s="731"/>
      <c r="U387" s="150"/>
      <c r="V387" s="150"/>
      <c r="W387" s="150"/>
      <c r="X387" s="150"/>
      <c r="Y387" s="150"/>
      <c r="Z387" s="150"/>
      <c r="AA387" s="150"/>
      <c r="AB387" s="150"/>
      <c r="AC387" s="150"/>
      <c r="AD387" s="150"/>
      <c r="AE387" s="150"/>
      <c r="AF387" s="150"/>
      <c r="AJ387" s="157"/>
      <c r="AK387" s="157"/>
      <c r="AL387" s="157"/>
      <c r="AM387" s="157"/>
      <c r="AQ387" s="134">
        <v>852</v>
      </c>
      <c r="AR387" s="739">
        <v>0.49412892042208401</v>
      </c>
      <c r="AS387" s="739">
        <v>6420.1625382859702</v>
      </c>
      <c r="AT387" s="739">
        <v>6420.4096027461801</v>
      </c>
      <c r="AU387" s="739">
        <v>49.162538285971998</v>
      </c>
      <c r="AV387" s="739">
        <v>49.409602746182998</v>
      </c>
      <c r="AW387" s="739">
        <v>0.85856046657392704</v>
      </c>
      <c r="AX387" s="739">
        <v>270.64999999999998</v>
      </c>
      <c r="AY387" s="739">
        <v>1.3748387445525199E-6</v>
      </c>
      <c r="AZ387" s="739">
        <v>0.85855874945299404</v>
      </c>
      <c r="BA387" s="739">
        <v>1.7171209331478501E-6</v>
      </c>
      <c r="BB387" s="739">
        <v>1.0000002461727799</v>
      </c>
      <c r="BC387" s="739">
        <v>1.0348702942763499</v>
      </c>
      <c r="BD387" s="739">
        <v>1.0347407267183</v>
      </c>
      <c r="BE387" s="739">
        <v>0.96756518549591397</v>
      </c>
      <c r="BF387" s="739"/>
      <c r="BG387" s="739">
        <v>2.28390157196415E-8</v>
      </c>
      <c r="BH387" s="739">
        <v>1.5150832038885001E-11</v>
      </c>
      <c r="BI387" s="739">
        <v>2.2854166551680401E-8</v>
      </c>
    </row>
    <row r="388" spans="11:61">
      <c r="K388" s="4"/>
      <c r="L388" s="80"/>
      <c r="M388" s="80"/>
      <c r="N388" s="730"/>
      <c r="O388" s="80"/>
      <c r="P388" s="730"/>
      <c r="Q388" s="80"/>
      <c r="R388" s="80"/>
      <c r="S388" s="150"/>
      <c r="T388" s="731"/>
      <c r="U388" s="150"/>
      <c r="V388" s="150"/>
      <c r="W388" s="150"/>
      <c r="X388" s="150"/>
      <c r="Y388" s="150"/>
      <c r="Z388" s="150"/>
      <c r="AA388" s="150"/>
      <c r="AB388" s="150"/>
      <c r="AC388" s="150"/>
      <c r="AD388" s="150"/>
      <c r="AE388" s="150"/>
      <c r="AF388" s="150"/>
      <c r="AJ388" s="157"/>
      <c r="AK388" s="157"/>
      <c r="AL388" s="157"/>
      <c r="AM388" s="157"/>
      <c r="AQ388" s="134">
        <v>853</v>
      </c>
      <c r="AR388" s="739">
        <v>0.49909499863344498</v>
      </c>
      <c r="AS388" s="739">
        <v>6420.65666720639</v>
      </c>
      <c r="AT388" s="739">
        <v>6420.9062147057102</v>
      </c>
      <c r="AU388" s="739">
        <v>49.656667206393998</v>
      </c>
      <c r="AV388" s="739">
        <v>49.906214705710802</v>
      </c>
      <c r="AW388" s="739">
        <v>0.80717423085599005</v>
      </c>
      <c r="AX388" s="739">
        <v>270.64999999999998</v>
      </c>
      <c r="AY388" s="739">
        <v>1.2925524169701999E-6</v>
      </c>
      <c r="AZ388" s="739">
        <v>0.80717261650752803</v>
      </c>
      <c r="BA388" s="739">
        <v>1.61434846171198E-6</v>
      </c>
      <c r="BB388" s="739">
        <v>1.00000023143894</v>
      </c>
      <c r="BC388" s="739">
        <v>1.0347407515193801</v>
      </c>
      <c r="BD388" s="739">
        <v>1.0346099306940799</v>
      </c>
      <c r="BE388" s="739">
        <v>0.97707526630574704</v>
      </c>
      <c r="BF388" s="739"/>
      <c r="BG388" s="739">
        <v>2.0826655074209299E-8</v>
      </c>
      <c r="BH388" s="739">
        <v>1.3405685936169E-11</v>
      </c>
      <c r="BI388" s="739">
        <v>2.0840060760145399E-8</v>
      </c>
    </row>
    <row r="389" spans="11:61">
      <c r="K389" s="4"/>
      <c r="L389" s="80"/>
      <c r="M389" s="80"/>
      <c r="N389" s="730"/>
      <c r="O389" s="80"/>
      <c r="P389" s="730"/>
      <c r="Q389" s="80"/>
      <c r="R389" s="80"/>
      <c r="S389" s="150"/>
      <c r="T389" s="731"/>
      <c r="U389" s="150"/>
      <c r="V389" s="150"/>
      <c r="W389" s="150"/>
      <c r="X389" s="150"/>
      <c r="Y389" s="150"/>
      <c r="Z389" s="150"/>
      <c r="AA389" s="150"/>
      <c r="AB389" s="150"/>
      <c r="AC389" s="150"/>
      <c r="AD389" s="150"/>
      <c r="AE389" s="150"/>
      <c r="AF389" s="150"/>
      <c r="AJ389" s="157"/>
      <c r="AK389" s="157"/>
      <c r="AL389" s="157"/>
      <c r="AM389" s="157"/>
      <c r="AQ389" s="134">
        <v>854</v>
      </c>
      <c r="AR389" s="739">
        <v>0.50411098676058397</v>
      </c>
      <c r="AS389" s="739">
        <v>6421.1557622050304</v>
      </c>
      <c r="AT389" s="739">
        <v>6421.4078176984103</v>
      </c>
      <c r="AU389" s="739">
        <v>50.1557622050275</v>
      </c>
      <c r="AV389" s="739">
        <v>50.407817698407797</v>
      </c>
      <c r="AW389" s="739">
        <v>0.75840035446036802</v>
      </c>
      <c r="AX389" s="739">
        <v>270.64999999999998</v>
      </c>
      <c r="AY389" s="739">
        <v>1.2144493390841399E-6</v>
      </c>
      <c r="AZ389" s="739">
        <v>0.75839883765965899</v>
      </c>
      <c r="BA389" s="739">
        <v>1.5168007089207399E-6</v>
      </c>
      <c r="BB389" s="739">
        <v>1.00000021745413</v>
      </c>
      <c r="BC389" s="739">
        <v>1.0346099542273099</v>
      </c>
      <c r="BD389" s="739">
        <v>1.0344778684876601</v>
      </c>
      <c r="BE389" s="739">
        <v>0.98667679228901795</v>
      </c>
      <c r="BF389" s="739"/>
      <c r="BG389" s="739">
        <v>1.90063677987134E-8</v>
      </c>
      <c r="BH389" s="739">
        <v>1.1848687471444601E-11</v>
      </c>
      <c r="BI389" s="739">
        <v>1.90182164861848E-8</v>
      </c>
    </row>
    <row r="390" spans="11:61">
      <c r="K390" s="4"/>
      <c r="L390" s="80"/>
      <c r="M390" s="80"/>
      <c r="N390" s="730"/>
      <c r="O390" s="80"/>
      <c r="P390" s="730"/>
      <c r="Q390" s="80"/>
      <c r="R390" s="80"/>
      <c r="S390" s="150"/>
      <c r="T390" s="731"/>
      <c r="U390" s="150"/>
      <c r="V390" s="150"/>
      <c r="W390" s="150"/>
      <c r="X390" s="150"/>
      <c r="Y390" s="150"/>
      <c r="Z390" s="150"/>
      <c r="AA390" s="150"/>
      <c r="AB390" s="150"/>
      <c r="AC390" s="150"/>
      <c r="AD390" s="150"/>
      <c r="AE390" s="150"/>
      <c r="AF390" s="150"/>
      <c r="AJ390" s="157"/>
      <c r="AK390" s="157"/>
      <c r="AL390" s="157"/>
      <c r="AM390" s="157"/>
      <c r="AQ390" s="134">
        <v>855</v>
      </c>
      <c r="AR390" s="739">
        <v>0.50917738640649202</v>
      </c>
      <c r="AS390" s="739">
        <v>6421.6598731917902</v>
      </c>
      <c r="AT390" s="739">
        <v>6421.9144618849896</v>
      </c>
      <c r="AU390" s="739">
        <v>50.659873191788101</v>
      </c>
      <c r="AV390" s="739">
        <v>50.914461884991297</v>
      </c>
      <c r="AW390" s="739">
        <v>0.71213449427319098</v>
      </c>
      <c r="AX390" s="739">
        <v>270.64999999999998</v>
      </c>
      <c r="AY390" s="739">
        <v>1.14036242312212E-6</v>
      </c>
      <c r="AZ390" s="739">
        <v>0.71213307000420301</v>
      </c>
      <c r="BA390" s="739">
        <v>1.4242689885463801E-6</v>
      </c>
      <c r="BB390" s="739">
        <v>1.0000002041884399</v>
      </c>
      <c r="BC390" s="739">
        <v>1.0344778908040699</v>
      </c>
      <c r="BD390" s="739">
        <v>1.0343445284038799</v>
      </c>
      <c r="BE390" s="739">
        <v>0.99637060474287897</v>
      </c>
      <c r="BF390" s="739"/>
      <c r="BG390" s="739">
        <v>1.7358887819916101E-8</v>
      </c>
      <c r="BH390" s="739">
        <v>1.04612234873091E-11</v>
      </c>
      <c r="BI390" s="739">
        <v>1.73693490434035E-8</v>
      </c>
    </row>
    <row r="391" spans="11:61">
      <c r="K391" s="134"/>
      <c r="L391" s="80"/>
      <c r="M391" s="80"/>
      <c r="N391" s="730"/>
      <c r="O391" s="80"/>
      <c r="P391" s="730"/>
      <c r="Q391" s="80"/>
      <c r="R391" s="80"/>
      <c r="S391" s="150"/>
      <c r="T391" s="731"/>
      <c r="U391" s="150"/>
      <c r="V391" s="150"/>
      <c r="W391" s="150"/>
      <c r="X391" s="150"/>
      <c r="Y391" s="150"/>
      <c r="Z391" s="150"/>
      <c r="AA391" s="150"/>
      <c r="AB391" s="150"/>
      <c r="AC391" s="150"/>
      <c r="AD391" s="150"/>
      <c r="AE391" s="150"/>
      <c r="AF391" s="150"/>
      <c r="AJ391" s="157"/>
      <c r="AK391" s="157"/>
      <c r="AL391" s="157"/>
      <c r="AM391" s="157"/>
      <c r="AQ391" s="134">
        <v>856</v>
      </c>
      <c r="AR391" s="739">
        <v>0.51429470421535795</v>
      </c>
      <c r="AS391" s="739">
        <v>6422.1690505781899</v>
      </c>
      <c r="AT391" s="739">
        <v>6422.4261979303001</v>
      </c>
      <c r="AU391" s="739">
        <v>51.1690505781946</v>
      </c>
      <c r="AV391" s="739">
        <v>51.426197930302301</v>
      </c>
      <c r="AW391" s="739">
        <v>0.66827694852212605</v>
      </c>
      <c r="AX391" s="739">
        <v>270.61220269876497</v>
      </c>
      <c r="AY391" s="739">
        <v>1.0702814825091099E-6</v>
      </c>
      <c r="AZ391" s="739">
        <v>0.66827561196822904</v>
      </c>
      <c r="BA391" s="739">
        <v>1.33655389704425E-6</v>
      </c>
      <c r="BB391" s="739">
        <v>1.0000001916400501</v>
      </c>
      <c r="BC391" s="739">
        <v>1.0343445495072101</v>
      </c>
      <c r="BD391" s="739">
        <v>1.0342098986005801</v>
      </c>
      <c r="BE391" s="739">
        <v>1.00615755192985</v>
      </c>
      <c r="BF391" s="739"/>
      <c r="BG391" s="739">
        <v>1.58720087459793E-8</v>
      </c>
      <c r="BH391" s="739">
        <v>9.2298138474128093E-12</v>
      </c>
      <c r="BI391" s="739">
        <v>1.5881238559826701E-8</v>
      </c>
    </row>
    <row r="392" spans="11:61">
      <c r="K392" s="4"/>
      <c r="L392" s="80"/>
      <c r="M392" s="80"/>
      <c r="N392" s="730"/>
      <c r="O392" s="80"/>
      <c r="P392" s="730"/>
      <c r="Q392" s="80"/>
      <c r="R392" s="80"/>
      <c r="S392" s="150"/>
      <c r="T392" s="731"/>
      <c r="U392" s="150"/>
      <c r="V392" s="150"/>
      <c r="W392" s="150"/>
      <c r="X392" s="150"/>
      <c r="Y392" s="150"/>
      <c r="Z392" s="150"/>
      <c r="AA392" s="150"/>
      <c r="AB392" s="150"/>
      <c r="AC392" s="150"/>
      <c r="AD392" s="150"/>
      <c r="AE392" s="150"/>
      <c r="AF392" s="150"/>
      <c r="AJ392" s="157"/>
      <c r="AK392" s="157"/>
      <c r="AL392" s="157"/>
      <c r="AM392" s="157"/>
      <c r="AQ392" s="134">
        <v>857</v>
      </c>
      <c r="AR392" s="739">
        <v>0.51946345192322496</v>
      </c>
      <c r="AS392" s="739">
        <v>6422.6833452824103</v>
      </c>
      <c r="AT392" s="739">
        <v>6422.94307700837</v>
      </c>
      <c r="AU392" s="739">
        <v>51.683345282410002</v>
      </c>
      <c r="AV392" s="739">
        <v>51.943077008371603</v>
      </c>
      <c r="AW392" s="739">
        <v>0.626612613097982</v>
      </c>
      <c r="AX392" s="739">
        <v>269.18819168497299</v>
      </c>
      <c r="AY392" s="739">
        <v>1.0088626280995401E-6</v>
      </c>
      <c r="AZ392" s="739">
        <v>0.62661135987275596</v>
      </c>
      <c r="BA392" s="739">
        <v>1.25322522619596E-6</v>
      </c>
      <c r="BB392" s="739">
        <v>1.0000001806426799</v>
      </c>
      <c r="BC392" s="739">
        <v>1.03420991708979</v>
      </c>
      <c r="BD392" s="739">
        <v>1.03407396573086</v>
      </c>
      <c r="BE392" s="739">
        <v>1.01603848680543</v>
      </c>
      <c r="BF392" s="739"/>
      <c r="BG392" s="739">
        <v>1.4692925516271399E-8</v>
      </c>
      <c r="BH392" s="739">
        <v>8.2434710402119694E-12</v>
      </c>
      <c r="BI392" s="739">
        <v>1.47011689873116E-8</v>
      </c>
    </row>
    <row r="393" spans="11:61">
      <c r="K393" s="4"/>
      <c r="L393" s="80"/>
      <c r="M393" s="80"/>
      <c r="N393" s="730"/>
      <c r="O393" s="80"/>
      <c r="P393" s="730"/>
      <c r="Q393" s="80"/>
      <c r="R393" s="80"/>
      <c r="S393" s="150"/>
      <c r="T393" s="731"/>
      <c r="U393" s="150"/>
      <c r="V393" s="150"/>
      <c r="W393" s="150"/>
      <c r="X393" s="150"/>
      <c r="Y393" s="150"/>
      <c r="Z393" s="150"/>
      <c r="AA393" s="150"/>
      <c r="AB393" s="150"/>
      <c r="AC393" s="150"/>
      <c r="AD393" s="150"/>
      <c r="AE393" s="150"/>
      <c r="AF393" s="150"/>
      <c r="AJ393" s="157"/>
      <c r="AK393" s="157"/>
      <c r="AL393" s="157"/>
      <c r="AM393" s="157"/>
      <c r="AQ393" s="134">
        <v>858</v>
      </c>
      <c r="AR393" s="739">
        <v>0.52468414640917205</v>
      </c>
      <c r="AS393" s="739">
        <v>6423.2028087343297</v>
      </c>
      <c r="AT393" s="739">
        <v>6423.4651508075403</v>
      </c>
      <c r="AU393" s="739">
        <v>52.202808734333203</v>
      </c>
      <c r="AV393" s="739">
        <v>52.465150807537803</v>
      </c>
      <c r="AW393" s="739">
        <v>0.58696862310317099</v>
      </c>
      <c r="AX393" s="739">
        <v>267.75010227835497</v>
      </c>
      <c r="AY393" s="739">
        <v>9.5011056611454195E-7</v>
      </c>
      <c r="AZ393" s="739">
        <v>0.58696744916592503</v>
      </c>
      <c r="BA393" s="739">
        <v>1.1739372462063401E-6</v>
      </c>
      <c r="BB393" s="739">
        <v>1.0000001701228201</v>
      </c>
      <c r="BC393" s="739">
        <v>1.0340739834118</v>
      </c>
      <c r="BD393" s="739">
        <v>1.03393671955311</v>
      </c>
      <c r="BE393" s="739">
        <v>1.0260142748989001</v>
      </c>
      <c r="BF393" s="739"/>
      <c r="BG393" s="739">
        <v>1.36048217652155E-8</v>
      </c>
      <c r="BH393" s="739">
        <v>7.3509645734884399E-12</v>
      </c>
      <c r="BI393" s="739">
        <v>1.3612172729789001E-8</v>
      </c>
    </row>
    <row r="394" spans="11:61">
      <c r="K394" s="4"/>
      <c r="L394" s="80"/>
      <c r="M394" s="80"/>
      <c r="N394" s="730"/>
      <c r="O394" s="80"/>
      <c r="P394" s="730"/>
      <c r="Q394" s="80"/>
      <c r="R394" s="80"/>
      <c r="S394" s="150"/>
      <c r="T394" s="731"/>
      <c r="U394" s="150"/>
      <c r="V394" s="150"/>
      <c r="W394" s="150"/>
      <c r="X394" s="150"/>
      <c r="Y394" s="150"/>
      <c r="Z394" s="150"/>
      <c r="AA394" s="150"/>
      <c r="AB394" s="150"/>
      <c r="AC394" s="150"/>
      <c r="AD394" s="150"/>
      <c r="AE394" s="150"/>
      <c r="AF394" s="150"/>
      <c r="AJ394" s="157"/>
      <c r="AK394" s="157"/>
      <c r="AL394" s="157"/>
      <c r="AM394" s="157"/>
      <c r="AQ394" s="134">
        <v>859</v>
      </c>
      <c r="AR394" s="739">
        <v>0.52995730974699795</v>
      </c>
      <c r="AS394" s="739">
        <v>6423.7274928807401</v>
      </c>
      <c r="AT394" s="739">
        <v>6423.9924715356201</v>
      </c>
      <c r="AU394" s="739">
        <v>52.727492880742403</v>
      </c>
      <c r="AV394" s="739">
        <v>52.992471535615898</v>
      </c>
      <c r="AW394" s="739">
        <v>0.54928143970592802</v>
      </c>
      <c r="AX394" s="739">
        <v>266.297797640645</v>
      </c>
      <c r="AY394" s="739">
        <v>8.9395623275036201E-7</v>
      </c>
      <c r="AZ394" s="739">
        <v>0.54928034114304902</v>
      </c>
      <c r="BA394" s="739">
        <v>1.0985628794118599E-6</v>
      </c>
      <c r="BB394" s="739">
        <v>1.0000001600680899</v>
      </c>
      <c r="BC394" s="739">
        <v>1.03393673644701</v>
      </c>
      <c r="BD394" s="739">
        <v>1.0337981479393401</v>
      </c>
      <c r="BE394" s="739">
        <v>1.0360857859373001</v>
      </c>
      <c r="BF394" s="739"/>
      <c r="BG394" s="739">
        <v>1.26002780124402E-8</v>
      </c>
      <c r="BH394" s="739">
        <v>6.5447092669776602E-12</v>
      </c>
      <c r="BI394" s="739">
        <v>1.2606822721707199E-8</v>
      </c>
    </row>
    <row r="395" spans="11:61">
      <c r="K395" s="134"/>
      <c r="L395" s="80"/>
      <c r="M395" s="80"/>
      <c r="N395" s="730"/>
      <c r="O395" s="80"/>
      <c r="P395" s="730"/>
      <c r="Q395" s="80"/>
      <c r="R395" s="80"/>
      <c r="S395" s="150"/>
      <c r="T395" s="731"/>
      <c r="U395" s="150"/>
      <c r="V395" s="150"/>
      <c r="W395" s="150"/>
      <c r="X395" s="150"/>
      <c r="Y395" s="150"/>
      <c r="Z395" s="150"/>
      <c r="AA395" s="150"/>
      <c r="AB395" s="150"/>
      <c r="AC395" s="150"/>
      <c r="AD395" s="150"/>
      <c r="AE395" s="150"/>
      <c r="AF395" s="150"/>
      <c r="AJ395" s="157"/>
      <c r="AK395" s="157"/>
      <c r="AL395" s="157"/>
      <c r="AM395" s="157"/>
      <c r="AQ395" s="134">
        <v>860</v>
      </c>
      <c r="AR395" s="739">
        <v>0.53528346925743198</v>
      </c>
      <c r="AS395" s="739">
        <v>6424.2574501904901</v>
      </c>
      <c r="AT395" s="739">
        <v>6424.5250919251203</v>
      </c>
      <c r="AU395" s="739">
        <v>53.257450190489401</v>
      </c>
      <c r="AV395" s="739">
        <v>53.525091925118097</v>
      </c>
      <c r="AW395" s="739">
        <v>0.51348785346771597</v>
      </c>
      <c r="AX395" s="739">
        <v>264.831139650556</v>
      </c>
      <c r="AY395" s="739">
        <v>8.4033031759994898E-7</v>
      </c>
      <c r="AZ395" s="739">
        <v>0.51348682649200905</v>
      </c>
      <c r="BA395" s="739">
        <v>1.02697570693543E-6</v>
      </c>
      <c r="BB395" s="739">
        <v>1.00000015046609</v>
      </c>
      <c r="BC395" s="739">
        <v>1.03379816406749</v>
      </c>
      <c r="BD395" s="739">
        <v>1.0336582386592299</v>
      </c>
      <c r="BE395" s="739">
        <v>1.04625389687772</v>
      </c>
      <c r="BF395" s="739"/>
      <c r="BG395" s="739">
        <v>1.16724330250363E-8</v>
      </c>
      <c r="BH395" s="739">
        <v>5.8176002297222302E-12</v>
      </c>
      <c r="BI395" s="739">
        <v>1.1678250625265999E-8</v>
      </c>
    </row>
    <row r="396" spans="11:61">
      <c r="K396" s="4"/>
      <c r="L396" s="80"/>
      <c r="M396" s="80"/>
      <c r="N396" s="730"/>
      <c r="O396" s="80"/>
      <c r="P396" s="730"/>
      <c r="Q396" s="80"/>
      <c r="R396" s="80"/>
      <c r="S396" s="150"/>
      <c r="T396" s="731"/>
      <c r="U396" s="150"/>
      <c r="V396" s="150"/>
      <c r="W396" s="150"/>
      <c r="X396" s="150"/>
      <c r="Y396" s="150"/>
      <c r="Z396" s="150"/>
      <c r="AA396" s="150"/>
      <c r="AB396" s="150"/>
      <c r="AC396" s="150"/>
      <c r="AD396" s="150"/>
      <c r="AE396" s="150"/>
      <c r="AF396" s="150"/>
      <c r="AJ396" s="157"/>
      <c r="AK396" s="157"/>
      <c r="AL396" s="157"/>
      <c r="AM396" s="157"/>
      <c r="AQ396" s="134">
        <v>861</v>
      </c>
      <c r="AR396" s="739">
        <v>0.54066315756086203</v>
      </c>
      <c r="AS396" s="739">
        <v>6424.7927336597504</v>
      </c>
      <c r="AT396" s="739">
        <v>6425.0630652385298</v>
      </c>
      <c r="AU396" s="739">
        <v>53.792733659746801</v>
      </c>
      <c r="AV396" s="739">
        <v>54.063065238527201</v>
      </c>
      <c r="AW396" s="739">
        <v>0.47952505233388698</v>
      </c>
      <c r="AX396" s="739">
        <v>263.349988892694</v>
      </c>
      <c r="AY396" s="739">
        <v>7.8916334325796697E-7</v>
      </c>
      <c r="AZ396" s="739">
        <v>0.47952409328378298</v>
      </c>
      <c r="BA396" s="739">
        <v>9.59050104667774E-7</v>
      </c>
      <c r="BB396" s="739">
        <v>1.00000014130437</v>
      </c>
      <c r="BC396" s="739">
        <v>1.03365825404296</v>
      </c>
      <c r="BD396" s="739">
        <v>1.0335169793794201</v>
      </c>
      <c r="BE396" s="739">
        <v>1.0565194919599901</v>
      </c>
      <c r="BF396" s="739"/>
      <c r="BG396" s="739">
        <v>1.0814959048968799E-8</v>
      </c>
      <c r="BH396" s="739">
        <v>5.1629935476108504E-12</v>
      </c>
      <c r="BI396" s="739">
        <v>1.08201220425164E-8</v>
      </c>
    </row>
    <row r="397" spans="11:61">
      <c r="K397" s="4"/>
      <c r="L397" s="80"/>
      <c r="M397" s="80"/>
      <c r="N397" s="730"/>
      <c r="O397" s="80"/>
      <c r="P397" s="730"/>
      <c r="Q397" s="80"/>
      <c r="R397" s="80"/>
      <c r="S397" s="150"/>
      <c r="T397" s="731"/>
      <c r="U397" s="150"/>
      <c r="V397" s="150"/>
      <c r="W397" s="150"/>
      <c r="X397" s="150"/>
      <c r="Y397" s="150"/>
      <c r="Z397" s="150"/>
      <c r="AA397" s="150"/>
      <c r="AB397" s="150"/>
      <c r="AC397" s="150"/>
      <c r="AD397" s="150"/>
      <c r="AE397" s="150"/>
      <c r="AF397" s="150"/>
      <c r="AJ397" s="157"/>
      <c r="AK397" s="157"/>
      <c r="AL397" s="157"/>
      <c r="AM397" s="157"/>
      <c r="AQ397" s="134">
        <v>862</v>
      </c>
      <c r="AR397" s="739">
        <v>0.546096912630602</v>
      </c>
      <c r="AS397" s="739">
        <v>6425.3333968173101</v>
      </c>
      <c r="AT397" s="739">
        <v>6425.60644527362</v>
      </c>
      <c r="AU397" s="739">
        <v>54.333396817307602</v>
      </c>
      <c r="AV397" s="739">
        <v>54.606445273622903</v>
      </c>
      <c r="AW397" s="739">
        <v>0.44733068855942698</v>
      </c>
      <c r="AX397" s="739">
        <v>261.854204646396</v>
      </c>
      <c r="AY397" s="739">
        <v>7.4038574512660305E-7</v>
      </c>
      <c r="AZ397" s="739">
        <v>0.44732979389805</v>
      </c>
      <c r="BA397" s="739">
        <v>8.9466137711885499E-7</v>
      </c>
      <c r="BB397" s="739">
        <v>1.0000001325704799</v>
      </c>
      <c r="BC397" s="739">
        <v>1.0335169940400499</v>
      </c>
      <c r="BD397" s="739">
        <v>1.0333743576628001</v>
      </c>
      <c r="BE397" s="739">
        <v>1.06688346275041</v>
      </c>
      <c r="BF397" s="739"/>
      <c r="BG397" s="739">
        <v>1.00220355632811E-8</v>
      </c>
      <c r="BH397" s="739">
        <v>4.5746869574192596E-12</v>
      </c>
      <c r="BI397" s="739">
        <v>1.0026610250238499E-8</v>
      </c>
    </row>
    <row r="398" spans="11:61">
      <c r="K398" s="4"/>
      <c r="L398" s="80"/>
      <c r="M398" s="80"/>
      <c r="N398" s="730"/>
      <c r="O398" s="80"/>
      <c r="P398" s="730"/>
      <c r="Q398" s="80"/>
      <c r="R398" s="80"/>
      <c r="S398" s="150"/>
      <c r="T398" s="731"/>
      <c r="U398" s="150"/>
      <c r="V398" s="150"/>
      <c r="W398" s="150"/>
      <c r="X398" s="150"/>
      <c r="Y398" s="150"/>
      <c r="Z398" s="150"/>
      <c r="AA398" s="150"/>
      <c r="AB398" s="150"/>
      <c r="AC398" s="150"/>
      <c r="AD398" s="150"/>
      <c r="AE398" s="150"/>
      <c r="AF398" s="150"/>
      <c r="AJ398" s="157"/>
      <c r="AK398" s="157"/>
      <c r="AL398" s="157"/>
      <c r="AM398" s="157"/>
      <c r="AQ398" s="134">
        <v>863</v>
      </c>
      <c r="AR398" s="739">
        <v>0.55158527784668798</v>
      </c>
      <c r="AS398" s="739">
        <v>6425.8794937299399</v>
      </c>
      <c r="AT398" s="739">
        <v>6426.1552863688603</v>
      </c>
      <c r="AU398" s="739">
        <v>54.879493729938197</v>
      </c>
      <c r="AV398" s="739">
        <v>55.155286368861603</v>
      </c>
      <c r="AW398" s="739">
        <v>0.41684294441765501</v>
      </c>
      <c r="AX398" s="739">
        <v>260.34364487449699</v>
      </c>
      <c r="AY398" s="739">
        <v>6.9392795125727599E-7</v>
      </c>
      <c r="AZ398" s="739">
        <v>0.41684211073176702</v>
      </c>
      <c r="BA398" s="739">
        <v>8.3368588883531097E-7</v>
      </c>
      <c r="BB398" s="739">
        <v>1.0000001242519601</v>
      </c>
      <c r="BC398" s="739">
        <v>1.0333743716216699</v>
      </c>
      <c r="BD398" s="739">
        <v>1.0332303609678599</v>
      </c>
      <c r="BE398" s="739">
        <v>1.07734670819127</v>
      </c>
      <c r="BF398" s="739"/>
      <c r="BG398" s="739">
        <v>9.28832183713028E-9</v>
      </c>
      <c r="BH398" s="739">
        <v>4.0469005651216597E-12</v>
      </c>
      <c r="BI398" s="739">
        <v>9.2923687376953995E-9</v>
      </c>
    </row>
    <row r="399" spans="11:61">
      <c r="K399" s="134"/>
      <c r="L399" s="80"/>
      <c r="M399" s="80"/>
      <c r="N399" s="730"/>
      <c r="O399" s="80"/>
      <c r="P399" s="730"/>
      <c r="Q399" s="80"/>
      <c r="R399" s="80"/>
      <c r="S399" s="150"/>
      <c r="T399" s="731"/>
      <c r="U399" s="150"/>
      <c r="V399" s="150"/>
      <c r="W399" s="150"/>
      <c r="X399" s="150"/>
      <c r="Y399" s="150"/>
      <c r="Z399" s="150"/>
      <c r="AA399" s="150"/>
      <c r="AB399" s="150"/>
      <c r="AC399" s="150"/>
      <c r="AD399" s="150"/>
      <c r="AE399" s="150"/>
      <c r="AF399" s="150"/>
      <c r="AJ399" s="157"/>
      <c r="AK399" s="157"/>
      <c r="AL399" s="157"/>
      <c r="AM399" s="157"/>
      <c r="AQ399" s="134">
        <v>864</v>
      </c>
      <c r="AR399" s="739">
        <v>0.55712880205021598</v>
      </c>
      <c r="AS399" s="739">
        <v>6426.4310790077798</v>
      </c>
      <c r="AT399" s="739">
        <v>6426.7096434088098</v>
      </c>
      <c r="AU399" s="739">
        <v>55.431079007785002</v>
      </c>
      <c r="AV399" s="739">
        <v>55.709643408810102</v>
      </c>
      <c r="AW399" s="739">
        <v>0.38800059654090302</v>
      </c>
      <c r="AX399" s="739">
        <v>258.818166212015</v>
      </c>
      <c r="AY399" s="739">
        <v>6.4972046206013702E-7</v>
      </c>
      <c r="AZ399" s="739">
        <v>0.38799982053970999</v>
      </c>
      <c r="BA399" s="739">
        <v>7.7600119308180597E-7</v>
      </c>
      <c r="BB399" s="739">
        <v>1.0000001163363701</v>
      </c>
      <c r="BC399" s="739">
        <v>1.0332303742462501</v>
      </c>
      <c r="BD399" s="739">
        <v>1.03308497664795</v>
      </c>
      <c r="BE399" s="739">
        <v>1.0879101346467901</v>
      </c>
      <c r="BF399" s="739"/>
      <c r="BG399" s="739">
        <v>8.6089286104174199E-9</v>
      </c>
      <c r="BH399" s="739">
        <v>3.5742576636914402E-12</v>
      </c>
      <c r="BI399" s="739">
        <v>8.6125028680811097E-9</v>
      </c>
    </row>
    <row r="400" spans="11:61">
      <c r="K400" s="4"/>
      <c r="L400" s="80"/>
      <c r="M400" s="80"/>
      <c r="N400" s="730"/>
      <c r="O400" s="80"/>
      <c r="P400" s="730"/>
      <c r="Q400" s="80"/>
      <c r="R400" s="80"/>
      <c r="S400" s="150"/>
      <c r="T400" s="731"/>
      <c r="U400" s="150"/>
      <c r="V400" s="150"/>
      <c r="W400" s="150"/>
      <c r="X400" s="150"/>
      <c r="Y400" s="150"/>
      <c r="Z400" s="150"/>
      <c r="AA400" s="150"/>
      <c r="AB400" s="150"/>
      <c r="AC400" s="150"/>
      <c r="AD400" s="150"/>
      <c r="AE400" s="150"/>
      <c r="AF400" s="150"/>
      <c r="AJ400" s="157"/>
      <c r="AK400" s="157"/>
      <c r="AL400" s="157"/>
      <c r="AM400" s="157"/>
      <c r="AQ400" s="134">
        <v>865</v>
      </c>
      <c r="AR400" s="739">
        <v>0.56272803959822304</v>
      </c>
      <c r="AS400" s="739">
        <v>6426.9882078098299</v>
      </c>
      <c r="AT400" s="739">
        <v>6427.26957182963</v>
      </c>
      <c r="AU400" s="739">
        <v>55.988207809835203</v>
      </c>
      <c r="AV400" s="739">
        <v>56.269571829634401</v>
      </c>
      <c r="AW400" s="739">
        <v>0.36074307874360301</v>
      </c>
      <c r="AX400" s="739">
        <v>257.27762395475702</v>
      </c>
      <c r="AY400" s="739">
        <v>6.0769392970984296E-7</v>
      </c>
      <c r="AZ400" s="739">
        <v>0.36074235725744502</v>
      </c>
      <c r="BA400" s="739">
        <v>7.2148615748720601E-7</v>
      </c>
      <c r="BB400" s="739">
        <v>1.00000010881129</v>
      </c>
      <c r="BC400" s="739">
        <v>1.0330849892670799</v>
      </c>
      <c r="BD400" s="739">
        <v>1.03293819195059</v>
      </c>
      <c r="BE400" s="739">
        <v>1.0985746559513201</v>
      </c>
      <c r="BF400" s="739"/>
      <c r="BG400" s="739">
        <v>7.9793892433719E-9</v>
      </c>
      <c r="BH400" s="739">
        <v>3.15176570309819E-12</v>
      </c>
      <c r="BI400" s="739">
        <v>7.9825410090750005E-9</v>
      </c>
    </row>
    <row r="401" spans="11:61">
      <c r="K401" s="4"/>
      <c r="L401" s="80"/>
      <c r="M401" s="80"/>
      <c r="N401" s="730"/>
      <c r="O401" s="80"/>
      <c r="P401" s="730"/>
      <c r="Q401" s="80"/>
      <c r="R401" s="80"/>
      <c r="S401" s="150"/>
      <c r="T401" s="731"/>
      <c r="U401" s="150"/>
      <c r="V401" s="150"/>
      <c r="W401" s="150"/>
      <c r="X401" s="150"/>
      <c r="Y401" s="150"/>
      <c r="Z401" s="150"/>
      <c r="AA401" s="150"/>
      <c r="AB401" s="150"/>
      <c r="AC401" s="150"/>
      <c r="AD401" s="150"/>
      <c r="AE401" s="150"/>
      <c r="AF401" s="150"/>
      <c r="AJ401" s="157"/>
      <c r="AK401" s="157"/>
      <c r="AL401" s="157"/>
      <c r="AM401" s="157"/>
      <c r="AQ401" s="134">
        <v>866</v>
      </c>
      <c r="AR401" s="739">
        <v>0.56838355041913102</v>
      </c>
      <c r="AS401" s="739">
        <v>6427.5509358494301</v>
      </c>
      <c r="AT401" s="739">
        <v>6427.8351276246403</v>
      </c>
      <c r="AU401" s="739">
        <v>56.5509358494335</v>
      </c>
      <c r="AV401" s="739">
        <v>56.835127624643</v>
      </c>
      <c r="AW401" s="739">
        <v>0.33501054318026702</v>
      </c>
      <c r="AX401" s="739">
        <v>255.72187204785899</v>
      </c>
      <c r="AY401" s="739">
        <v>5.6777923707344999E-7</v>
      </c>
      <c r="AZ401" s="739">
        <v>0.33500987315918002</v>
      </c>
      <c r="BA401" s="739">
        <v>6.7002108636053299E-7</v>
      </c>
      <c r="BB401" s="739">
        <v>1.00000010166435</v>
      </c>
      <c r="BC401" s="739">
        <v>1.0329382039316199</v>
      </c>
      <c r="BD401" s="739">
        <v>1.0327899940168199</v>
      </c>
      <c r="BE401" s="739">
        <v>1.10934119345848</v>
      </c>
      <c r="BF401" s="739"/>
      <c r="BG401" s="739">
        <v>7.3956306884067099E-9</v>
      </c>
      <c r="BH401" s="739">
        <v>2.77479746281978E-12</v>
      </c>
      <c r="BI401" s="739">
        <v>7.3984054858695297E-9</v>
      </c>
    </row>
    <row r="402" spans="11:61">
      <c r="K402" s="4"/>
      <c r="L402" s="80"/>
      <c r="M402" s="80"/>
      <c r="N402" s="730"/>
      <c r="O402" s="80"/>
      <c r="P402" s="730"/>
      <c r="Q402" s="80"/>
      <c r="R402" s="80"/>
      <c r="S402" s="150"/>
      <c r="T402" s="731"/>
      <c r="U402" s="150"/>
      <c r="V402" s="150"/>
      <c r="W402" s="150"/>
      <c r="X402" s="150"/>
      <c r="Y402" s="150"/>
      <c r="Z402" s="150"/>
      <c r="AA402" s="150"/>
      <c r="AB402" s="150"/>
      <c r="AC402" s="150"/>
      <c r="AD402" s="150"/>
      <c r="AE402" s="150"/>
      <c r="AF402" s="150"/>
      <c r="AJ402" s="157"/>
      <c r="AK402" s="157"/>
      <c r="AL402" s="157"/>
      <c r="AM402" s="157"/>
      <c r="AQ402" s="134">
        <v>867</v>
      </c>
      <c r="AR402" s="739">
        <v>0.57409590006873601</v>
      </c>
      <c r="AS402" s="739">
        <v>6428.1193193998497</v>
      </c>
      <c r="AT402" s="739">
        <v>6428.4063673498904</v>
      </c>
      <c r="AU402" s="739">
        <v>57.1193193998526</v>
      </c>
      <c r="AV402" s="739">
        <v>57.406367349886999</v>
      </c>
      <c r="AW402" s="739">
        <v>0.310743919693589</v>
      </c>
      <c r="AX402" s="739">
        <v>254.15076307423601</v>
      </c>
      <c r="AY402" s="739">
        <v>5.29907575984194E-7</v>
      </c>
      <c r="AZ402" s="739">
        <v>0.31074329820574897</v>
      </c>
      <c r="BA402" s="739">
        <v>6.21487839387177E-7</v>
      </c>
      <c r="BB402" s="739">
        <v>1.0000000948832199</v>
      </c>
      <c r="BC402" s="739">
        <v>1.0327900053807699</v>
      </c>
      <c r="BD402" s="739">
        <v>1.0326403698804401</v>
      </c>
      <c r="BE402" s="739">
        <v>1.1202106760843</v>
      </c>
      <c r="BF402" s="739"/>
      <c r="BG402" s="739">
        <v>6.8539446297180197E-9</v>
      </c>
      <c r="BH402" s="739">
        <v>2.4390724749603299E-12</v>
      </c>
      <c r="BI402" s="739">
        <v>6.8563837021929801E-9</v>
      </c>
    </row>
    <row r="403" spans="11:61">
      <c r="K403" s="134"/>
      <c r="L403" s="80"/>
      <c r="M403" s="80"/>
      <c r="N403" s="730"/>
      <c r="O403" s="80"/>
      <c r="P403" s="730"/>
      <c r="Q403" s="80"/>
      <c r="R403" s="80"/>
      <c r="S403" s="150"/>
      <c r="T403" s="731"/>
      <c r="U403" s="150"/>
      <c r="V403" s="150"/>
      <c r="W403" s="150"/>
      <c r="X403" s="150"/>
      <c r="Y403" s="150"/>
      <c r="Z403" s="150"/>
      <c r="AA403" s="150"/>
      <c r="AB403" s="150"/>
      <c r="AC403" s="150"/>
      <c r="AD403" s="150"/>
      <c r="AE403" s="150"/>
      <c r="AF403" s="150"/>
      <c r="AJ403" s="157"/>
      <c r="AK403" s="157"/>
      <c r="AL403" s="157"/>
      <c r="AM403" s="157"/>
      <c r="AQ403" s="134">
        <v>868</v>
      </c>
      <c r="AR403" s="739">
        <v>0.57986565978676197</v>
      </c>
      <c r="AS403" s="739">
        <v>6428.6934152999202</v>
      </c>
      <c r="AT403" s="739">
        <v>6428.9833481298201</v>
      </c>
      <c r="AU403" s="739">
        <v>57.693415299921298</v>
      </c>
      <c r="AV403" s="739">
        <v>57.983348129814701</v>
      </c>
      <c r="AW403" s="739">
        <v>0.28788497321101703</v>
      </c>
      <c r="AX403" s="739">
        <v>252.564148242964</v>
      </c>
      <c r="AY403" s="739">
        <v>4.9401052468312996E-7</v>
      </c>
      <c r="AZ403" s="739">
        <v>0.28788439744106997</v>
      </c>
      <c r="BA403" s="739">
        <v>5.7576994642203405E-7</v>
      </c>
      <c r="BB403" s="739">
        <v>1.0000000884556499</v>
      </c>
      <c r="BC403" s="739">
        <v>1.03264038064823</v>
      </c>
      <c r="BD403" s="739">
        <v>1.0324893064673699</v>
      </c>
      <c r="BE403" s="739">
        <v>1.13118404036186</v>
      </c>
      <c r="BF403" s="739"/>
      <c r="BG403" s="739">
        <v>6.3509591144250003E-9</v>
      </c>
      <c r="BH403" s="739">
        <v>2.1406387439688801E-12</v>
      </c>
      <c r="BI403" s="739">
        <v>6.3530997531689697E-9</v>
      </c>
    </row>
    <row r="404" spans="11:61">
      <c r="K404" s="4"/>
      <c r="L404" s="80"/>
      <c r="M404" s="80"/>
      <c r="N404" s="730"/>
      <c r="O404" s="80"/>
      <c r="P404" s="730"/>
      <c r="Q404" s="80"/>
      <c r="R404" s="80"/>
      <c r="S404" s="150"/>
      <c r="T404" s="731"/>
      <c r="U404" s="150"/>
      <c r="V404" s="150"/>
      <c r="W404" s="150"/>
      <c r="X404" s="150"/>
      <c r="Y404" s="150"/>
      <c r="Z404" s="150"/>
      <c r="AA404" s="150"/>
      <c r="AB404" s="150"/>
      <c r="AC404" s="150"/>
      <c r="AD404" s="150"/>
      <c r="AE404" s="150"/>
      <c r="AF404" s="150"/>
      <c r="AJ404" s="157"/>
      <c r="AK404" s="157"/>
      <c r="AL404" s="157"/>
      <c r="AM404" s="157"/>
      <c r="AQ404" s="134">
        <v>869</v>
      </c>
      <c r="AR404" s="739">
        <v>0.58569340655399005</v>
      </c>
      <c r="AS404" s="739">
        <v>6429.2732809597101</v>
      </c>
      <c r="AT404" s="739">
        <v>6429.5661276629799</v>
      </c>
      <c r="AU404" s="739">
        <v>58.273280959708103</v>
      </c>
      <c r="AV404" s="739">
        <v>58.566127662985103</v>
      </c>
      <c r="AW404" s="739">
        <v>0.266376359051963</v>
      </c>
      <c r="AX404" s="739">
        <v>250.96187737758501</v>
      </c>
      <c r="AY404" s="739">
        <v>4.6002012424948502E-7</v>
      </c>
      <c r="AZ404" s="739">
        <v>0.266375826299244</v>
      </c>
      <c r="BA404" s="739">
        <v>5.3275271810392503E-7</v>
      </c>
      <c r="BB404" s="739">
        <v>1.0000000823694799</v>
      </c>
      <c r="BC404" s="739">
        <v>1.03248931665973</v>
      </c>
      <c r="BD404" s="739">
        <v>1.0323367905949199</v>
      </c>
      <c r="BE404" s="739">
        <v>1.14226223048126</v>
      </c>
      <c r="BF404" s="739"/>
      <c r="BG404" s="739">
        <v>5.8836109662831397E-9</v>
      </c>
      <c r="BH404" s="739">
        <v>1.8758548069070602E-12</v>
      </c>
      <c r="BI404" s="739">
        <v>5.88548682109004E-9</v>
      </c>
    </row>
    <row r="405" spans="11:61">
      <c r="K405" s="4"/>
      <c r="L405" s="80"/>
      <c r="M405" s="80"/>
      <c r="N405" s="730"/>
      <c r="O405" s="80"/>
      <c r="P405" s="730"/>
      <c r="Q405" s="80"/>
      <c r="R405" s="80"/>
      <c r="S405" s="150"/>
      <c r="T405" s="731"/>
      <c r="U405" s="150"/>
      <c r="V405" s="150"/>
      <c r="W405" s="150"/>
      <c r="X405" s="150"/>
      <c r="Y405" s="150"/>
      <c r="Z405" s="150"/>
      <c r="AA405" s="150"/>
      <c r="AB405" s="150"/>
      <c r="AC405" s="150"/>
      <c r="AD405" s="150"/>
      <c r="AE405" s="150"/>
      <c r="AF405" s="150"/>
      <c r="AJ405" s="157"/>
      <c r="AK405" s="157"/>
      <c r="AL405" s="157"/>
      <c r="AM405" s="157"/>
      <c r="AQ405" s="134">
        <v>870</v>
      </c>
      <c r="AR405" s="739">
        <v>0.591579723149953</v>
      </c>
      <c r="AS405" s="739">
        <v>6429.8589743662596</v>
      </c>
      <c r="AT405" s="739">
        <v>6430.1547642278401</v>
      </c>
      <c r="AU405" s="739">
        <v>58.858974366262103</v>
      </c>
      <c r="AV405" s="739">
        <v>59.154764227836999</v>
      </c>
      <c r="AW405" s="739">
        <v>0.24616167601226199</v>
      </c>
      <c r="AX405" s="739">
        <v>249.34379890432601</v>
      </c>
      <c r="AY405" s="739">
        <v>4.2786895384011702E-7</v>
      </c>
      <c r="AZ405" s="739">
        <v>0.24616118368890999</v>
      </c>
      <c r="BA405" s="739">
        <v>4.9232335202452397E-7</v>
      </c>
      <c r="BB405" s="739">
        <v>1.00000007661263</v>
      </c>
      <c r="BC405" s="739">
        <v>1.03233680023243</v>
      </c>
      <c r="BD405" s="739">
        <v>1.03218280897111</v>
      </c>
      <c r="BE405" s="739">
        <v>1.1534461983442299</v>
      </c>
      <c r="BF405" s="739"/>
      <c r="BG405" s="739">
        <v>5.4491192323110897E-9</v>
      </c>
      <c r="BH405" s="739">
        <v>1.64137217606382E-12</v>
      </c>
      <c r="BI405" s="739">
        <v>5.4507606044871497E-9</v>
      </c>
    </row>
    <row r="406" spans="11:61">
      <c r="K406" s="4"/>
      <c r="L406" s="80"/>
      <c r="M406" s="80"/>
      <c r="N406" s="730"/>
      <c r="O406" s="80"/>
      <c r="P406" s="730"/>
      <c r="Q406" s="80"/>
      <c r="R406" s="80"/>
      <c r="S406" s="150"/>
      <c r="T406" s="731"/>
      <c r="U406" s="150"/>
      <c r="V406" s="150"/>
      <c r="W406" s="150"/>
      <c r="X406" s="150"/>
      <c r="Y406" s="150"/>
      <c r="Z406" s="150"/>
      <c r="AA406" s="150"/>
      <c r="AB406" s="150"/>
      <c r="AC406" s="150"/>
      <c r="AD406" s="150"/>
      <c r="AE406" s="150"/>
      <c r="AF406" s="150"/>
      <c r="AJ406" s="157"/>
      <c r="AK406" s="157"/>
      <c r="AL406" s="157"/>
      <c r="AM406" s="157"/>
      <c r="AQ406" s="134">
        <v>871</v>
      </c>
      <c r="AR406" s="739">
        <v>0.59752519821121597</v>
      </c>
      <c r="AS406" s="739">
        <v>6430.4505540894097</v>
      </c>
      <c r="AT406" s="739">
        <v>6430.7493166885197</v>
      </c>
      <c r="AU406" s="739">
        <v>59.450554089412002</v>
      </c>
      <c r="AV406" s="739">
        <v>59.749316688517602</v>
      </c>
      <c r="AW406" s="739">
        <v>0.227185517097451</v>
      </c>
      <c r="AX406" s="739">
        <v>247.70975984025401</v>
      </c>
      <c r="AY406" s="739">
        <v>3.9749020455848301E-7</v>
      </c>
      <c r="AZ406" s="739">
        <v>0.227185062726417</v>
      </c>
      <c r="BA406" s="739">
        <v>4.5437103419490202E-7</v>
      </c>
      <c r="BB406" s="739">
        <v>1.00000007117314</v>
      </c>
      <c r="BC406" s="739">
        <v>1.0321828180741499</v>
      </c>
      <c r="BD406" s="739">
        <v>1.0320273481939799</v>
      </c>
      <c r="BE406" s="739">
        <v>1.1647369036095401</v>
      </c>
      <c r="BF406" s="739"/>
      <c r="BG406" s="739">
        <v>5.0449598672610296E-9</v>
      </c>
      <c r="BH406" s="739">
        <v>1.4341182032709499E-12</v>
      </c>
      <c r="BI406" s="739">
        <v>5.0463939854643E-9</v>
      </c>
    </row>
    <row r="407" spans="11:61">
      <c r="K407" s="134"/>
      <c r="L407" s="80"/>
      <c r="M407" s="80"/>
      <c r="N407" s="730"/>
      <c r="O407" s="80"/>
      <c r="P407" s="730"/>
      <c r="Q407" s="80"/>
      <c r="R407" s="80"/>
      <c r="S407" s="150"/>
      <c r="T407" s="731"/>
      <c r="U407" s="150"/>
      <c r="V407" s="150"/>
      <c r="W407" s="150"/>
      <c r="X407" s="150"/>
      <c r="Y407" s="150"/>
      <c r="Z407" s="150"/>
      <c r="AA407" s="150"/>
      <c r="AB407" s="150"/>
      <c r="AC407" s="150"/>
      <c r="AD407" s="150"/>
      <c r="AE407" s="150"/>
      <c r="AF407" s="150"/>
      <c r="AJ407" s="157"/>
      <c r="AK407" s="157"/>
      <c r="AL407" s="157"/>
      <c r="AM407" s="157"/>
      <c r="AQ407" s="134">
        <v>872</v>
      </c>
      <c r="AR407" s="739">
        <v>0.60353042629024101</v>
      </c>
      <c r="AS407" s="739">
        <v>6431.0480792876197</v>
      </c>
      <c r="AT407" s="739">
        <v>6431.3498445007699</v>
      </c>
      <c r="AU407" s="739">
        <v>60.048079287623302</v>
      </c>
      <c r="AV407" s="739">
        <v>60.349844500768398</v>
      </c>
      <c r="AW407" s="739">
        <v>0.20939351778201801</v>
      </c>
      <c r="AX407" s="739">
        <v>246.059605781345</v>
      </c>
      <c r="AY407" s="739">
        <v>3.6881775177422097E-7</v>
      </c>
      <c r="AZ407" s="739">
        <v>0.20939309899498301</v>
      </c>
      <c r="BA407" s="739">
        <v>4.1878703556403601E-7</v>
      </c>
      <c r="BB407" s="739">
        <v>1.0000000660391699</v>
      </c>
      <c r="BC407" s="739">
        <v>1.0320273567826901</v>
      </c>
      <c r="BD407" s="739">
        <v>1.0318703947509</v>
      </c>
      <c r="BE407" s="739">
        <v>1.17613531373854</v>
      </c>
      <c r="BF407" s="739"/>
      <c r="BG407" s="739">
        <v>4.6688418137325998E-9</v>
      </c>
      <c r="BH407" s="739">
        <v>1.25127940234E-12</v>
      </c>
      <c r="BI407" s="739">
        <v>4.6700930931349399E-9</v>
      </c>
    </row>
    <row r="408" spans="11:61">
      <c r="K408" s="4"/>
      <c r="L408" s="80"/>
      <c r="M408" s="80"/>
      <c r="N408" s="730"/>
      <c r="O408" s="80"/>
      <c r="P408" s="730"/>
      <c r="Q408" s="80"/>
      <c r="R408" s="80"/>
      <c r="S408" s="150"/>
      <c r="T408" s="731"/>
      <c r="U408" s="150"/>
      <c r="V408" s="150"/>
      <c r="W408" s="150"/>
      <c r="X408" s="150"/>
      <c r="Y408" s="150"/>
      <c r="Z408" s="150"/>
      <c r="AA408" s="150"/>
      <c r="AB408" s="150"/>
      <c r="AC408" s="150"/>
      <c r="AD408" s="150"/>
      <c r="AE408" s="150"/>
      <c r="AF408" s="150"/>
      <c r="AJ408" s="157"/>
      <c r="AK408" s="157"/>
      <c r="AL408" s="157"/>
      <c r="AM408" s="157"/>
      <c r="AQ408" s="134">
        <v>873</v>
      </c>
      <c r="AR408" s="739">
        <v>0.60959600791483703</v>
      </c>
      <c r="AS408" s="739">
        <v>6431.6516097139101</v>
      </c>
      <c r="AT408" s="739">
        <v>6431.9564077178702</v>
      </c>
      <c r="AU408" s="739">
        <v>60.651609713913601</v>
      </c>
      <c r="AV408" s="739">
        <v>60.956407717871002</v>
      </c>
      <c r="AW408" s="739">
        <v>0.19273240167801201</v>
      </c>
      <c r="AX408" s="739">
        <v>244.39318089047899</v>
      </c>
      <c r="AY408" s="739">
        <v>3.4178622571586001E-7</v>
      </c>
      <c r="AZ408" s="739">
        <v>0.19273201621320801</v>
      </c>
      <c r="BA408" s="739">
        <v>3.85464803356023E-7</v>
      </c>
      <c r="BB408" s="739">
        <v>1.0000000611990201</v>
      </c>
      <c r="BC408" s="739">
        <v>1.0318704028451899</v>
      </c>
      <c r="BD408" s="739">
        <v>1.0317119350178601</v>
      </c>
      <c r="BE408" s="739">
        <v>1.18764240404744</v>
      </c>
      <c r="BF408" s="739"/>
      <c r="BG408" s="739">
        <v>4.3186845894505604E-9</v>
      </c>
      <c r="BH408" s="739">
        <v>1.0902852624644501E-12</v>
      </c>
      <c r="BI408" s="739">
        <v>4.3197748747130301E-9</v>
      </c>
    </row>
    <row r="409" spans="11:61">
      <c r="K409" s="4"/>
      <c r="L409" s="80"/>
      <c r="M409" s="80"/>
      <c r="N409" s="730"/>
      <c r="O409" s="80"/>
      <c r="P409" s="730"/>
      <c r="Q409" s="80"/>
      <c r="R409" s="80"/>
      <c r="S409" s="150"/>
      <c r="T409" s="731"/>
      <c r="U409" s="150"/>
      <c r="V409" s="150"/>
      <c r="W409" s="150"/>
      <c r="X409" s="150"/>
      <c r="Y409" s="150"/>
      <c r="Z409" s="150"/>
      <c r="AA409" s="150"/>
      <c r="AB409" s="150"/>
      <c r="AC409" s="150"/>
      <c r="AD409" s="150"/>
      <c r="AE409" s="150"/>
      <c r="AF409" s="150"/>
      <c r="AJ409" s="157"/>
      <c r="AK409" s="157"/>
      <c r="AL409" s="157"/>
      <c r="AM409" s="157"/>
      <c r="AQ409" s="134">
        <v>874</v>
      </c>
      <c r="AR409" s="739">
        <v>0.61572254964822204</v>
      </c>
      <c r="AS409" s="739">
        <v>6432.2612057218303</v>
      </c>
      <c r="AT409" s="739">
        <v>6432.5690669966498</v>
      </c>
      <c r="AU409" s="739">
        <v>61.261205721828397</v>
      </c>
      <c r="AV409" s="739">
        <v>61.569066996652502</v>
      </c>
      <c r="AW409" s="739">
        <v>0.177150023503066</v>
      </c>
      <c r="AX409" s="739">
        <v>242.710327885358</v>
      </c>
      <c r="AY409" s="739">
        <v>3.16331080161095E-7</v>
      </c>
      <c r="AZ409" s="739">
        <v>0.177149669203019</v>
      </c>
      <c r="BA409" s="739">
        <v>3.5430004700613098E-7</v>
      </c>
      <c r="BB409" s="739">
        <v>1.00000005664113</v>
      </c>
      <c r="BC409" s="739">
        <v>1.03171194263738</v>
      </c>
      <c r="BD409" s="739">
        <v>1.0315519552588099</v>
      </c>
      <c r="BE409" s="739">
        <v>1.1992591577531999</v>
      </c>
      <c r="BF409" s="739"/>
      <c r="BG409" s="739">
        <v>3.9925974498235802E-9</v>
      </c>
      <c r="BH409" s="739">
        <v>9.4879258113891497E-13</v>
      </c>
      <c r="BI409" s="739">
        <v>3.9935462424047203E-9</v>
      </c>
    </row>
    <row r="410" spans="11:61">
      <c r="K410" s="4"/>
      <c r="L410" s="80"/>
      <c r="M410" s="80"/>
      <c r="N410" s="730"/>
      <c r="O410" s="80"/>
      <c r="P410" s="730"/>
      <c r="Q410" s="80"/>
      <c r="R410" s="80"/>
      <c r="S410" s="150"/>
      <c r="T410" s="731"/>
      <c r="U410" s="150"/>
      <c r="V410" s="150"/>
      <c r="W410" s="150"/>
      <c r="X410" s="150"/>
      <c r="Y410" s="150"/>
      <c r="Z410" s="150"/>
      <c r="AA410" s="150"/>
      <c r="AB410" s="150"/>
      <c r="AC410" s="150"/>
      <c r="AD410" s="150"/>
      <c r="AE410" s="150"/>
      <c r="AF410" s="150"/>
      <c r="AJ410" s="157"/>
      <c r="AK410" s="157"/>
      <c r="AL410" s="157"/>
      <c r="AM410" s="157"/>
      <c r="AQ410" s="134">
        <v>875</v>
      </c>
      <c r="AR410" s="739">
        <v>0.62191066414967699</v>
      </c>
      <c r="AS410" s="739">
        <v>6432.8769282714802</v>
      </c>
      <c r="AT410" s="739">
        <v>6433.1878836035503</v>
      </c>
      <c r="AU410" s="739">
        <v>61.876928271476601</v>
      </c>
      <c r="AV410" s="739">
        <v>62.187883603551398</v>
      </c>
      <c r="AW410" s="739">
        <v>0.16259540924538801</v>
      </c>
      <c r="AX410" s="739">
        <v>241.01088802634601</v>
      </c>
      <c r="AY410" s="739">
        <v>2.9238865905198399E-7</v>
      </c>
      <c r="AZ410" s="739">
        <v>0.16259508405456899</v>
      </c>
      <c r="BA410" s="739">
        <v>3.2519081849077498E-7</v>
      </c>
      <c r="BB410" s="739">
        <v>1.0000000523540999</v>
      </c>
      <c r="BC410" s="739">
        <v>1.0315519624229299</v>
      </c>
      <c r="BD410" s="739">
        <v>1.03139044162495</v>
      </c>
      <c r="BE410" s="739">
        <v>1.2109865660208901</v>
      </c>
      <c r="BF410" s="739"/>
      <c r="BG410" s="739">
        <v>3.68886015483732E-9</v>
      </c>
      <c r="BH410" s="739">
        <v>8.2467034019938503E-13</v>
      </c>
      <c r="BI410" s="739">
        <v>3.6896848251775199E-9</v>
      </c>
    </row>
    <row r="411" spans="11:61">
      <c r="K411" s="134"/>
      <c r="L411" s="80"/>
      <c r="M411" s="80"/>
      <c r="N411" s="730"/>
      <c r="O411" s="80"/>
      <c r="P411" s="730"/>
      <c r="Q411" s="80"/>
      <c r="R411" s="80"/>
      <c r="S411" s="150"/>
      <c r="T411" s="731"/>
      <c r="U411" s="150"/>
      <c r="V411" s="150"/>
      <c r="W411" s="150"/>
      <c r="X411" s="150"/>
      <c r="Y411" s="150"/>
      <c r="Z411" s="150"/>
      <c r="AA411" s="150"/>
      <c r="AB411" s="150"/>
      <c r="AC411" s="150"/>
      <c r="AD411" s="150"/>
      <c r="AE411" s="150"/>
      <c r="AF411" s="150"/>
      <c r="AJ411" s="157"/>
      <c r="AK411" s="157"/>
      <c r="AL411" s="157"/>
      <c r="AM411" s="157"/>
      <c r="AQ411" s="134">
        <v>876</v>
      </c>
      <c r="AR411" s="739">
        <v>0.62816097023580697</v>
      </c>
      <c r="AS411" s="739">
        <v>6433.4988389356304</v>
      </c>
      <c r="AT411" s="739">
        <v>6433.8129194207404</v>
      </c>
      <c r="AU411" s="739">
        <v>62.498838935626303</v>
      </c>
      <c r="AV411" s="739">
        <v>62.812919420744201</v>
      </c>
      <c r="AW411" s="739">
        <v>0.14901879343102201</v>
      </c>
      <c r="AX411" s="739">
        <v>239.294701104235</v>
      </c>
      <c r="AY411" s="739">
        <v>2.6989626086568698E-7</v>
      </c>
      <c r="AZ411" s="739">
        <v>0.14901849539343501</v>
      </c>
      <c r="BA411" s="739">
        <v>2.9803758686204498E-7</v>
      </c>
      <c r="BB411" s="739">
        <v>1.0000000483267</v>
      </c>
      <c r="BC411" s="739">
        <v>1.0313904483527201</v>
      </c>
      <c r="BD411" s="739">
        <v>1.0312273801540499</v>
      </c>
      <c r="BE411" s="739">
        <v>1.22282562801365</v>
      </c>
      <c r="BF411" s="739"/>
      <c r="BG411" s="739">
        <v>3.4059053355009599E-9</v>
      </c>
      <c r="BH411" s="739">
        <v>7.1598514317621896E-13</v>
      </c>
      <c r="BI411" s="739">
        <v>3.4066213206441401E-9</v>
      </c>
    </row>
    <row r="412" spans="11:61">
      <c r="K412" s="4"/>
      <c r="L412" s="80"/>
      <c r="M412" s="80"/>
      <c r="N412" s="730"/>
      <c r="O412" s="80"/>
      <c r="P412" s="730"/>
      <c r="Q412" s="80"/>
      <c r="R412" s="80"/>
      <c r="S412" s="150"/>
      <c r="T412" s="731"/>
      <c r="U412" s="150"/>
      <c r="V412" s="150"/>
      <c r="W412" s="150"/>
      <c r="X412" s="150"/>
      <c r="Y412" s="150"/>
      <c r="Z412" s="150"/>
      <c r="AA412" s="150"/>
      <c r="AB412" s="150"/>
      <c r="AC412" s="150"/>
      <c r="AD412" s="150"/>
      <c r="AE412" s="150"/>
      <c r="AF412" s="150"/>
      <c r="AJ412" s="157"/>
      <c r="AK412" s="157"/>
      <c r="AL412" s="157"/>
      <c r="AM412" s="157"/>
      <c r="AQ412" s="134">
        <v>877</v>
      </c>
      <c r="AR412" s="739">
        <v>0.63447409294242996</v>
      </c>
      <c r="AS412" s="739">
        <v>6434.1269999058604</v>
      </c>
      <c r="AT412" s="739">
        <v>6434.4442369523304</v>
      </c>
      <c r="AU412" s="739">
        <v>63.1269999058621</v>
      </c>
      <c r="AV412" s="739">
        <v>63.444236952333299</v>
      </c>
      <c r="AW412" s="739">
        <v>0.13637165340725699</v>
      </c>
      <c r="AX412" s="739">
        <v>237.56160542793199</v>
      </c>
      <c r="AY412" s="739">
        <v>2.4879220057567301E-7</v>
      </c>
      <c r="AZ412" s="739">
        <v>0.13637138066394999</v>
      </c>
      <c r="BA412" s="739">
        <v>2.7274330681451299E-7</v>
      </c>
      <c r="BB412" s="739">
        <v>1.00000004454789</v>
      </c>
      <c r="BC412" s="739">
        <v>1.0312273864642201</v>
      </c>
      <c r="BD412" s="739">
        <v>1.0310627567697801</v>
      </c>
      <c r="BE412" s="739">
        <v>1.23477735094139</v>
      </c>
      <c r="BF412" s="739"/>
      <c r="BG412" s="739">
        <v>3.1423024268903998E-9</v>
      </c>
      <c r="BH412" s="739">
        <v>6.2098722660975302E-13</v>
      </c>
      <c r="BI412" s="739">
        <v>3.1429234141170101E-9</v>
      </c>
    </row>
    <row r="413" spans="11:61">
      <c r="K413" s="4"/>
      <c r="L413" s="80"/>
      <c r="M413" s="80"/>
      <c r="N413" s="730"/>
      <c r="O413" s="80"/>
      <c r="P413" s="730"/>
      <c r="Q413" s="80"/>
      <c r="R413" s="80"/>
      <c r="S413" s="150"/>
      <c r="T413" s="731"/>
      <c r="U413" s="150"/>
      <c r="V413" s="150"/>
      <c r="W413" s="150"/>
      <c r="X413" s="150"/>
      <c r="Y413" s="150"/>
      <c r="Z413" s="150"/>
      <c r="AA413" s="150"/>
      <c r="AB413" s="150"/>
      <c r="AC413" s="150"/>
      <c r="AD413" s="150"/>
      <c r="AE413" s="150"/>
      <c r="AF413" s="150"/>
      <c r="AJ413" s="157"/>
      <c r="AK413" s="157"/>
      <c r="AL413" s="157"/>
      <c r="AM413" s="157"/>
      <c r="AQ413" s="134">
        <v>878</v>
      </c>
      <c r="AR413" s="739">
        <v>0.64085066358707699</v>
      </c>
      <c r="AS413" s="739">
        <v>6434.7614739988003</v>
      </c>
      <c r="AT413" s="739">
        <v>6435.0818993306002</v>
      </c>
      <c r="AU413" s="739">
        <v>63.761473998804497</v>
      </c>
      <c r="AV413" s="739">
        <v>64.081899330598006</v>
      </c>
      <c r="AW413" s="739">
        <v>0.12460674056497199</v>
      </c>
      <c r="AX413" s="739">
        <v>235.81143781207101</v>
      </c>
      <c r="AY413" s="739">
        <v>2.2901586904320299E-7</v>
      </c>
      <c r="AZ413" s="739">
        <v>0.124606491351491</v>
      </c>
      <c r="BA413" s="739">
        <v>2.4921348112994297E-7</v>
      </c>
      <c r="BB413" s="739">
        <v>1.0000000410068199</v>
      </c>
      <c r="BC413" s="739">
        <v>1.03106276268075</v>
      </c>
      <c r="BD413" s="739">
        <v>1.03089655728101</v>
      </c>
      <c r="BE413" s="739">
        <v>1.24684275010623</v>
      </c>
      <c r="BF413" s="739"/>
      <c r="BG413" s="739">
        <v>2.8967431123285999E-9</v>
      </c>
      <c r="BH413" s="739">
        <v>5.3809705272021102E-13</v>
      </c>
      <c r="BI413" s="739">
        <v>2.8972812093813201E-9</v>
      </c>
    </row>
    <row r="414" spans="11:61">
      <c r="K414" s="4"/>
      <c r="L414" s="80"/>
      <c r="M414" s="80"/>
      <c r="N414" s="730"/>
      <c r="O414" s="80"/>
      <c r="P414" s="730"/>
      <c r="Q414" s="80"/>
      <c r="R414" s="80"/>
      <c r="S414" s="150"/>
      <c r="T414" s="731"/>
      <c r="U414" s="150"/>
      <c r="V414" s="150"/>
      <c r="W414" s="150"/>
      <c r="X414" s="150"/>
      <c r="Y414" s="150"/>
      <c r="Z414" s="150"/>
      <c r="AA414" s="150"/>
      <c r="AB414" s="150"/>
      <c r="AC414" s="150"/>
      <c r="AD414" s="150"/>
      <c r="AE414" s="150"/>
      <c r="AF414" s="150"/>
      <c r="AJ414" s="157"/>
      <c r="AK414" s="157"/>
      <c r="AL414" s="157"/>
      <c r="AM414" s="157"/>
      <c r="AQ414" s="134">
        <v>879</v>
      </c>
      <c r="AR414" s="739">
        <v>0.64729131983212695</v>
      </c>
      <c r="AS414" s="739">
        <v>6435.4023246623901</v>
      </c>
      <c r="AT414" s="739">
        <v>6435.7259703223099</v>
      </c>
      <c r="AU414" s="739">
        <v>64.402324662391607</v>
      </c>
      <c r="AV414" s="739">
        <v>64.725970322307603</v>
      </c>
      <c r="AW414" s="739">
        <v>0.113678108432246</v>
      </c>
      <c r="AX414" s="739">
        <v>234.04403356454401</v>
      </c>
      <c r="AY414" s="739">
        <v>2.1050778968457801E-7</v>
      </c>
      <c r="AZ414" s="739">
        <v>0.113677881076029</v>
      </c>
      <c r="BA414" s="739">
        <v>2.2735621686449199E-7</v>
      </c>
      <c r="BB414" s="739">
        <v>1.00000003769284</v>
      </c>
      <c r="BC414" s="739">
        <v>1.03089656281083</v>
      </c>
      <c r="BD414" s="739">
        <v>1.0307287673811301</v>
      </c>
      <c r="BE414" s="739">
        <v>1.25902284895301</v>
      </c>
      <c r="BF414" s="739"/>
      <c r="BG414" s="739">
        <v>2.6680282061417699E-9</v>
      </c>
      <c r="BH414" s="739">
        <v>4.6589248628428802E-13</v>
      </c>
      <c r="BI414" s="739">
        <v>2.66849409862806E-9</v>
      </c>
    </row>
    <row r="415" spans="11:61">
      <c r="K415" s="134"/>
      <c r="L415" s="80"/>
      <c r="M415" s="80"/>
      <c r="N415" s="730"/>
      <c r="O415" s="80"/>
      <c r="P415" s="730"/>
      <c r="Q415" s="80"/>
      <c r="R415" s="80"/>
      <c r="S415" s="150"/>
      <c r="T415" s="731"/>
      <c r="U415" s="150"/>
      <c r="V415" s="150"/>
      <c r="W415" s="150"/>
      <c r="X415" s="150"/>
      <c r="Y415" s="150"/>
      <c r="Z415" s="150"/>
      <c r="AA415" s="150"/>
      <c r="AB415" s="150"/>
      <c r="AC415" s="150"/>
      <c r="AD415" s="150"/>
      <c r="AE415" s="150"/>
      <c r="AF415" s="150"/>
      <c r="AJ415" s="157"/>
      <c r="AK415" s="157"/>
      <c r="AL415" s="157"/>
      <c r="AM415" s="157"/>
      <c r="AQ415" s="134">
        <v>880</v>
      </c>
      <c r="AR415" s="739">
        <v>0.65379670574857096</v>
      </c>
      <c r="AS415" s="739">
        <v>6436.0496159822196</v>
      </c>
      <c r="AT415" s="739">
        <v>6436.3765143351002</v>
      </c>
      <c r="AU415" s="739">
        <v>65.049615982223699</v>
      </c>
      <c r="AV415" s="739">
        <v>65.376514335097994</v>
      </c>
      <c r="AW415" s="739">
        <v>0.103541137581461</v>
      </c>
      <c r="AX415" s="739">
        <v>232.25922647396399</v>
      </c>
      <c r="AY415" s="739">
        <v>1.9320967226606901E-7</v>
      </c>
      <c r="AZ415" s="739">
        <v>0.103540930499186</v>
      </c>
      <c r="BA415" s="739">
        <v>2.0708227516292299E-7</v>
      </c>
      <c r="BB415" s="739">
        <v>1.00000003459551</v>
      </c>
      <c r="BC415" s="739">
        <v>1.0307287725474701</v>
      </c>
      <c r="BD415" s="739">
        <v>1.0305593726473701</v>
      </c>
      <c r="BE415" s="739">
        <v>1.2713186791179401</v>
      </c>
      <c r="BF415" s="739"/>
      <c r="BG415" s="739">
        <v>2.4550558902510701E-9</v>
      </c>
      <c r="BH415" s="739">
        <v>4.0309655510912699E-13</v>
      </c>
      <c r="BI415" s="739">
        <v>2.4554589868061799E-9</v>
      </c>
    </row>
    <row r="416" spans="11:61">
      <c r="K416" s="4"/>
      <c r="L416" s="80"/>
      <c r="M416" s="80"/>
      <c r="N416" s="730"/>
      <c r="O416" s="80"/>
      <c r="P416" s="730"/>
      <c r="Q416" s="80"/>
      <c r="R416" s="80"/>
      <c r="S416" s="150"/>
      <c r="T416" s="731"/>
      <c r="U416" s="150"/>
      <c r="V416" s="150"/>
      <c r="W416" s="150"/>
      <c r="X416" s="150"/>
      <c r="Y416" s="150"/>
      <c r="Z416" s="150"/>
      <c r="AA416" s="150"/>
      <c r="AB416" s="150"/>
      <c r="AC416" s="150"/>
      <c r="AD416" s="150"/>
      <c r="AE416" s="150"/>
      <c r="AF416" s="150"/>
      <c r="AJ416" s="157"/>
      <c r="AK416" s="157"/>
      <c r="AL416" s="157"/>
      <c r="AM416" s="157"/>
      <c r="AQ416" s="134">
        <v>881</v>
      </c>
      <c r="AR416" s="739">
        <v>0.660367471880424</v>
      </c>
      <c r="AS416" s="739">
        <v>6436.7034126879698</v>
      </c>
      <c r="AT416" s="739">
        <v>6437.0335964239102</v>
      </c>
      <c r="AU416" s="739">
        <v>65.703412687972403</v>
      </c>
      <c r="AV416" s="739">
        <v>66.033596423912599</v>
      </c>
      <c r="AW416" s="739">
        <v>9.4152557302567899E-2</v>
      </c>
      <c r="AX416" s="739">
        <v>230.456848797042</v>
      </c>
      <c r="AY416" s="739">
        <v>1.7706446368564899E-7</v>
      </c>
      <c r="AZ416" s="739">
        <v>9.4152368997453301E-2</v>
      </c>
      <c r="BA416" s="739">
        <v>1.8830511460513599E-7</v>
      </c>
      <c r="BB416" s="739">
        <v>1.00000003170461</v>
      </c>
      <c r="BC416" s="739">
        <v>1.0305593774675299</v>
      </c>
      <c r="BD416" s="739">
        <v>1.0303883585401701</v>
      </c>
      <c r="BE416" s="739">
        <v>1.28373128047451</v>
      </c>
      <c r="BF416" s="739"/>
      <c r="BG416" s="739">
        <v>2.2568112120036899E-9</v>
      </c>
      <c r="BH416" s="739">
        <v>3.48565791311513E-13</v>
      </c>
      <c r="BI416" s="739">
        <v>2.2571597777950098E-9</v>
      </c>
    </row>
    <row r="417" spans="11:61">
      <c r="K417" s="4"/>
      <c r="L417" s="80"/>
      <c r="M417" s="80"/>
      <c r="N417" s="730"/>
      <c r="O417" s="80"/>
      <c r="P417" s="730"/>
      <c r="Q417" s="80"/>
      <c r="R417" s="80"/>
      <c r="S417" s="150"/>
      <c r="T417" s="731"/>
      <c r="U417" s="150"/>
      <c r="V417" s="150"/>
      <c r="W417" s="150"/>
      <c r="X417" s="150"/>
      <c r="Y417" s="150"/>
      <c r="Z417" s="150"/>
      <c r="AA417" s="150"/>
      <c r="AB417" s="150"/>
      <c r="AC417" s="150"/>
      <c r="AD417" s="150"/>
      <c r="AE417" s="150"/>
      <c r="AF417" s="150"/>
      <c r="AJ417" s="157"/>
      <c r="AK417" s="157"/>
      <c r="AL417" s="157"/>
      <c r="AM417" s="157"/>
      <c r="AQ417" s="134">
        <v>882</v>
      </c>
      <c r="AR417" s="739">
        <v>0.66700427530977202</v>
      </c>
      <c r="AS417" s="739">
        <v>6437.3637801598497</v>
      </c>
      <c r="AT417" s="739">
        <v>6437.6972822975104</v>
      </c>
      <c r="AU417" s="739">
        <v>66.363780159852794</v>
      </c>
      <c r="AV417" s="739">
        <v>66.697282297507698</v>
      </c>
      <c r="AW417" s="739">
        <v>8.5470464005966904E-2</v>
      </c>
      <c r="AX417" s="739">
        <v>228.63673124589801</v>
      </c>
      <c r="AY417" s="739">
        <v>1.6201639560857201E-7</v>
      </c>
      <c r="AZ417" s="739">
        <v>8.5470293065038894E-2</v>
      </c>
      <c r="BA417" s="739">
        <v>1.70940928011934E-7</v>
      </c>
      <c r="BB417" s="739">
        <v>1.0000000290101601</v>
      </c>
      <c r="BC417" s="739">
        <v>1.03038836303103</v>
      </c>
      <c r="BD417" s="739">
        <v>1.0302157104024201</v>
      </c>
      <c r="BE417" s="739">
        <v>1.2962617011853601</v>
      </c>
      <c r="BF417" s="739"/>
      <c r="BG417" s="739">
        <v>2.0723567464616599E-9</v>
      </c>
      <c r="BH417" s="739">
        <v>3.0127914969124602E-13</v>
      </c>
      <c r="BI417" s="739">
        <v>2.07265802561136E-9</v>
      </c>
    </row>
    <row r="418" spans="11:61">
      <c r="K418" s="4"/>
      <c r="L418" s="80"/>
      <c r="M418" s="80"/>
      <c r="N418" s="730"/>
      <c r="O418" s="80"/>
      <c r="P418" s="730"/>
      <c r="Q418" s="80"/>
      <c r="R418" s="80"/>
      <c r="S418" s="150"/>
      <c r="T418" s="731"/>
      <c r="U418" s="150"/>
      <c r="V418" s="150"/>
      <c r="W418" s="150"/>
      <c r="X418" s="150"/>
      <c r="Y418" s="150"/>
      <c r="Z418" s="150"/>
      <c r="AA418" s="150"/>
      <c r="AB418" s="150"/>
      <c r="AC418" s="150"/>
      <c r="AD418" s="150"/>
      <c r="AE418" s="150"/>
      <c r="AF418" s="150"/>
      <c r="AJ418" s="157"/>
      <c r="AK418" s="157"/>
      <c r="AL418" s="157"/>
      <c r="AM418" s="157"/>
      <c r="AQ418" s="134">
        <v>883</v>
      </c>
      <c r="AR418" s="739">
        <v>0.67370777972248896</v>
      </c>
      <c r="AS418" s="739">
        <v>6438.0307844351601</v>
      </c>
      <c r="AT418" s="739">
        <v>6438.3676383250204</v>
      </c>
      <c r="AU418" s="739">
        <v>67.030784435162502</v>
      </c>
      <c r="AV418" s="739">
        <v>67.367638325023805</v>
      </c>
      <c r="AW418" s="739">
        <v>7.74543363296014E-2</v>
      </c>
      <c r="AX418" s="739">
        <v>226.79870297528601</v>
      </c>
      <c r="AY418" s="739">
        <v>1.4801102883250301E-7</v>
      </c>
      <c r="AZ418" s="739">
        <v>7.7454181420928706E-2</v>
      </c>
      <c r="BA418" s="739">
        <v>1.54908672659203E-7</v>
      </c>
      <c r="BB418" s="739">
        <v>1.00000002650241</v>
      </c>
      <c r="BC418" s="739">
        <v>1.03021571458048</v>
      </c>
      <c r="BD418" s="739">
        <v>1.03004141345888</v>
      </c>
      <c r="BE418" s="739">
        <v>1.3089109977472599</v>
      </c>
      <c r="BF418" s="739"/>
      <c r="BG418" s="739">
        <v>1.9008243251953099E-9</v>
      </c>
      <c r="BH418" s="739">
        <v>2.6032749959393902E-13</v>
      </c>
      <c r="BI418" s="739">
        <v>1.9010846526949098E-9</v>
      </c>
    </row>
    <row r="419" spans="11:61">
      <c r="K419" s="134"/>
      <c r="L419" s="80"/>
      <c r="M419" s="80"/>
      <c r="N419" s="730"/>
      <c r="O419" s="80"/>
      <c r="P419" s="730"/>
      <c r="Q419" s="80"/>
      <c r="R419" s="80"/>
      <c r="S419" s="150"/>
      <c r="T419" s="731"/>
      <c r="U419" s="150"/>
      <c r="V419" s="150"/>
      <c r="W419" s="150"/>
      <c r="X419" s="150"/>
      <c r="Y419" s="150"/>
      <c r="Z419" s="150"/>
      <c r="AA419" s="150"/>
      <c r="AB419" s="150"/>
      <c r="AC419" s="150"/>
      <c r="AD419" s="150"/>
      <c r="AE419" s="150"/>
      <c r="AF419" s="150"/>
      <c r="AJ419" s="157"/>
      <c r="AK419" s="157"/>
      <c r="AL419" s="157"/>
      <c r="AM419" s="157"/>
      <c r="AQ419" s="134">
        <v>884</v>
      </c>
      <c r="AR419" s="739">
        <v>0.68047865547460396</v>
      </c>
      <c r="AS419" s="739">
        <v>6438.7044922148798</v>
      </c>
      <c r="AT419" s="739">
        <v>6439.04473154262</v>
      </c>
      <c r="AU419" s="739">
        <v>67.704492214884993</v>
      </c>
      <c r="AV419" s="739">
        <v>68.044731542622301</v>
      </c>
      <c r="AW419" s="739">
        <v>7.0065046936387002E-2</v>
      </c>
      <c r="AX419" s="739">
        <v>224.94259156975099</v>
      </c>
      <c r="AY419" s="739">
        <v>1.349952942674E-7</v>
      </c>
      <c r="AZ419" s="739">
        <v>7.0064906806293098E-2</v>
      </c>
      <c r="BA419" s="739">
        <v>1.4013009387277401E-7</v>
      </c>
      <c r="BB419" s="739">
        <v>1.0000000241718601</v>
      </c>
      <c r="BC419" s="739">
        <v>1.03004141734018</v>
      </c>
      <c r="BD419" s="739">
        <v>1.02986545281547</v>
      </c>
      <c r="BE419" s="739">
        <v>1.32168023504073</v>
      </c>
      <c r="BF419" s="739"/>
      <c r="BG419" s="739">
        <v>1.7414077348523799E-9</v>
      </c>
      <c r="BH419" s="739">
        <v>2.2490368737341899E-13</v>
      </c>
      <c r="BI419" s="739">
        <v>1.74163263853975E-9</v>
      </c>
    </row>
    <row r="420" spans="11:61">
      <c r="K420" s="4"/>
      <c r="L420" s="80"/>
      <c r="M420" s="80"/>
      <c r="N420" s="730"/>
      <c r="O420" s="80"/>
      <c r="P420" s="730"/>
      <c r="Q420" s="80"/>
      <c r="R420" s="80"/>
      <c r="S420" s="150"/>
      <c r="T420" s="731"/>
      <c r="U420" s="150"/>
      <c r="V420" s="150"/>
      <c r="W420" s="150"/>
      <c r="X420" s="150"/>
      <c r="Y420" s="150"/>
      <c r="Z420" s="150"/>
      <c r="AA420" s="150"/>
      <c r="AB420" s="150"/>
      <c r="AC420" s="150"/>
      <c r="AD420" s="150"/>
      <c r="AE420" s="150"/>
      <c r="AF420" s="150"/>
      <c r="AJ420" s="157"/>
      <c r="AK420" s="157"/>
      <c r="AL420" s="157"/>
      <c r="AM420" s="157"/>
      <c r="AQ420" s="134">
        <v>885</v>
      </c>
      <c r="AR420" s="739">
        <v>0.68731757965933404</v>
      </c>
      <c r="AS420" s="739">
        <v>6439.3849708703601</v>
      </c>
      <c r="AT420" s="739">
        <v>6439.7286296601897</v>
      </c>
      <c r="AU420" s="739">
        <v>68.384970870359595</v>
      </c>
      <c r="AV420" s="739">
        <v>68.728629660189299</v>
      </c>
      <c r="AW420" s="739">
        <v>6.3264870999801798E-2</v>
      </c>
      <c r="AX420" s="739">
        <v>223.068223030708</v>
      </c>
      <c r="AY420" s="739">
        <v>1.2291753042538699E-7</v>
      </c>
      <c r="AZ420" s="739">
        <v>6.3264744470059794E-2</v>
      </c>
      <c r="BA420" s="739">
        <v>1.2652974199960401E-7</v>
      </c>
      <c r="BB420" s="739">
        <v>1.00000002200926</v>
      </c>
      <c r="BC420" s="739">
        <v>1.02986545641563</v>
      </c>
      <c r="BD420" s="739">
        <v>1.0296878134585901</v>
      </c>
      <c r="BE420" s="739">
        <v>1.33457048638093</v>
      </c>
      <c r="BF420" s="739"/>
      <c r="BG420" s="739">
        <v>1.59335629182286E-9</v>
      </c>
      <c r="BH420" s="739">
        <v>1.94293167380579E-13</v>
      </c>
      <c r="BI420" s="739">
        <v>1.5935505849902401E-9</v>
      </c>
    </row>
    <row r="421" spans="11:61">
      <c r="K421" s="4"/>
      <c r="L421" s="80"/>
      <c r="M421" s="80"/>
      <c r="N421" s="730"/>
      <c r="O421" s="80"/>
      <c r="P421" s="730"/>
      <c r="Q421" s="80"/>
      <c r="R421" s="80"/>
      <c r="S421" s="150"/>
      <c r="T421" s="731"/>
      <c r="U421" s="150"/>
      <c r="V421" s="150"/>
      <c r="W421" s="150"/>
      <c r="X421" s="150"/>
      <c r="Y421" s="150"/>
      <c r="Z421" s="150"/>
      <c r="AA421" s="150"/>
      <c r="AB421" s="150"/>
      <c r="AC421" s="150"/>
      <c r="AD421" s="150"/>
      <c r="AE421" s="150"/>
      <c r="AF421" s="150"/>
      <c r="AJ421" s="157"/>
      <c r="AK421" s="157"/>
      <c r="AL421" s="157"/>
      <c r="AM421" s="157"/>
      <c r="AQ421" s="134">
        <v>886</v>
      </c>
      <c r="AR421" s="739">
        <v>0.69422523617479603</v>
      </c>
      <c r="AS421" s="739">
        <v>6440.0722884500201</v>
      </c>
      <c r="AT421" s="739">
        <v>6440.4194010681103</v>
      </c>
      <c r="AU421" s="739">
        <v>69.072288450019002</v>
      </c>
      <c r="AV421" s="739">
        <v>69.419401068106296</v>
      </c>
      <c r="AW421" s="739">
        <v>5.7017491387458798E-2</v>
      </c>
      <c r="AX421" s="739">
        <v>221.17542176344401</v>
      </c>
      <c r="AY421" s="739">
        <v>1.1172751732674199E-7</v>
      </c>
      <c r="AZ421" s="739">
        <v>5.7017377352476098E-2</v>
      </c>
      <c r="BA421" s="739">
        <v>1.1403498277491799E-7</v>
      </c>
      <c r="BB421" s="739">
        <v>1.0000000200056101</v>
      </c>
      <c r="BC421" s="739">
        <v>1.0296878167927901</v>
      </c>
      <c r="BD421" s="739">
        <v>1.02950848025451</v>
      </c>
      <c r="BE421" s="739">
        <v>1.3475828335617701</v>
      </c>
      <c r="BF421" s="739"/>
      <c r="BG421" s="739">
        <v>1.4559692037034101E-9</v>
      </c>
      <c r="BH421" s="739">
        <v>1.6786519984182201E-13</v>
      </c>
      <c r="BI421" s="739">
        <v>1.45613706890325E-9</v>
      </c>
    </row>
    <row r="422" spans="11:61">
      <c r="K422" s="4"/>
      <c r="L422" s="80"/>
      <c r="M422" s="80"/>
      <c r="N422" s="730"/>
      <c r="O422" s="80"/>
      <c r="P422" s="730"/>
      <c r="Q422" s="80"/>
      <c r="R422" s="80"/>
      <c r="S422" s="150"/>
      <c r="T422" s="731"/>
      <c r="U422" s="150"/>
      <c r="V422" s="150"/>
      <c r="W422" s="150"/>
      <c r="X422" s="150"/>
      <c r="Y422" s="150"/>
      <c r="Z422" s="150"/>
      <c r="AA422" s="150"/>
      <c r="AB422" s="150"/>
      <c r="AC422" s="150"/>
      <c r="AD422" s="150"/>
      <c r="AE422" s="150"/>
      <c r="AF422" s="150"/>
      <c r="AJ422" s="157"/>
      <c r="AK422" s="157"/>
      <c r="AL422" s="157"/>
      <c r="AM422" s="157"/>
      <c r="AQ422" s="134">
        <v>887</v>
      </c>
      <c r="AR422" s="739">
        <v>0.701202315792398</v>
      </c>
      <c r="AS422" s="739">
        <v>6440.7665136861897</v>
      </c>
      <c r="AT422" s="739">
        <v>6441.1171148440899</v>
      </c>
      <c r="AU422" s="739">
        <v>69.766513686193704</v>
      </c>
      <c r="AV422" s="739">
        <v>70.117114844089897</v>
      </c>
      <c r="AW422" s="739">
        <v>5.1288000564602303E-2</v>
      </c>
      <c r="AX422" s="739">
        <v>219.264010564047</v>
      </c>
      <c r="AY422" s="739">
        <v>1.01376506739604E-7</v>
      </c>
      <c r="AZ422" s="739">
        <v>5.12878979886012E-2</v>
      </c>
      <c r="BA422" s="739">
        <v>1.02576001129205E-7</v>
      </c>
      <c r="BB422" s="739">
        <v>1.0000000181522</v>
      </c>
      <c r="BC422" s="739">
        <v>1.0295084833374699</v>
      </c>
      <c r="BD422" s="739">
        <v>1.0293274379486801</v>
      </c>
      <c r="BE422" s="739">
        <v>1.3607183669078</v>
      </c>
      <c r="BF422" s="739"/>
      <c r="BG422" s="739">
        <v>1.3285906335577801E-9</v>
      </c>
      <c r="BH422" s="739">
        <v>1.4506461368299301E-13</v>
      </c>
      <c r="BI422" s="739">
        <v>1.3287356981714701E-9</v>
      </c>
    </row>
    <row r="423" spans="11:61">
      <c r="K423" s="134"/>
      <c r="L423" s="80"/>
      <c r="M423" s="80"/>
      <c r="N423" s="730"/>
      <c r="O423" s="80"/>
      <c r="P423" s="730"/>
      <c r="Q423" s="80"/>
      <c r="R423" s="80"/>
      <c r="S423" s="150"/>
      <c r="T423" s="731"/>
      <c r="U423" s="150"/>
      <c r="V423" s="150"/>
      <c r="W423" s="150"/>
      <c r="X423" s="150"/>
      <c r="Y423" s="150"/>
      <c r="Z423" s="150"/>
      <c r="AA423" s="150"/>
      <c r="AB423" s="150"/>
      <c r="AC423" s="150"/>
      <c r="AD423" s="150"/>
      <c r="AE423" s="150"/>
      <c r="AF423" s="150"/>
      <c r="AJ423" s="157"/>
      <c r="AK423" s="157"/>
      <c r="AL423" s="157"/>
      <c r="AM423" s="157"/>
      <c r="AQ423" s="134">
        <v>888</v>
      </c>
      <c r="AR423" s="739">
        <v>0.70824951622591803</v>
      </c>
      <c r="AS423" s="739">
        <v>6441.4677160019901</v>
      </c>
      <c r="AT423" s="739">
        <v>6441.8218407600998</v>
      </c>
      <c r="AU423" s="739">
        <v>70.467716001986105</v>
      </c>
      <c r="AV423" s="739">
        <v>70.821840760099093</v>
      </c>
      <c r="AW423" s="739">
        <v>4.60428992516995E-2</v>
      </c>
      <c r="AX423" s="739">
        <v>217.33381060626201</v>
      </c>
      <c r="AY423" s="739">
        <v>9.1817248683125898E-8</v>
      </c>
      <c r="AZ423" s="739">
        <v>4.6042807165900999E-2</v>
      </c>
      <c r="BA423" s="739">
        <v>9.2085798503399003E-8</v>
      </c>
      <c r="BB423" s="739">
        <v>1.00000001644055</v>
      </c>
      <c r="BC423" s="739">
        <v>1.02932744079465</v>
      </c>
      <c r="BD423" s="739">
        <v>1.02914467116506</v>
      </c>
      <c r="BE423" s="739">
        <v>1.3739781853191699</v>
      </c>
      <c r="BF423" s="739"/>
      <c r="BG423" s="739">
        <v>1.21060538882413E-9</v>
      </c>
      <c r="BH423" s="739">
        <v>1.2540413112632101E-13</v>
      </c>
      <c r="BI423" s="739">
        <v>1.2107307929552599E-9</v>
      </c>
    </row>
    <row r="424" spans="11:61">
      <c r="K424" s="4"/>
      <c r="L424" s="80"/>
      <c r="M424" s="80"/>
      <c r="N424" s="730"/>
      <c r="O424" s="80"/>
      <c r="P424" s="730"/>
      <c r="Q424" s="80"/>
      <c r="R424" s="80"/>
      <c r="S424" s="150"/>
      <c r="T424" s="731"/>
      <c r="U424" s="150"/>
      <c r="V424" s="150"/>
      <c r="W424" s="150"/>
      <c r="X424" s="150"/>
      <c r="Y424" s="150"/>
      <c r="Z424" s="150"/>
      <c r="AA424" s="150"/>
      <c r="AB424" s="150"/>
      <c r="AC424" s="150"/>
      <c r="AD424" s="150"/>
      <c r="AE424" s="150"/>
      <c r="AF424" s="150"/>
      <c r="AJ424" s="157"/>
      <c r="AK424" s="157"/>
      <c r="AL424" s="157"/>
      <c r="AM424" s="157"/>
      <c r="AQ424" s="134">
        <v>889</v>
      </c>
      <c r="AR424" s="739">
        <v>0.71536754220126997</v>
      </c>
      <c r="AS424" s="739">
        <v>6442.1759655182104</v>
      </c>
      <c r="AT424" s="739">
        <v>6442.5336492893102</v>
      </c>
      <c r="AU424" s="739">
        <v>71.175965518212195</v>
      </c>
      <c r="AV424" s="739">
        <v>71.533649289312805</v>
      </c>
      <c r="AW424" s="739">
        <v>4.1250091882562803E-2</v>
      </c>
      <c r="AX424" s="739">
        <v>215.38464142826601</v>
      </c>
      <c r="AY424" s="739">
        <v>8.3004014136527395E-8</v>
      </c>
      <c r="AZ424" s="739">
        <v>4.1250009382379001E-2</v>
      </c>
      <c r="BA424" s="739">
        <v>8.2500183765125503E-8</v>
      </c>
      <c r="BB424" s="739">
        <v>1.0000000148624799</v>
      </c>
      <c r="BC424" s="739">
        <v>1.02914467378784</v>
      </c>
      <c r="BD424" s="739">
        <v>1.02896016440553</v>
      </c>
      <c r="BE424" s="739">
        <v>1.3873633963257801</v>
      </c>
      <c r="BF424" s="739"/>
      <c r="BG424" s="739">
        <v>1.10143516285378E-9</v>
      </c>
      <c r="BH424" s="739">
        <v>1.08457248756671E-13</v>
      </c>
      <c r="BI424" s="739">
        <v>1.10154362010253E-9</v>
      </c>
    </row>
    <row r="425" spans="11:61">
      <c r="K425" s="4"/>
      <c r="L425" s="80"/>
      <c r="M425" s="80"/>
      <c r="N425" s="730"/>
      <c r="O425" s="80"/>
      <c r="P425" s="730"/>
      <c r="Q425" s="80"/>
      <c r="R425" s="80"/>
      <c r="S425" s="150"/>
      <c r="T425" s="731"/>
      <c r="U425" s="150"/>
      <c r="V425" s="150"/>
      <c r="W425" s="150"/>
      <c r="X425" s="150"/>
      <c r="Y425" s="150"/>
      <c r="Z425" s="150"/>
      <c r="AA425" s="150"/>
      <c r="AB425" s="150"/>
      <c r="AC425" s="150"/>
      <c r="AD425" s="150"/>
      <c r="AE425" s="150"/>
      <c r="AF425" s="150"/>
      <c r="AJ425" s="157"/>
      <c r="AK425" s="157"/>
      <c r="AL425" s="157"/>
      <c r="AM425" s="157"/>
      <c r="AQ425" s="134">
        <v>890</v>
      </c>
      <c r="AR425" s="739">
        <v>0.72255710552698404</v>
      </c>
      <c r="AS425" s="739">
        <v>6442.89133306041</v>
      </c>
      <c r="AT425" s="739">
        <v>6443.2526116131803</v>
      </c>
      <c r="AU425" s="739">
        <v>71.891333060413402</v>
      </c>
      <c r="AV425" s="739">
        <v>72.252611613176896</v>
      </c>
      <c r="AW425" s="739">
        <v>3.6881622133170699E-2</v>
      </c>
      <c r="AX425" s="739">
        <v>213.768800656699</v>
      </c>
      <c r="AY425" s="739">
        <v>7.4774686406116106E-8</v>
      </c>
      <c r="AZ425" s="739">
        <v>3.6881548369926499E-2</v>
      </c>
      <c r="BA425" s="739">
        <v>7.3763244266341406E-8</v>
      </c>
      <c r="BB425" s="739">
        <v>1.0000000133889599</v>
      </c>
      <c r="BC425" s="739">
        <v>1.02896016685353</v>
      </c>
      <c r="BD425" s="739">
        <v>1.0287739020842701</v>
      </c>
      <c r="BE425" s="739">
        <v>1.40087511620959</v>
      </c>
      <c r="BF425" s="739"/>
      <c r="BG425" s="739">
        <v>9.9737416492403492E-10</v>
      </c>
      <c r="BH425" s="739">
        <v>9.3534994929564702E-14</v>
      </c>
      <c r="BI425" s="739">
        <v>9.9746769991896397E-10</v>
      </c>
    </row>
    <row r="426" spans="11:61">
      <c r="K426" s="4"/>
      <c r="L426" s="80"/>
      <c r="M426" s="80"/>
      <c r="N426" s="730"/>
      <c r="O426" s="80"/>
      <c r="P426" s="730"/>
      <c r="Q426" s="80"/>
      <c r="R426" s="80"/>
      <c r="S426" s="150"/>
      <c r="T426" s="731"/>
      <c r="U426" s="150"/>
      <c r="V426" s="150"/>
      <c r="W426" s="150"/>
      <c r="X426" s="150"/>
      <c r="Y426" s="150"/>
      <c r="Z426" s="150"/>
      <c r="AA426" s="150"/>
      <c r="AB426" s="150"/>
      <c r="AC426" s="150"/>
      <c r="AD426" s="150"/>
      <c r="AE426" s="150"/>
      <c r="AF426" s="150"/>
      <c r="AJ426" s="157"/>
      <c r="AK426" s="157"/>
      <c r="AL426" s="157"/>
      <c r="AM426" s="157"/>
      <c r="AQ426" s="134">
        <v>891</v>
      </c>
      <c r="AR426" s="739">
        <v>0.72981892516538205</v>
      </c>
      <c r="AS426" s="739">
        <v>6443.6138901659397</v>
      </c>
      <c r="AT426" s="739">
        <v>6443.9787996285204</v>
      </c>
      <c r="AU426" s="739">
        <v>72.613890165940404</v>
      </c>
      <c r="AV426" s="739">
        <v>72.978799628523106</v>
      </c>
      <c r="AW426" s="739">
        <v>3.2913629519441497E-2</v>
      </c>
      <c r="AX426" s="739">
        <v>212.349046647634</v>
      </c>
      <c r="AY426" s="739">
        <v>6.7176035206772204E-8</v>
      </c>
      <c r="AZ426" s="739">
        <v>3.2913563692182402E-2</v>
      </c>
      <c r="BA426" s="739">
        <v>6.5827259038883005E-8</v>
      </c>
      <c r="BB426" s="739">
        <v>1.0000000120283701</v>
      </c>
      <c r="BC426" s="739">
        <v>1.0287739043437001</v>
      </c>
      <c r="BD426" s="739">
        <v>1.0285858684303599</v>
      </c>
      <c r="BE426" s="739">
        <v>1.4145144698363801</v>
      </c>
      <c r="BF426" s="739"/>
      <c r="BG426" s="739">
        <v>9.00073438315913E-10</v>
      </c>
      <c r="BH426" s="739">
        <v>8.0576929036627506E-14</v>
      </c>
      <c r="BI426" s="739">
        <v>9.00154015244949E-10</v>
      </c>
    </row>
    <row r="427" spans="11:61">
      <c r="K427" s="134"/>
      <c r="L427" s="80"/>
      <c r="M427" s="80"/>
      <c r="N427" s="730"/>
      <c r="O427" s="80"/>
      <c r="P427" s="730"/>
      <c r="Q427" s="80"/>
      <c r="R427" s="80"/>
      <c r="S427" s="150"/>
      <c r="T427" s="731"/>
      <c r="U427" s="150"/>
      <c r="V427" s="150"/>
      <c r="W427" s="150"/>
      <c r="X427" s="150"/>
      <c r="Y427" s="150"/>
      <c r="Z427" s="150"/>
      <c r="AA427" s="150"/>
      <c r="AB427" s="150"/>
      <c r="AC427" s="150"/>
      <c r="AD427" s="150"/>
      <c r="AE427" s="150"/>
      <c r="AF427" s="150"/>
      <c r="AJ427" s="157"/>
      <c r="AK427" s="157"/>
      <c r="AL427" s="157"/>
      <c r="AM427" s="157"/>
      <c r="AQ427" s="134">
        <v>892</v>
      </c>
      <c r="AR427" s="739">
        <v>0.73715372730448203</v>
      </c>
      <c r="AS427" s="739">
        <v>6444.3437090911102</v>
      </c>
      <c r="AT427" s="739">
        <v>6444.7122859547599</v>
      </c>
      <c r="AU427" s="739">
        <v>73.343709091105794</v>
      </c>
      <c r="AV427" s="739">
        <v>73.712285954758002</v>
      </c>
      <c r="AW427" s="739">
        <v>2.9316998756072798E-2</v>
      </c>
      <c r="AX427" s="739">
        <v>210.91534938686499</v>
      </c>
      <c r="AY427" s="739">
        <v>6.02421175026781E-8</v>
      </c>
      <c r="AZ427" s="739">
        <v>2.93169401220752E-2</v>
      </c>
      <c r="BA427" s="739">
        <v>5.8633997512145498E-8</v>
      </c>
      <c r="BB427" s="739">
        <v>1.0000000107868099</v>
      </c>
      <c r="BC427" s="739">
        <v>1.02858587049126</v>
      </c>
      <c r="BD427" s="739">
        <v>1.02839604755315</v>
      </c>
      <c r="BE427" s="739">
        <v>1.42828259085036</v>
      </c>
      <c r="BF427" s="739"/>
      <c r="BG427" s="739">
        <v>8.1104215863667899E-10</v>
      </c>
      <c r="BH427" s="739">
        <v>6.94893430557098E-14</v>
      </c>
      <c r="BI427" s="739">
        <v>8.1111164797973503E-10</v>
      </c>
    </row>
    <row r="428" spans="11:61">
      <c r="K428" s="4"/>
      <c r="L428" s="80"/>
      <c r="M428" s="80"/>
      <c r="N428" s="730"/>
      <c r="O428" s="80"/>
      <c r="P428" s="730"/>
      <c r="Q428" s="80"/>
      <c r="R428" s="80"/>
      <c r="S428" s="150"/>
      <c r="T428" s="731"/>
      <c r="U428" s="150"/>
      <c r="V428" s="150"/>
      <c r="W428" s="150"/>
      <c r="X428" s="150"/>
      <c r="Y428" s="150"/>
      <c r="Z428" s="150"/>
      <c r="AA428" s="150"/>
      <c r="AB428" s="150"/>
      <c r="AC428" s="150"/>
      <c r="AD428" s="150"/>
      <c r="AE428" s="150"/>
      <c r="AF428" s="150"/>
      <c r="AJ428" s="157"/>
      <c r="AK428" s="157"/>
      <c r="AL428" s="157"/>
      <c r="AM428" s="157"/>
      <c r="AQ428" s="134">
        <v>893</v>
      </c>
      <c r="AR428" s="739">
        <v>0.744562245430609</v>
      </c>
      <c r="AS428" s="739">
        <v>6445.0808628184104</v>
      </c>
      <c r="AT428" s="739">
        <v>6445.4531439411303</v>
      </c>
      <c r="AU428" s="739">
        <v>74.080862818410296</v>
      </c>
      <c r="AV428" s="739">
        <v>74.453143941125603</v>
      </c>
      <c r="AW428" s="739">
        <v>2.60628514439483E-2</v>
      </c>
      <c r="AX428" s="739">
        <v>209.46757520456001</v>
      </c>
      <c r="AY428" s="739">
        <v>5.3925481329395098E-8</v>
      </c>
      <c r="AZ428" s="739">
        <v>2.60627993182454E-2</v>
      </c>
      <c r="BA428" s="739">
        <v>5.21257028878966E-8</v>
      </c>
      <c r="BB428" s="739">
        <v>1.00000000965577</v>
      </c>
      <c r="BC428" s="739">
        <v>1.0283960494297699</v>
      </c>
      <c r="BD428" s="739">
        <v>1.02820442346203</v>
      </c>
      <c r="BE428" s="739">
        <v>1.4421806217719699</v>
      </c>
      <c r="BF428" s="739"/>
      <c r="BG428" s="739">
        <v>7.2967765769337804E-10</v>
      </c>
      <c r="BH428" s="739">
        <v>5.9993697277022797E-14</v>
      </c>
      <c r="BI428" s="739">
        <v>7.2973765139065499E-10</v>
      </c>
    </row>
    <row r="429" spans="11:61">
      <c r="K429" s="4"/>
      <c r="L429" s="80"/>
      <c r="M429" s="80"/>
      <c r="N429" s="730"/>
      <c r="O429" s="80"/>
      <c r="P429" s="730"/>
      <c r="Q429" s="80"/>
      <c r="R429" s="80"/>
      <c r="S429" s="150"/>
      <c r="T429" s="731"/>
      <c r="U429" s="150"/>
      <c r="V429" s="150"/>
      <c r="W429" s="150"/>
      <c r="X429" s="150"/>
      <c r="Y429" s="150"/>
      <c r="Z429" s="150"/>
      <c r="AA429" s="150"/>
      <c r="AB429" s="150"/>
      <c r="AC429" s="150"/>
      <c r="AD429" s="150"/>
      <c r="AE429" s="150"/>
      <c r="AF429" s="150"/>
      <c r="AJ429" s="157"/>
      <c r="AK429" s="157"/>
      <c r="AL429" s="157"/>
      <c r="AM429" s="157"/>
      <c r="AQ429" s="134">
        <v>894</v>
      </c>
      <c r="AR429" s="739">
        <v>0.75204522040175004</v>
      </c>
      <c r="AS429" s="739">
        <v>6445.8254250638402</v>
      </c>
      <c r="AT429" s="739">
        <v>6446.2014476740396</v>
      </c>
      <c r="AU429" s="739">
        <v>74.825425063840896</v>
      </c>
      <c r="AV429" s="739">
        <v>75.201447674041702</v>
      </c>
      <c r="AW429" s="739">
        <v>2.31240078898153E-2</v>
      </c>
      <c r="AX429" s="739">
        <v>208.00558921461999</v>
      </c>
      <c r="AY429" s="739">
        <v>4.8181133292073801E-8</v>
      </c>
      <c r="AZ429" s="739">
        <v>2.3123961641799501E-2</v>
      </c>
      <c r="BA429" s="739">
        <v>4.6248015779630499E-8</v>
      </c>
      <c r="BB429" s="739">
        <v>1.0000000086272001</v>
      </c>
      <c r="BC429" s="739">
        <v>1.0282044251678999</v>
      </c>
      <c r="BD429" s="739">
        <v>1.0280109800408499</v>
      </c>
      <c r="BE429" s="739">
        <v>1.4562097139892101</v>
      </c>
      <c r="BF429" s="739"/>
      <c r="BG429" s="739">
        <v>6.5541629432713503E-10</v>
      </c>
      <c r="BH429" s="739">
        <v>5.1852447417558702E-14</v>
      </c>
      <c r="BI429" s="739">
        <v>6.5546814677455204E-10</v>
      </c>
    </row>
    <row r="430" spans="11:61">
      <c r="K430" s="4"/>
      <c r="L430" s="80"/>
      <c r="M430" s="80"/>
      <c r="N430" s="730"/>
      <c r="O430" s="80"/>
      <c r="P430" s="730"/>
      <c r="Q430" s="80"/>
      <c r="R430" s="80"/>
      <c r="S430" s="150"/>
      <c r="T430" s="731"/>
      <c r="U430" s="150"/>
      <c r="V430" s="150"/>
      <c r="W430" s="150"/>
      <c r="X430" s="150"/>
      <c r="Y430" s="150"/>
      <c r="Z430" s="150"/>
      <c r="AA430" s="150"/>
      <c r="AB430" s="150"/>
      <c r="AC430" s="150"/>
      <c r="AD430" s="150"/>
      <c r="AE430" s="150"/>
      <c r="AF430" s="150"/>
      <c r="AJ430" s="157"/>
      <c r="AK430" s="157"/>
      <c r="AL430" s="157"/>
      <c r="AM430" s="157"/>
      <c r="AQ430" s="134">
        <v>895</v>
      </c>
      <c r="AR430" s="739">
        <v>0.75960340052163799</v>
      </c>
      <c r="AS430" s="739">
        <v>6446.57747028424</v>
      </c>
      <c r="AT430" s="739">
        <v>6446.9572719845</v>
      </c>
      <c r="AU430" s="739">
        <v>75.577470284242594</v>
      </c>
      <c r="AV430" s="739">
        <v>75.957271984503393</v>
      </c>
      <c r="AW430" s="739">
        <v>2.04749310335396E-2</v>
      </c>
      <c r="AX430" s="739">
        <v>206.52925530492001</v>
      </c>
      <c r="AY430" s="739">
        <v>4.2966479963503299E-8</v>
      </c>
      <c r="AZ430" s="739">
        <v>2.0474890083677599E-2</v>
      </c>
      <c r="BA430" s="739">
        <v>4.09498620670793E-8</v>
      </c>
      <c r="BB430" s="739">
        <v>1.0000000076934801</v>
      </c>
      <c r="BC430" s="739">
        <v>1.0280109815887399</v>
      </c>
      <c r="BD430" s="739">
        <v>1.0278157010472699</v>
      </c>
      <c r="BE430" s="739">
        <v>1.47037102780632</v>
      </c>
      <c r="BF430" s="739"/>
      <c r="BG430" s="739">
        <v>5.8773059668020603E-10</v>
      </c>
      <c r="BH430" s="739">
        <v>4.48633568074479E-14</v>
      </c>
      <c r="BI430" s="739">
        <v>5.8777546003701297E-10</v>
      </c>
    </row>
    <row r="431" spans="11:61">
      <c r="K431" s="134"/>
      <c r="L431" s="80"/>
      <c r="M431" s="80"/>
      <c r="N431" s="730"/>
      <c r="O431" s="80"/>
      <c r="P431" s="730"/>
      <c r="Q431" s="80"/>
      <c r="R431" s="80"/>
      <c r="S431" s="150"/>
      <c r="T431" s="731"/>
      <c r="U431" s="150"/>
      <c r="V431" s="150"/>
      <c r="W431" s="150"/>
      <c r="X431" s="150"/>
      <c r="Y431" s="150"/>
      <c r="Z431" s="150"/>
      <c r="AA431" s="150"/>
      <c r="AB431" s="150"/>
      <c r="AC431" s="150"/>
      <c r="AD431" s="150"/>
      <c r="AE431" s="150"/>
      <c r="AF431" s="150"/>
      <c r="AJ431" s="157"/>
      <c r="AK431" s="157"/>
      <c r="AL431" s="157"/>
      <c r="AM431" s="157"/>
      <c r="AQ431" s="134">
        <v>896</v>
      </c>
      <c r="AR431" s="739">
        <v>0.76723754161458202</v>
      </c>
      <c r="AS431" s="739">
        <v>6447.3370736847601</v>
      </c>
      <c r="AT431" s="739">
        <v>6447.7206924555703</v>
      </c>
      <c r="AU431" s="739">
        <v>76.337073684764206</v>
      </c>
      <c r="AV431" s="739">
        <v>76.720692455571495</v>
      </c>
      <c r="AW431" s="739">
        <v>1.8091669178564598E-2</v>
      </c>
      <c r="AX431" s="739">
        <v>205.038436127506</v>
      </c>
      <c r="AY431" s="739">
        <v>3.8241266223440598E-8</v>
      </c>
      <c r="AZ431" s="739">
        <v>1.80916329952262E-2</v>
      </c>
      <c r="BA431" s="739">
        <v>3.6183338357129097E-8</v>
      </c>
      <c r="BB431" s="739">
        <v>1.0000000068474</v>
      </c>
      <c r="BC431" s="739">
        <v>1.02781570244926</v>
      </c>
      <c r="BD431" s="739">
        <v>1.02761857011223</v>
      </c>
      <c r="BE431" s="739">
        <v>1.4846657324910699</v>
      </c>
      <c r="BF431" s="739"/>
      <c r="BG431" s="739">
        <v>5.2612674035300995E-10</v>
      </c>
      <c r="BH431" s="739">
        <v>3.8854530071849298E-14</v>
      </c>
      <c r="BI431" s="739">
        <v>5.2616559488308203E-10</v>
      </c>
    </row>
    <row r="432" spans="11:61">
      <c r="K432" s="4"/>
      <c r="L432" s="80"/>
      <c r="M432" s="80"/>
      <c r="N432" s="730"/>
      <c r="O432" s="80"/>
      <c r="P432" s="730"/>
      <c r="Q432" s="80"/>
      <c r="R432" s="80"/>
      <c r="S432" s="150"/>
      <c r="T432" s="731"/>
      <c r="U432" s="150"/>
      <c r="V432" s="150"/>
      <c r="W432" s="150"/>
      <c r="X432" s="150"/>
      <c r="Y432" s="150"/>
      <c r="Z432" s="150"/>
      <c r="AA432" s="150"/>
      <c r="AB432" s="150"/>
      <c r="AC432" s="150"/>
      <c r="AD432" s="150"/>
      <c r="AE432" s="150"/>
      <c r="AF432" s="150"/>
      <c r="AJ432" s="157"/>
      <c r="AK432" s="157"/>
      <c r="AL432" s="157"/>
      <c r="AM432" s="157"/>
      <c r="AQ432" s="134">
        <v>897</v>
      </c>
      <c r="AR432" s="739">
        <v>0.77494840710105595</v>
      </c>
      <c r="AS432" s="739">
        <v>6448.1043112263797</v>
      </c>
      <c r="AT432" s="739">
        <v>6448.4917854299301</v>
      </c>
      <c r="AU432" s="739">
        <v>77.104311226378897</v>
      </c>
      <c r="AV432" s="739">
        <v>77.491785429929493</v>
      </c>
      <c r="AW432" s="739">
        <v>1.59517977495016E-2</v>
      </c>
      <c r="AX432" s="739">
        <v>203.532993088734</v>
      </c>
      <c r="AY432" s="739">
        <v>3.3967510818356203E-8</v>
      </c>
      <c r="AZ432" s="739">
        <v>1.5951765845906098E-2</v>
      </c>
      <c r="BA432" s="739">
        <v>3.1903595499003202E-8</v>
      </c>
      <c r="BB432" s="739">
        <v>1.0000000060821499</v>
      </c>
      <c r="BC432" s="739">
        <v>1.0276185713797099</v>
      </c>
      <c r="BD432" s="739">
        <v>1.0274195707392899</v>
      </c>
      <c r="BE432" s="739">
        <v>1.4990950063247499</v>
      </c>
      <c r="BF432" s="739"/>
      <c r="BG432" s="739">
        <v>4.7014231101482203E-10</v>
      </c>
      <c r="BH432" s="739">
        <v>3.3680092377767398E-14</v>
      </c>
      <c r="BI432" s="739">
        <v>4.7017599110720001E-10</v>
      </c>
    </row>
    <row r="433" spans="11:61">
      <c r="K433" s="4"/>
      <c r="L433" s="80"/>
      <c r="M433" s="80"/>
      <c r="N433" s="730"/>
      <c r="O433" s="80"/>
      <c r="P433" s="730"/>
      <c r="Q433" s="80"/>
      <c r="R433" s="80"/>
      <c r="S433" s="150"/>
      <c r="T433" s="731"/>
      <c r="U433" s="150"/>
      <c r="V433" s="150"/>
      <c r="W433" s="150"/>
      <c r="X433" s="150"/>
      <c r="Y433" s="150"/>
      <c r="Z433" s="150"/>
      <c r="AA433" s="150"/>
      <c r="AB433" s="150"/>
      <c r="AC433" s="150"/>
      <c r="AD433" s="150"/>
      <c r="AE433" s="150"/>
      <c r="AF433" s="150"/>
      <c r="AJ433" s="157"/>
      <c r="AK433" s="157"/>
      <c r="AL433" s="157"/>
      <c r="AM433" s="157"/>
      <c r="AQ433" s="134">
        <v>898</v>
      </c>
      <c r="AR433" s="739">
        <v>0.78273676807403203</v>
      </c>
      <c r="AS433" s="739">
        <v>6448.8792596334797</v>
      </c>
      <c r="AT433" s="739">
        <v>6449.2706280175198</v>
      </c>
      <c r="AU433" s="739">
        <v>77.879259633480004</v>
      </c>
      <c r="AV433" s="739">
        <v>78.270628017516998</v>
      </c>
      <c r="AW433" s="739">
        <v>1.4034360299134799E-2</v>
      </c>
      <c r="AX433" s="739">
        <v>202.012786339358</v>
      </c>
      <c r="AY433" s="739">
        <v>3.0109439426408998E-8</v>
      </c>
      <c r="AZ433" s="739">
        <v>1.40343322304142E-2</v>
      </c>
      <c r="BA433" s="739">
        <v>2.8068720598269599E-8</v>
      </c>
      <c r="BB433" s="739">
        <v>1.00000000539133</v>
      </c>
      <c r="BC433" s="739">
        <v>1.02741957188297</v>
      </c>
      <c r="BD433" s="739">
        <v>1.02721868630408</v>
      </c>
      <c r="BE433" s="739">
        <v>1.5136600366468</v>
      </c>
      <c r="BF433" s="739"/>
      <c r="BG433" s="739">
        <v>4.1934430761309801E-10</v>
      </c>
      <c r="BH433" s="739">
        <v>2.9216439870497102E-14</v>
      </c>
      <c r="BI433" s="739">
        <v>4.1937352405296899E-10</v>
      </c>
    </row>
    <row r="434" spans="11:61">
      <c r="K434" s="4"/>
      <c r="L434" s="80"/>
      <c r="M434" s="80"/>
      <c r="N434" s="730"/>
      <c r="O434" s="80"/>
      <c r="P434" s="730"/>
      <c r="Q434" s="80"/>
      <c r="R434" s="80"/>
      <c r="S434" s="150"/>
      <c r="T434" s="731"/>
      <c r="U434" s="150"/>
      <c r="V434" s="150"/>
      <c r="W434" s="150"/>
      <c r="X434" s="150"/>
      <c r="Y434" s="150"/>
      <c r="Z434" s="150"/>
      <c r="AA434" s="150"/>
      <c r="AB434" s="150"/>
      <c r="AC434" s="150"/>
      <c r="AD434" s="150"/>
      <c r="AE434" s="150"/>
      <c r="AF434" s="150"/>
      <c r="AJ434" s="157"/>
      <c r="AK434" s="157"/>
      <c r="AL434" s="157"/>
      <c r="AM434" s="157"/>
      <c r="AQ434" s="134">
        <v>899</v>
      </c>
      <c r="AR434" s="739">
        <v>0.79060340337609702</v>
      </c>
      <c r="AS434" s="739">
        <v>6449.6619964015499</v>
      </c>
      <c r="AT434" s="739">
        <v>6450.0572981032401</v>
      </c>
      <c r="AU434" s="739">
        <v>78.661996401554006</v>
      </c>
      <c r="AV434" s="739">
        <v>79.057298103242104</v>
      </c>
      <c r="AW434" s="739">
        <v>1.23198089843974E-2</v>
      </c>
      <c r="AX434" s="739">
        <v>200.477674764575</v>
      </c>
      <c r="AY434" s="739">
        <v>2.6633415516755201E-8</v>
      </c>
      <c r="AZ434" s="739">
        <v>1.23197843447794E-2</v>
      </c>
      <c r="BA434" s="739">
        <v>2.4639617968794699E-8</v>
      </c>
      <c r="BB434" s="739">
        <v>1.0000000047689299</v>
      </c>
      <c r="BC434" s="739">
        <v>1.0272186873340401</v>
      </c>
      <c r="BD434" s="739">
        <v>1.02701590005371</v>
      </c>
      <c r="BE434" s="739">
        <v>1.52836201990704</v>
      </c>
      <c r="BF434" s="739"/>
      <c r="BG434" s="739">
        <v>3.7332734889211402E-10</v>
      </c>
      <c r="BH434" s="739">
        <v>2.5358989912092099E-14</v>
      </c>
      <c r="BI434" s="739">
        <v>3.73352707882026E-10</v>
      </c>
    </row>
    <row r="435" spans="11:61">
      <c r="K435" s="134"/>
      <c r="L435" s="80"/>
      <c r="M435" s="80"/>
      <c r="N435" s="730"/>
      <c r="O435" s="80"/>
      <c r="P435" s="730"/>
      <c r="Q435" s="80"/>
      <c r="R435" s="80"/>
      <c r="S435" s="150"/>
      <c r="T435" s="731"/>
      <c r="U435" s="150"/>
      <c r="V435" s="150"/>
      <c r="W435" s="150"/>
      <c r="X435" s="150"/>
      <c r="Y435" s="150"/>
      <c r="Z435" s="150"/>
      <c r="AA435" s="150"/>
      <c r="AB435" s="150"/>
      <c r="AC435" s="150"/>
      <c r="AD435" s="150"/>
      <c r="AE435" s="150"/>
      <c r="AF435" s="150"/>
      <c r="AJ435" s="157"/>
      <c r="AK435" s="157"/>
      <c r="AL435" s="157"/>
      <c r="AM435" s="157"/>
      <c r="AQ435" s="134">
        <v>900</v>
      </c>
      <c r="AR435" s="739">
        <v>0.798549099677339</v>
      </c>
      <c r="AS435" s="739">
        <v>6450.4525998049303</v>
      </c>
      <c r="AT435" s="739">
        <v>6450.8518743547702</v>
      </c>
      <c r="AU435" s="739">
        <v>79.452599804930102</v>
      </c>
      <c r="AV435" s="739">
        <v>79.851874354768796</v>
      </c>
      <c r="AW435" s="739">
        <v>1.07899447271213E-2</v>
      </c>
      <c r="AX435" s="739">
        <v>198.927515974008</v>
      </c>
      <c r="AY435" s="739">
        <v>2.3507869295192801E-8</v>
      </c>
      <c r="AZ435" s="739">
        <v>1.07899231472318E-2</v>
      </c>
      <c r="BA435" s="739">
        <v>2.1579889454242501E-8</v>
      </c>
      <c r="BB435" s="739">
        <v>1.00000000420927</v>
      </c>
      <c r="BC435" s="739">
        <v>1.0270159009794</v>
      </c>
      <c r="BD435" s="739">
        <v>1.02681119510618</v>
      </c>
      <c r="BE435" s="739">
        <v>1.5432021617120899</v>
      </c>
      <c r="BF435" s="739"/>
      <c r="BG435" s="739">
        <v>3.31712051600456E-10</v>
      </c>
      <c r="BH435" s="739">
        <v>2.2019364848179299E-14</v>
      </c>
      <c r="BI435" s="739">
        <v>3.3173407096530399E-10</v>
      </c>
    </row>
    <row r="436" spans="11:61">
      <c r="K436" s="4"/>
      <c r="L436" s="80"/>
      <c r="M436" s="80"/>
      <c r="N436" s="730"/>
      <c r="O436" s="80"/>
      <c r="P436" s="730"/>
      <c r="Q436" s="80"/>
      <c r="R436" s="80"/>
      <c r="S436" s="150"/>
      <c r="T436" s="731"/>
      <c r="U436" s="150"/>
      <c r="V436" s="150"/>
      <c r="W436" s="150"/>
      <c r="X436" s="150"/>
      <c r="Y436" s="150"/>
      <c r="Z436" s="150"/>
      <c r="AA436" s="150"/>
      <c r="AB436" s="150"/>
      <c r="AC436" s="150"/>
      <c r="AD436" s="150"/>
      <c r="AE436" s="150"/>
      <c r="AF436" s="150"/>
      <c r="AJ436" s="157"/>
      <c r="AK436" s="157"/>
      <c r="AL436" s="157"/>
      <c r="AM436" s="157"/>
      <c r="AQ436" s="134">
        <v>901</v>
      </c>
      <c r="AR436" s="739">
        <v>0.80657465155400798</v>
      </c>
      <c r="AS436" s="739">
        <v>6451.2511489046101</v>
      </c>
      <c r="AT436" s="739">
        <v>6451.6544362303803</v>
      </c>
      <c r="AU436" s="739">
        <v>80.251148904607405</v>
      </c>
      <c r="AV436" s="739">
        <v>80.654436230384405</v>
      </c>
      <c r="AW436" s="739">
        <v>9.4278572705572203E-3</v>
      </c>
      <c r="AX436" s="739">
        <v>197.36216629165699</v>
      </c>
      <c r="AY436" s="739">
        <v>2.0703225029569499E-8</v>
      </c>
      <c r="AZ436" s="739">
        <v>9.4278384148426698E-3</v>
      </c>
      <c r="BA436" s="739">
        <v>1.88557145411144E-8</v>
      </c>
      <c r="BB436" s="739">
        <v>1.00000000370708</v>
      </c>
      <c r="BC436" s="739">
        <v>1.0268111959364501</v>
      </c>
      <c r="BD436" s="739">
        <v>1.0266045544498199</v>
      </c>
      <c r="BE436" s="739">
        <v>1.55818167687312</v>
      </c>
      <c r="BF436" s="739"/>
      <c r="BG436" s="739">
        <v>2.9414355364808102E-10</v>
      </c>
      <c r="BH436" s="739">
        <v>1.91229505168944E-14</v>
      </c>
      <c r="BI436" s="739">
        <v>2.94162676598598E-10</v>
      </c>
    </row>
    <row r="437" spans="11:61">
      <c r="K437" s="4"/>
      <c r="L437" s="80"/>
      <c r="M437" s="80"/>
      <c r="N437" s="730"/>
      <c r="O437" s="80"/>
      <c r="P437" s="730"/>
      <c r="Q437" s="80"/>
      <c r="R437" s="80"/>
      <c r="S437" s="150"/>
      <c r="T437" s="731"/>
      <c r="U437" s="150"/>
      <c r="V437" s="150"/>
      <c r="W437" s="150"/>
      <c r="X437" s="150"/>
      <c r="Y437" s="150"/>
      <c r="Z437" s="150"/>
      <c r="AA437" s="150"/>
      <c r="AB437" s="150"/>
      <c r="AC437" s="150"/>
      <c r="AD437" s="150"/>
      <c r="AE437" s="150"/>
      <c r="AF437" s="150"/>
      <c r="AJ437" s="157"/>
      <c r="AK437" s="157"/>
      <c r="AL437" s="157"/>
      <c r="AM437" s="157"/>
      <c r="AQ437" s="134">
        <v>902</v>
      </c>
      <c r="AR437" s="739">
        <v>0.81468086156798003</v>
      </c>
      <c r="AS437" s="739">
        <v>6452.0577235561605</v>
      </c>
      <c r="AT437" s="739">
        <v>6452.4650639869396</v>
      </c>
      <c r="AU437" s="739">
        <v>81.057723556161406</v>
      </c>
      <c r="AV437" s="739">
        <v>81.465063986945395</v>
      </c>
      <c r="AW437" s="739">
        <v>8.2178653368826099E-3</v>
      </c>
      <c r="AX437" s="739">
        <v>195.78148074578399</v>
      </c>
      <c r="AY437" s="739">
        <v>1.8191827048389701E-8</v>
      </c>
      <c r="AZ437" s="739">
        <v>8.2178489011519393E-3</v>
      </c>
      <c r="BA437" s="739">
        <v>1.64357306737652E-8</v>
      </c>
      <c r="BB437" s="739">
        <v>1.0000000032573999</v>
      </c>
      <c r="BC437" s="739">
        <v>1.0266045551929299</v>
      </c>
      <c r="BD437" s="739">
        <v>1.02639596094273</v>
      </c>
      <c r="BE437" s="739">
        <v>1.5733017894535799</v>
      </c>
      <c r="BF437" s="739"/>
      <c r="BG437" s="739">
        <v>2.60290159668468E-10</v>
      </c>
      <c r="BH437" s="739">
        <v>1.6606779956612001E-14</v>
      </c>
      <c r="BI437" s="739">
        <v>2.6030676644842501E-10</v>
      </c>
    </row>
    <row r="438" spans="11:61">
      <c r="K438" s="4"/>
      <c r="L438" s="80"/>
      <c r="M438" s="80"/>
      <c r="N438" s="730"/>
      <c r="O438" s="80"/>
      <c r="P438" s="730"/>
      <c r="Q438" s="80"/>
      <c r="R438" s="80"/>
      <c r="S438" s="150"/>
      <c r="T438" s="731"/>
      <c r="U438" s="150"/>
      <c r="V438" s="150"/>
      <c r="W438" s="150"/>
      <c r="X438" s="150"/>
      <c r="Y438" s="150"/>
      <c r="Z438" s="150"/>
      <c r="AA438" s="150"/>
      <c r="AB438" s="150"/>
      <c r="AC438" s="150"/>
      <c r="AD438" s="150"/>
      <c r="AE438" s="150"/>
      <c r="AF438" s="150"/>
      <c r="AJ438" s="157"/>
      <c r="AK438" s="157"/>
      <c r="AL438" s="157"/>
      <c r="AM438" s="157"/>
      <c r="AQ438" s="134">
        <v>903</v>
      </c>
      <c r="AR438" s="739">
        <v>0.82286854034701196</v>
      </c>
      <c r="AS438" s="739">
        <v>6452.8724044177297</v>
      </c>
      <c r="AT438" s="739">
        <v>6453.2838386879002</v>
      </c>
      <c r="AU438" s="739">
        <v>81.872404417729399</v>
      </c>
      <c r="AV438" s="739">
        <v>82.2838386879029</v>
      </c>
      <c r="AW438" s="739">
        <v>7.1454570841669902E-3</v>
      </c>
      <c r="AX438" s="739">
        <v>194.185313058757</v>
      </c>
      <c r="AY438" s="739">
        <v>1.5947864704582101E-8</v>
      </c>
      <c r="AZ438" s="739">
        <v>7.1454427932528203E-3</v>
      </c>
      <c r="BA438" s="739">
        <v>1.4290914168334E-8</v>
      </c>
      <c r="BB438" s="739">
        <v>1.0000000028556</v>
      </c>
      <c r="BC438" s="739">
        <v>1.02639596160639</v>
      </c>
      <c r="BD438" s="739">
        <v>1.02618539731217</v>
      </c>
      <c r="BE438" s="739">
        <v>1.58856373281878</v>
      </c>
      <c r="BF438" s="739"/>
      <c r="BG438" s="739">
        <v>2.29842090039375E-10</v>
      </c>
      <c r="BH438" s="739">
        <v>1.4417702327585699E-14</v>
      </c>
      <c r="BI438" s="739">
        <v>2.29856507741703E-10</v>
      </c>
    </row>
    <row r="439" spans="11:61">
      <c r="K439" s="134"/>
      <c r="L439" s="80"/>
      <c r="M439" s="80"/>
      <c r="N439" s="730"/>
      <c r="O439" s="80"/>
      <c r="P439" s="730"/>
      <c r="Q439" s="80"/>
      <c r="R439" s="80"/>
      <c r="S439" s="150"/>
      <c r="T439" s="731"/>
      <c r="U439" s="150"/>
      <c r="V439" s="150"/>
      <c r="W439" s="150"/>
      <c r="X439" s="150"/>
      <c r="Y439" s="150"/>
      <c r="Z439" s="150"/>
      <c r="AA439" s="150"/>
      <c r="AB439" s="150"/>
      <c r="AC439" s="150"/>
      <c r="AD439" s="150"/>
      <c r="AE439" s="150"/>
      <c r="AF439" s="150"/>
      <c r="AJ439" s="157"/>
      <c r="AK439" s="157"/>
      <c r="AL439" s="157"/>
      <c r="AM439" s="157"/>
      <c r="AQ439" s="134">
        <v>904</v>
      </c>
      <c r="AR439" s="739">
        <v>0.83113850666580502</v>
      </c>
      <c r="AS439" s="739">
        <v>6453.6952729580798</v>
      </c>
      <c r="AT439" s="739">
        <v>6454.1108422114103</v>
      </c>
      <c r="AU439" s="739">
        <v>82.695272958076401</v>
      </c>
      <c r="AV439" s="739">
        <v>83.110842211409306</v>
      </c>
      <c r="AW439" s="739">
        <v>6.1972310536123898E-3</v>
      </c>
      <c r="AX439" s="739">
        <v>192.573515636851</v>
      </c>
      <c r="AY439" s="739">
        <v>1.39472965934763E-8</v>
      </c>
      <c r="AZ439" s="739">
        <v>6.1972186591502899E-3</v>
      </c>
      <c r="BA439" s="739">
        <v>1.2394462107224801E-8</v>
      </c>
      <c r="BB439" s="739">
        <v>1.0000000024973801</v>
      </c>
      <c r="BC439" s="739">
        <v>1.02618539790357</v>
      </c>
      <c r="BD439" s="739">
        <v>1.02597284615409</v>
      </c>
      <c r="BE439" s="739">
        <v>1.60396874968183</v>
      </c>
      <c r="BF439" s="739"/>
      <c r="BG439" s="739">
        <v>2.02510317497694E-10</v>
      </c>
      <c r="BH439" s="739">
        <v>1.25108052612225E-14</v>
      </c>
      <c r="BI439" s="739">
        <v>2.02522828302955E-10</v>
      </c>
    </row>
    <row r="440" spans="11:61">
      <c r="K440" s="4"/>
      <c r="L440" s="80"/>
      <c r="M440" s="80"/>
      <c r="N440" s="730"/>
      <c r="O440" s="80"/>
      <c r="P440" s="730"/>
      <c r="Q440" s="80"/>
      <c r="R440" s="80"/>
      <c r="S440" s="150"/>
      <c r="T440" s="731"/>
      <c r="U440" s="150"/>
      <c r="V440" s="150"/>
      <c r="W440" s="150"/>
      <c r="X440" s="150"/>
      <c r="Y440" s="150"/>
      <c r="Z440" s="150"/>
      <c r="AA440" s="150"/>
      <c r="AB440" s="150"/>
      <c r="AC440" s="150"/>
      <c r="AD440" s="150"/>
      <c r="AE440" s="150"/>
      <c r="AF440" s="150"/>
      <c r="AJ440" s="157"/>
      <c r="AK440" s="157"/>
      <c r="AL440" s="157"/>
      <c r="AM440" s="157"/>
      <c r="AQ440" s="134">
        <v>905</v>
      </c>
      <c r="AR440" s="739">
        <v>0.839491587527882</v>
      </c>
      <c r="AS440" s="739">
        <v>6454.5264114647398</v>
      </c>
      <c r="AT440" s="739">
        <v>6454.9461572585096</v>
      </c>
      <c r="AU440" s="739">
        <v>83.526411464742196</v>
      </c>
      <c r="AV440" s="739">
        <v>83.946157258506204</v>
      </c>
      <c r="AW440" s="739">
        <v>5.3608377893753301E-3</v>
      </c>
      <c r="AX440" s="739">
        <v>190.94593955999301</v>
      </c>
      <c r="AY440" s="739">
        <v>1.21677743096772E-8</v>
      </c>
      <c r="AZ440" s="739">
        <v>5.3608270676997498E-3</v>
      </c>
      <c r="BA440" s="739">
        <v>1.07216755787507E-8</v>
      </c>
      <c r="BB440" s="739">
        <v>1.0000000021787401</v>
      </c>
      <c r="BC440" s="739">
        <v>1.0259728466798901</v>
      </c>
      <c r="BD440" s="739">
        <v>1.02575828993249</v>
      </c>
      <c r="BE440" s="739">
        <v>1.61951809215316</v>
      </c>
      <c r="BF440" s="739"/>
      <c r="BG440" s="739">
        <v>1.7802547812044899E-10</v>
      </c>
      <c r="BH440" s="739">
        <v>1.0848064550610401E-14</v>
      </c>
      <c r="BI440" s="739">
        <v>1.7803632618499899E-10</v>
      </c>
    </row>
    <row r="441" spans="11:61">
      <c r="K441" s="4"/>
      <c r="L441" s="80"/>
      <c r="M441" s="80"/>
      <c r="N441" s="730"/>
      <c r="O441" s="80"/>
      <c r="P441" s="730"/>
      <c r="Q441" s="80"/>
      <c r="R441" s="80"/>
      <c r="S441" s="150"/>
      <c r="T441" s="731"/>
      <c r="U441" s="150"/>
      <c r="V441" s="150"/>
      <c r="W441" s="150"/>
      <c r="X441" s="150"/>
      <c r="Y441" s="150"/>
      <c r="Z441" s="150"/>
      <c r="AA441" s="150"/>
      <c r="AB441" s="150"/>
      <c r="AC441" s="150"/>
      <c r="AD441" s="150"/>
      <c r="AE441" s="150"/>
      <c r="AF441" s="150"/>
      <c r="AJ441" s="157"/>
      <c r="AK441" s="157"/>
      <c r="AL441" s="157"/>
      <c r="AM441" s="157"/>
      <c r="AQ441" s="134">
        <v>906</v>
      </c>
      <c r="AR441" s="739">
        <v>0.84792861824829202</v>
      </c>
      <c r="AS441" s="739">
        <v>6455.3659030522704</v>
      </c>
      <c r="AT441" s="739">
        <v>6455.78986736139</v>
      </c>
      <c r="AU441" s="739">
        <v>84.365903052270198</v>
      </c>
      <c r="AV441" s="739">
        <v>84.7898673613944</v>
      </c>
      <c r="AW441" s="739">
        <v>4.6249223039656097E-3</v>
      </c>
      <c r="AX441" s="739">
        <v>189.30243457146199</v>
      </c>
      <c r="AY441" s="739">
        <v>1.0588566021754E-8</v>
      </c>
      <c r="AZ441" s="739">
        <v>4.6249130541209998E-3</v>
      </c>
      <c r="BA441" s="739">
        <v>9.2498446079312197E-9</v>
      </c>
      <c r="BB441" s="739">
        <v>1.00000000189597</v>
      </c>
      <c r="BC441" s="739">
        <v>1.02575829039887</v>
      </c>
      <c r="BD441" s="739">
        <v>1.02554171097892</v>
      </c>
      <c r="BE441" s="739">
        <v>1.63521302178651</v>
      </c>
      <c r="BF441" s="739"/>
      <c r="BG441" s="739">
        <v>1.5613684569689299E-10</v>
      </c>
      <c r="BH441" s="739">
        <v>9.3971981391766099E-15</v>
      </c>
      <c r="BI441" s="739">
        <v>1.56146242895032E-10</v>
      </c>
    </row>
    <row r="442" spans="11:61">
      <c r="K442" s="4"/>
      <c r="L442" s="80"/>
      <c r="M442" s="80"/>
      <c r="N442" s="730"/>
      <c r="O442" s="80"/>
      <c r="P442" s="730"/>
      <c r="Q442" s="80"/>
      <c r="R442" s="80"/>
      <c r="S442" s="150"/>
      <c r="T442" s="731"/>
      <c r="U442" s="150"/>
      <c r="V442" s="150"/>
      <c r="W442" s="150"/>
      <c r="X442" s="150"/>
      <c r="Y442" s="150"/>
      <c r="Z442" s="150"/>
      <c r="AA442" s="150"/>
      <c r="AB442" s="150"/>
      <c r="AC442" s="150"/>
      <c r="AD442" s="150"/>
      <c r="AE442" s="150"/>
      <c r="AF442" s="150"/>
      <c r="AJ442" s="157"/>
      <c r="AK442" s="157"/>
      <c r="AL442" s="157"/>
      <c r="AM442" s="157"/>
      <c r="AQ442" s="134">
        <v>907</v>
      </c>
      <c r="AR442" s="739">
        <v>0.85645044253713498</v>
      </c>
      <c r="AS442" s="739">
        <v>6456.2138316705204</v>
      </c>
      <c r="AT442" s="739">
        <v>6456.6420568917902</v>
      </c>
      <c r="AU442" s="739">
        <v>85.213831670518502</v>
      </c>
      <c r="AV442" s="739">
        <v>85.642056891787107</v>
      </c>
      <c r="AW442" s="739">
        <v>3.9790675521793302E-3</v>
      </c>
      <c r="AX442" s="739">
        <v>187.64284906754801</v>
      </c>
      <c r="AY442" s="739">
        <v>9.19048013651574E-9</v>
      </c>
      <c r="AZ442" s="739">
        <v>3.9790595940442297E-3</v>
      </c>
      <c r="BA442" s="739">
        <v>7.9581351043586604E-9</v>
      </c>
      <c r="BB442" s="739">
        <v>1.0000000016456301</v>
      </c>
      <c r="BC442" s="739">
        <v>1.0255417113916201</v>
      </c>
      <c r="BD442" s="739">
        <v>1.02532309149197</v>
      </c>
      <c r="BE442" s="739">
        <v>1.65105480962939</v>
      </c>
      <c r="BF442" s="739"/>
      <c r="BG442" s="739">
        <v>1.36611360439736E-10</v>
      </c>
      <c r="BH442" s="739">
        <v>8.1307024543555004E-15</v>
      </c>
      <c r="BI442" s="739">
        <v>1.3661949114219099E-10</v>
      </c>
    </row>
    <row r="443" spans="11:61">
      <c r="K443" s="134"/>
      <c r="L443" s="80"/>
      <c r="M443" s="80"/>
      <c r="N443" s="730"/>
      <c r="O443" s="80"/>
      <c r="P443" s="730"/>
      <c r="Q443" s="80"/>
      <c r="R443" s="80"/>
      <c r="S443" s="150"/>
      <c r="T443" s="731"/>
      <c r="U443" s="150"/>
      <c r="V443" s="150"/>
      <c r="W443" s="150"/>
      <c r="X443" s="150"/>
      <c r="Y443" s="150"/>
      <c r="Z443" s="150"/>
      <c r="AA443" s="150"/>
      <c r="AB443" s="150"/>
      <c r="AC443" s="150"/>
      <c r="AD443" s="150"/>
      <c r="AE443" s="150"/>
      <c r="AF443" s="150"/>
      <c r="AJ443" s="157"/>
      <c r="AK443" s="157"/>
      <c r="AL443" s="157"/>
      <c r="AM443" s="157"/>
      <c r="AQ443" s="134">
        <v>908</v>
      </c>
      <c r="AR443" s="739">
        <v>0.86505791258394304</v>
      </c>
      <c r="AS443" s="739">
        <v>6457.0702821130599</v>
      </c>
      <c r="AT443" s="739">
        <v>6457.5028110693502</v>
      </c>
      <c r="AU443" s="739">
        <v>86.070282113055598</v>
      </c>
      <c r="AV443" s="739">
        <v>86.502811069347601</v>
      </c>
      <c r="AW443" s="739">
        <v>3.4145638068887201E-3</v>
      </c>
      <c r="AX443" s="739">
        <v>186.8673</v>
      </c>
      <c r="AY443" s="739">
        <v>7.9193735549535401E-9</v>
      </c>
      <c r="AZ443" s="739">
        <v>3.4145569777611E-3</v>
      </c>
      <c r="BA443" s="739">
        <v>6.8291276137774297E-9</v>
      </c>
      <c r="BB443" s="739">
        <v>1.0000000014180299</v>
      </c>
      <c r="BC443" s="739">
        <v>1.025323091867</v>
      </c>
      <c r="BD443" s="739">
        <v>1.0251024135474001</v>
      </c>
      <c r="BE443" s="739">
        <v>1.66704473629534</v>
      </c>
      <c r="BF443" s="739"/>
      <c r="BG443" s="739">
        <v>1.1814569473180401E-10</v>
      </c>
      <c r="BH443" s="739">
        <v>6.9670698067259202E-15</v>
      </c>
      <c r="BI443" s="739">
        <v>1.1815266180161001E-10</v>
      </c>
    </row>
    <row r="444" spans="11:61">
      <c r="K444" s="4"/>
      <c r="L444" s="80"/>
      <c r="M444" s="80"/>
      <c r="N444" s="730"/>
      <c r="O444" s="80"/>
      <c r="P444" s="730"/>
      <c r="Q444" s="80"/>
      <c r="R444" s="80"/>
      <c r="S444" s="150"/>
      <c r="T444" s="731"/>
      <c r="U444" s="150"/>
      <c r="V444" s="150"/>
      <c r="W444" s="150"/>
      <c r="X444" s="150"/>
      <c r="Y444" s="150"/>
      <c r="Z444" s="150"/>
      <c r="AA444" s="150"/>
      <c r="AB444" s="150"/>
      <c r="AC444" s="150"/>
      <c r="AD444" s="150"/>
      <c r="AE444" s="150"/>
      <c r="AF444" s="150"/>
      <c r="AJ444" s="157"/>
      <c r="AK444" s="157"/>
      <c r="AL444" s="157"/>
      <c r="AM444" s="157"/>
      <c r="AQ444" s="134">
        <v>909</v>
      </c>
      <c r="AR444" s="739">
        <v>0.87375188914289303</v>
      </c>
      <c r="AS444" s="739">
        <v>6457.9353400256396</v>
      </c>
      <c r="AT444" s="739">
        <v>6458.3722159702102</v>
      </c>
      <c r="AU444" s="739">
        <v>86.935340025639604</v>
      </c>
      <c r="AV444" s="739">
        <v>87.372215970211002</v>
      </c>
      <c r="AW444" s="739">
        <v>2.9258662102792498E-3</v>
      </c>
      <c r="AX444" s="739">
        <v>186.8673</v>
      </c>
      <c r="AY444" s="739">
        <v>6.7859406944662201E-9</v>
      </c>
      <c r="AZ444" s="739">
        <v>2.92586035854683E-3</v>
      </c>
      <c r="BA444" s="739">
        <v>5.8517324205585004E-9</v>
      </c>
      <c r="BB444" s="739">
        <v>1.00000000121508</v>
      </c>
      <c r="BC444" s="739">
        <v>1.02510241388164</v>
      </c>
      <c r="BD444" s="739">
        <v>1.0248796590682101</v>
      </c>
      <c r="BE444" s="739">
        <v>1.6831840919385299</v>
      </c>
      <c r="BF444" s="739"/>
      <c r="BG444" s="739">
        <v>1.0121137155935701E-10</v>
      </c>
      <c r="BH444" s="739">
        <v>5.9247646826997498E-15</v>
      </c>
      <c r="BI444" s="739">
        <v>1.0121729632404E-10</v>
      </c>
    </row>
    <row r="445" spans="11:61">
      <c r="K445" s="4"/>
      <c r="L445" s="80"/>
      <c r="M445" s="80"/>
      <c r="N445" s="730"/>
      <c r="O445" s="80"/>
      <c r="P445" s="730"/>
      <c r="Q445" s="80"/>
      <c r="R445" s="80"/>
      <c r="S445" s="150"/>
      <c r="T445" s="731"/>
      <c r="U445" s="150"/>
      <c r="V445" s="150"/>
      <c r="W445" s="150"/>
      <c r="X445" s="150"/>
      <c r="Y445" s="150"/>
      <c r="Z445" s="150"/>
      <c r="AA445" s="150"/>
      <c r="AB445" s="150"/>
      <c r="AC445" s="150"/>
      <c r="AD445" s="150"/>
      <c r="AE445" s="150"/>
      <c r="AF445" s="150"/>
      <c r="AJ445" s="157"/>
      <c r="AK445" s="157"/>
      <c r="AL445" s="157"/>
      <c r="AM445" s="157"/>
      <c r="AQ445" s="134">
        <v>910</v>
      </c>
      <c r="AR445" s="739">
        <v>0.88253324161888602</v>
      </c>
      <c r="AS445" s="739">
        <v>6458.8090919147799</v>
      </c>
      <c r="AT445" s="739">
        <v>6459.2503585355898</v>
      </c>
      <c r="AU445" s="739">
        <v>87.8090919147824</v>
      </c>
      <c r="AV445" s="739">
        <v>88.2503585355919</v>
      </c>
      <c r="AW445" s="739">
        <v>2.5036252743471099E-3</v>
      </c>
      <c r="AX445" s="739">
        <v>186.8673</v>
      </c>
      <c r="AY445" s="739">
        <v>5.8066402944872397E-9</v>
      </c>
      <c r="AZ445" s="739">
        <v>2.50362026709656E-3</v>
      </c>
      <c r="BA445" s="739">
        <v>5.0072505486942096E-9</v>
      </c>
      <c r="BB445" s="739">
        <v>1.0000000010397301</v>
      </c>
      <c r="BC445" s="739">
        <v>1.0248796593568601</v>
      </c>
      <c r="BD445" s="739">
        <v>1.02465480984155</v>
      </c>
      <c r="BE445" s="739">
        <v>1.69947417634012</v>
      </c>
      <c r="BF445" s="739"/>
      <c r="BG445" s="739">
        <v>8.6586689776116895E-11</v>
      </c>
      <c r="BH445" s="739">
        <v>5.0367530389591303E-15</v>
      </c>
      <c r="BI445" s="739">
        <v>8.6591726529155796E-11</v>
      </c>
    </row>
    <row r="446" spans="11:61">
      <c r="K446" s="4"/>
      <c r="L446" s="80"/>
      <c r="M446" s="80"/>
      <c r="N446" s="730"/>
      <c r="O446" s="80"/>
      <c r="P446" s="730"/>
      <c r="Q446" s="80"/>
      <c r="R446" s="80"/>
      <c r="S446" s="150"/>
      <c r="T446" s="731"/>
      <c r="U446" s="150"/>
      <c r="V446" s="150"/>
      <c r="W446" s="150"/>
      <c r="X446" s="150"/>
      <c r="Y446" s="150"/>
      <c r="Z446" s="150"/>
      <c r="AA446" s="150"/>
      <c r="AB446" s="150"/>
      <c r="AC446" s="150"/>
      <c r="AD446" s="150"/>
      <c r="AE446" s="150"/>
      <c r="AF446" s="150"/>
      <c r="AJ446" s="157"/>
      <c r="AK446" s="157"/>
      <c r="AL446" s="157"/>
      <c r="AM446" s="157"/>
      <c r="AQ446" s="134">
        <v>911</v>
      </c>
      <c r="AR446" s="739">
        <v>0.891402848154488</v>
      </c>
      <c r="AS446" s="739">
        <v>6459.6916251563998</v>
      </c>
      <c r="AT446" s="739">
        <v>6460.1373265804796</v>
      </c>
      <c r="AU446" s="739">
        <v>88.691625156401301</v>
      </c>
      <c r="AV446" s="739">
        <v>89.1373265804786</v>
      </c>
      <c r="AW446" s="739">
        <v>2.1392457631201202E-3</v>
      </c>
      <c r="AX446" s="739">
        <v>186.8673</v>
      </c>
      <c r="AY446" s="739">
        <v>4.9615374853506196E-9</v>
      </c>
      <c r="AZ446" s="739">
        <v>2.1392414846285899E-3</v>
      </c>
      <c r="BA446" s="739">
        <v>4.2784915262402401E-9</v>
      </c>
      <c r="BB446" s="739">
        <v>1.00000000088841</v>
      </c>
      <c r="BC446" s="739">
        <v>1.02465481009052</v>
      </c>
      <c r="BD446" s="739">
        <v>1.0244278475305599</v>
      </c>
      <c r="BE446" s="739">
        <v>1.7159162989946699</v>
      </c>
      <c r="BF446" s="739"/>
      <c r="BG446" s="739">
        <v>7.3971136799362697E-11</v>
      </c>
      <c r="BH446" s="739">
        <v>4.2796343040196302E-15</v>
      </c>
      <c r="BI446" s="739">
        <v>7.3975416433666706E-11</v>
      </c>
    </row>
    <row r="447" spans="11:61">
      <c r="K447" s="134"/>
      <c r="L447" s="80"/>
      <c r="M447" s="80"/>
      <c r="N447" s="730"/>
      <c r="O447" s="80"/>
      <c r="P447" s="730"/>
      <c r="Q447" s="80"/>
      <c r="R447" s="80"/>
      <c r="S447" s="150"/>
      <c r="T447" s="731"/>
      <c r="U447" s="150"/>
      <c r="V447" s="150"/>
      <c r="W447" s="150"/>
      <c r="X447" s="150"/>
      <c r="Y447" s="150"/>
      <c r="Z447" s="150"/>
      <c r="AA447" s="150"/>
      <c r="AB447" s="150"/>
      <c r="AC447" s="150"/>
      <c r="AD447" s="150"/>
      <c r="AE447" s="150"/>
      <c r="AF447" s="150"/>
      <c r="AJ447" s="157"/>
      <c r="AK447" s="157"/>
      <c r="AL447" s="157"/>
      <c r="AM447" s="157"/>
      <c r="AQ447" s="134">
        <v>912</v>
      </c>
      <c r="AR447" s="739">
        <v>0.90036159571774399</v>
      </c>
      <c r="AS447" s="739">
        <v>6460.5830280045602</v>
      </c>
      <c r="AT447" s="739">
        <v>6461.0332088024097</v>
      </c>
      <c r="AU447" s="739">
        <v>89.5830280045558</v>
      </c>
      <c r="AV447" s="739">
        <v>90.033208802414705</v>
      </c>
      <c r="AW447" s="739">
        <v>1.8252284045144299E-3</v>
      </c>
      <c r="AX447" s="739">
        <v>186.8673</v>
      </c>
      <c r="AY447" s="739">
        <v>4.2332392586426501E-9</v>
      </c>
      <c r="AZ447" s="739">
        <v>1.82522475405762E-3</v>
      </c>
      <c r="BA447" s="739">
        <v>3.6504568090288601E-9</v>
      </c>
      <c r="BB447" s="739">
        <v>1.0000000007580001</v>
      </c>
      <c r="BC447" s="739">
        <v>1.0244278477450099</v>
      </c>
      <c r="BD447" s="739">
        <v>1.0241987536624</v>
      </c>
      <c r="BE447" s="739">
        <v>1.7325117791256199</v>
      </c>
      <c r="BF447" s="739"/>
      <c r="BG447" s="739">
        <v>6.3102967922990197E-11</v>
      </c>
      <c r="BH447" s="739">
        <v>3.6339030963339902E-15</v>
      </c>
      <c r="BI447" s="739">
        <v>6.3106601826086496E-11</v>
      </c>
    </row>
    <row r="448" spans="11:61">
      <c r="K448" s="4"/>
      <c r="L448" s="80"/>
      <c r="M448" s="80"/>
      <c r="N448" s="730"/>
      <c r="O448" s="80"/>
      <c r="P448" s="730"/>
      <c r="Q448" s="80"/>
      <c r="R448" s="80"/>
      <c r="S448" s="150"/>
      <c r="T448" s="731"/>
      <c r="U448" s="150"/>
      <c r="V448" s="150"/>
      <c r="W448" s="150"/>
      <c r="X448" s="150"/>
      <c r="Y448" s="150"/>
      <c r="Z448" s="150"/>
      <c r="AA448" s="150"/>
      <c r="AB448" s="150"/>
      <c r="AC448" s="150"/>
      <c r="AD448" s="150"/>
      <c r="AE448" s="150"/>
      <c r="AF448" s="150"/>
      <c r="AJ448" s="157"/>
      <c r="AK448" s="157"/>
      <c r="AL448" s="157"/>
      <c r="AM448" s="157"/>
      <c r="AQ448" s="134">
        <v>913</v>
      </c>
      <c r="AR448" s="739">
        <v>0.90941038019087495</v>
      </c>
      <c r="AS448" s="739">
        <v>6461.4833896002701</v>
      </c>
      <c r="AT448" s="739">
        <v>6461.9380947903701</v>
      </c>
      <c r="AU448" s="739">
        <v>90.483389600273497</v>
      </c>
      <c r="AV448" s="739">
        <v>90.938094790368993</v>
      </c>
      <c r="AW448" s="739">
        <v>1.5550212397512999E-3</v>
      </c>
      <c r="AX448" s="739">
        <v>186.8673</v>
      </c>
      <c r="AY448" s="739">
        <v>3.6065497029614799E-9</v>
      </c>
      <c r="AZ448" s="739">
        <v>1.5550181297088201E-3</v>
      </c>
      <c r="BA448" s="739">
        <v>3.1100424795026002E-9</v>
      </c>
      <c r="BB448" s="739">
        <v>1.0000000006457801</v>
      </c>
      <c r="BC448" s="739">
        <v>1.02419875384683</v>
      </c>
      <c r="BD448" s="739">
        <v>1.0239675096278</v>
      </c>
      <c r="BE448" s="739">
        <v>1.74926194573118</v>
      </c>
      <c r="BF448" s="739"/>
      <c r="BG448" s="739">
        <v>5.3753844430415597E-11</v>
      </c>
      <c r="BH448" s="739">
        <v>3.0831950228307002E-15</v>
      </c>
      <c r="BI448" s="739">
        <v>5.3756927625438402E-11</v>
      </c>
    </row>
    <row r="449" spans="11:61">
      <c r="K449" s="4"/>
      <c r="L449" s="80"/>
      <c r="M449" s="80"/>
      <c r="N449" s="730"/>
      <c r="O449" s="80"/>
      <c r="P449" s="730"/>
      <c r="Q449" s="80"/>
      <c r="R449" s="80"/>
      <c r="S449" s="150"/>
      <c r="T449" s="731"/>
      <c r="U449" s="150"/>
      <c r="V449" s="150"/>
      <c r="W449" s="150"/>
      <c r="X449" s="150"/>
      <c r="Y449" s="150"/>
      <c r="Z449" s="150"/>
      <c r="AA449" s="150"/>
      <c r="AB449" s="150"/>
      <c r="AC449" s="150"/>
      <c r="AD449" s="150"/>
      <c r="AE449" s="150"/>
      <c r="AF449" s="150"/>
      <c r="AJ449" s="157"/>
      <c r="AK449" s="157"/>
      <c r="AL449" s="157"/>
      <c r="AM449" s="157"/>
      <c r="AQ449" s="134">
        <v>914</v>
      </c>
      <c r="AR449" s="739">
        <v>0.91855010645987201</v>
      </c>
      <c r="AS449" s="739">
        <v>6462.39279998046</v>
      </c>
      <c r="AT449" s="739">
        <v>6462.8520750336902</v>
      </c>
      <c r="AU449" s="739">
        <v>91.392799980464602</v>
      </c>
      <c r="AV449" s="739">
        <v>91.852075033694504</v>
      </c>
      <c r="AW449" s="739">
        <v>1.32289379638267E-3</v>
      </c>
      <c r="AX449" s="739">
        <v>186.93699537648399</v>
      </c>
      <c r="AY449" s="739">
        <v>3.06703427107919E-9</v>
      </c>
      <c r="AZ449" s="739">
        <v>1.3228911505950799E-3</v>
      </c>
      <c r="BA449" s="739">
        <v>2.6457875927653401E-9</v>
      </c>
      <c r="BB449" s="739">
        <v>1.00000000054918</v>
      </c>
      <c r="BC449" s="739">
        <v>1.0239675097865</v>
      </c>
      <c r="BD449" s="739">
        <v>1.023734096681</v>
      </c>
      <c r="BE449" s="739">
        <v>1.7661681376357601</v>
      </c>
      <c r="BF449" s="739"/>
      <c r="BG449" s="739">
        <v>4.56911588995886E-11</v>
      </c>
      <c r="BH449" s="739">
        <v>2.6120035505654701E-15</v>
      </c>
      <c r="BI449" s="739">
        <v>4.5693770903139197E-11</v>
      </c>
    </row>
    <row r="450" spans="11:61">
      <c r="K450" s="4"/>
      <c r="L450" s="80"/>
      <c r="M450" s="80"/>
      <c r="N450" s="730"/>
      <c r="O450" s="80"/>
      <c r="P450" s="730"/>
      <c r="Q450" s="80"/>
      <c r="R450" s="80"/>
      <c r="S450" s="150"/>
      <c r="T450" s="731"/>
      <c r="U450" s="150"/>
      <c r="V450" s="150"/>
      <c r="W450" s="150"/>
      <c r="X450" s="150"/>
      <c r="Y450" s="150"/>
      <c r="Z450" s="150"/>
      <c r="AA450" s="150"/>
      <c r="AB450" s="150"/>
      <c r="AC450" s="150"/>
      <c r="AD450" s="150"/>
      <c r="AE450" s="150"/>
      <c r="AF450" s="150"/>
      <c r="AJ450" s="157"/>
      <c r="AK450" s="157"/>
      <c r="AL450" s="157"/>
      <c r="AM450" s="157"/>
      <c r="AQ450" s="134">
        <v>915</v>
      </c>
      <c r="AR450" s="739">
        <v>0.927781688504973</v>
      </c>
      <c r="AS450" s="739">
        <v>6463.3113500869204</v>
      </c>
      <c r="AT450" s="739">
        <v>6463.7752409311797</v>
      </c>
      <c r="AU450" s="739">
        <v>92.311350086924406</v>
      </c>
      <c r="AV450" s="739">
        <v>92.775240931176896</v>
      </c>
      <c r="AW450" s="739">
        <v>1.1238302694335199E-3</v>
      </c>
      <c r="AX450" s="739">
        <v>187.17028941014601</v>
      </c>
      <c r="AY450" s="739">
        <v>2.6022721891783598E-9</v>
      </c>
      <c r="AZ450" s="739">
        <v>1.12382802177298E-3</v>
      </c>
      <c r="BA450" s="739">
        <v>2.2476605388670401E-9</v>
      </c>
      <c r="BB450" s="739">
        <v>1.0000000004659599</v>
      </c>
      <c r="BC450" s="739">
        <v>1.0237340968176301</v>
      </c>
      <c r="BD450" s="739">
        <v>1.02349849593885</v>
      </c>
      <c r="BE450" s="739">
        <v>1.78323170353087</v>
      </c>
      <c r="BF450" s="739"/>
      <c r="BG450" s="739">
        <v>3.8717792540383202E-11</v>
      </c>
      <c r="BH450" s="739">
        <v>2.2074772628445901E-15</v>
      </c>
      <c r="BI450" s="739">
        <v>3.8720000017646001E-11</v>
      </c>
    </row>
    <row r="451" spans="11:61">
      <c r="K451" s="134"/>
      <c r="L451" s="80"/>
      <c r="M451" s="80"/>
      <c r="N451" s="730"/>
      <c r="O451" s="80"/>
      <c r="P451" s="730"/>
      <c r="Q451" s="80"/>
      <c r="R451" s="80"/>
      <c r="S451" s="150"/>
      <c r="T451" s="731"/>
      <c r="U451" s="150"/>
      <c r="V451" s="150"/>
      <c r="W451" s="150"/>
      <c r="X451" s="150"/>
      <c r="Y451" s="150"/>
      <c r="Z451" s="150"/>
      <c r="AA451" s="150"/>
      <c r="AB451" s="150"/>
      <c r="AC451" s="150"/>
      <c r="AD451" s="150"/>
      <c r="AE451" s="150"/>
      <c r="AF451" s="150"/>
      <c r="AJ451" s="157"/>
      <c r="AK451" s="157"/>
      <c r="AL451" s="157"/>
      <c r="AM451" s="157"/>
      <c r="AQ451" s="134">
        <v>916</v>
      </c>
      <c r="AR451" s="739">
        <v>0.93710604949207998</v>
      </c>
      <c r="AS451" s="739">
        <v>6464.23913177543</v>
      </c>
      <c r="AT451" s="739">
        <v>6464.7076848001698</v>
      </c>
      <c r="AU451" s="739">
        <v>93.239131775429399</v>
      </c>
      <c r="AV451" s="739">
        <v>93.7076848001754</v>
      </c>
      <c r="AW451" s="739">
        <v>9.5343853248539001E-4</v>
      </c>
      <c r="AX451" s="739">
        <v>187.57404312264501</v>
      </c>
      <c r="AY451" s="739">
        <v>2.2029714405046101E-9</v>
      </c>
      <c r="AZ451" s="739">
        <v>9.5343662560832502E-4</v>
      </c>
      <c r="BA451" s="739">
        <v>1.9068770649707798E-9</v>
      </c>
      <c r="BB451" s="739">
        <v>1.00000000039446</v>
      </c>
      <c r="BC451" s="739">
        <v>1.0234984960561699</v>
      </c>
      <c r="BD451" s="739">
        <v>1.02326068837999</v>
      </c>
      <c r="BE451" s="739">
        <v>1.8004540020269799</v>
      </c>
      <c r="BF451" s="739"/>
      <c r="BG451" s="739">
        <v>3.2707313866727202E-11</v>
      </c>
      <c r="BH451" s="739">
        <v>1.8609877005679198E-15</v>
      </c>
      <c r="BI451" s="739">
        <v>3.2709174854427797E-11</v>
      </c>
    </row>
    <row r="452" spans="11:61">
      <c r="K452" s="4"/>
      <c r="L452" s="80"/>
      <c r="M452" s="80"/>
      <c r="N452" s="730"/>
      <c r="O452" s="80"/>
      <c r="P452" s="730"/>
      <c r="Q452" s="80"/>
      <c r="R452" s="80"/>
      <c r="S452" s="150"/>
      <c r="T452" s="731"/>
      <c r="U452" s="150"/>
      <c r="V452" s="150"/>
      <c r="W452" s="150"/>
      <c r="X452" s="150"/>
      <c r="Y452" s="150"/>
      <c r="Z452" s="150"/>
      <c r="AA452" s="150"/>
      <c r="AB452" s="150"/>
      <c r="AC452" s="150"/>
      <c r="AD452" s="150"/>
      <c r="AE452" s="150"/>
      <c r="AF452" s="150"/>
      <c r="AJ452" s="157"/>
      <c r="AK452" s="157"/>
      <c r="AL452" s="157"/>
      <c r="AM452" s="157"/>
      <c r="AQ452" s="134">
        <v>917</v>
      </c>
      <c r="AR452" s="739">
        <v>0.94652412186505996</v>
      </c>
      <c r="AS452" s="739">
        <v>6465.1762378249196</v>
      </c>
      <c r="AT452" s="739">
        <v>6465.6494998858498</v>
      </c>
      <c r="AU452" s="739">
        <v>94.1762378249215</v>
      </c>
      <c r="AV452" s="739">
        <v>94.649499885853999</v>
      </c>
      <c r="AW452" s="739">
        <v>8.0787233187118597E-4</v>
      </c>
      <c r="AX452" s="739">
        <v>188.15614030808501</v>
      </c>
      <c r="AY452" s="739">
        <v>1.8608580515080099E-9</v>
      </c>
      <c r="AZ452" s="739">
        <v>8.0787071612652204E-4</v>
      </c>
      <c r="BA452" s="739">
        <v>1.6157446637423699E-9</v>
      </c>
      <c r="BB452" s="739">
        <v>1.0000000003331999</v>
      </c>
      <c r="BC452" s="739">
        <v>1.02326068848046</v>
      </c>
      <c r="BD452" s="739">
        <v>1.02302065484501</v>
      </c>
      <c r="BE452" s="739">
        <v>1.8178364016953299</v>
      </c>
      <c r="BF452" s="739"/>
      <c r="BG452" s="739">
        <v>2.7545180089305299E-11</v>
      </c>
      <c r="BH452" s="739">
        <v>1.5649630153069E-15</v>
      </c>
      <c r="BI452" s="739">
        <v>2.7546745052320601E-11</v>
      </c>
    </row>
    <row r="453" spans="11:61">
      <c r="K453" s="4"/>
      <c r="L453" s="80"/>
      <c r="M453" s="80"/>
      <c r="N453" s="730"/>
      <c r="O453" s="80"/>
      <c r="P453" s="730"/>
      <c r="Q453" s="80"/>
      <c r="R453" s="80"/>
      <c r="S453" s="150"/>
      <c r="T453" s="731"/>
      <c r="U453" s="150"/>
      <c r="V453" s="150"/>
      <c r="W453" s="150"/>
      <c r="X453" s="150"/>
      <c r="Y453" s="150"/>
      <c r="Z453" s="150"/>
      <c r="AA453" s="150"/>
      <c r="AB453" s="150"/>
      <c r="AC453" s="150"/>
      <c r="AD453" s="150"/>
      <c r="AE453" s="150"/>
      <c r="AF453" s="150"/>
      <c r="AJ453" s="157"/>
      <c r="AK453" s="157"/>
      <c r="AL453" s="157"/>
      <c r="AM453" s="157"/>
      <c r="AQ453" s="134">
        <v>918</v>
      </c>
      <c r="AR453" s="739">
        <v>0.95603684743899897</v>
      </c>
      <c r="AS453" s="739">
        <v>6466.12276194679</v>
      </c>
      <c r="AT453" s="739">
        <v>6466.6007803705097</v>
      </c>
      <c r="AU453" s="739">
        <v>95.122761946786497</v>
      </c>
      <c r="AV453" s="739">
        <v>95.600780370506001</v>
      </c>
      <c r="AW453" s="739">
        <v>6.8376446207574703E-4</v>
      </c>
      <c r="AX453" s="739">
        <v>188.926081497322</v>
      </c>
      <c r="AY453" s="739">
        <v>1.5685685931501699E-9</v>
      </c>
      <c r="AZ453" s="739">
        <v>6.8376309454682305E-4</v>
      </c>
      <c r="BA453" s="739">
        <v>1.3675289241514899E-9</v>
      </c>
      <c r="BB453" s="739">
        <v>1.00000000028087</v>
      </c>
      <c r="BC453" s="739">
        <v>1.0230206549308101</v>
      </c>
      <c r="BD453" s="739">
        <v>1.0227783760359901</v>
      </c>
      <c r="BE453" s="739">
        <v>1.8353802811225299</v>
      </c>
      <c r="BF453" s="739"/>
      <c r="BG453" s="739">
        <v>2.3127712156767799E-11</v>
      </c>
      <c r="BH453" s="739">
        <v>1.3127393816822999E-15</v>
      </c>
      <c r="BI453" s="739">
        <v>2.3129024896149401E-11</v>
      </c>
    </row>
    <row r="454" spans="11:61">
      <c r="K454" s="4"/>
      <c r="L454" s="80"/>
      <c r="M454" s="80"/>
      <c r="N454" s="730"/>
      <c r="O454" s="80"/>
      <c r="P454" s="730"/>
      <c r="Q454" s="80"/>
      <c r="R454" s="80"/>
      <c r="S454" s="150"/>
      <c r="T454" s="731"/>
      <c r="U454" s="150"/>
      <c r="V454" s="150"/>
      <c r="W454" s="150"/>
      <c r="X454" s="150"/>
      <c r="Y454" s="150"/>
      <c r="Z454" s="150"/>
      <c r="AA454" s="150"/>
      <c r="AB454" s="150"/>
      <c r="AC454" s="150"/>
      <c r="AD454" s="150"/>
      <c r="AE454" s="150"/>
      <c r="AF454" s="150"/>
      <c r="AJ454" s="157"/>
      <c r="AK454" s="157"/>
      <c r="AL454" s="157"/>
      <c r="AM454" s="157"/>
      <c r="AQ454" s="134">
        <v>919</v>
      </c>
      <c r="AR454" s="739">
        <v>0.96564517749438195</v>
      </c>
      <c r="AS454" s="739">
        <v>6467.0787987942304</v>
      </c>
      <c r="AT454" s="739">
        <v>6467.5616213829699</v>
      </c>
      <c r="AU454" s="739">
        <v>96.078798794225506</v>
      </c>
      <c r="AV454" s="739">
        <v>96.561621382972703</v>
      </c>
      <c r="AW454" s="739">
        <v>5.7816909444112702E-4</v>
      </c>
      <c r="AX454" s="739">
        <v>189.89528919550199</v>
      </c>
      <c r="AY454" s="739">
        <v>1.31956135716883E-9</v>
      </c>
      <c r="AZ454" s="739">
        <v>5.7816793810293798E-4</v>
      </c>
      <c r="BA454" s="739">
        <v>1.15633818888225E-9</v>
      </c>
      <c r="BB454" s="739">
        <v>1.0000000002362801</v>
      </c>
      <c r="BC454" s="739">
        <v>1.0227783761090401</v>
      </c>
      <c r="BD454" s="739">
        <v>1.02253383251602</v>
      </c>
      <c r="BE454" s="739">
        <v>1.85308702895099</v>
      </c>
      <c r="BF454" s="739"/>
      <c r="BG454" s="739">
        <v>1.9361346024224601E-11</v>
      </c>
      <c r="BH454" s="739">
        <v>1.0984475899918501E-15</v>
      </c>
      <c r="BI454" s="739">
        <v>1.93624444718146E-11</v>
      </c>
    </row>
    <row r="455" spans="11:61">
      <c r="K455" s="134"/>
      <c r="L455" s="80"/>
      <c r="M455" s="80"/>
      <c r="N455" s="730"/>
      <c r="O455" s="80"/>
      <c r="P455" s="730"/>
      <c r="Q455" s="80"/>
      <c r="R455" s="80"/>
      <c r="S455" s="150"/>
      <c r="T455" s="731"/>
      <c r="U455" s="150"/>
      <c r="V455" s="150"/>
      <c r="W455" s="150"/>
      <c r="X455" s="150"/>
      <c r="Y455" s="150"/>
      <c r="Z455" s="150"/>
      <c r="AA455" s="150"/>
      <c r="AB455" s="150"/>
      <c r="AC455" s="150"/>
      <c r="AD455" s="150"/>
      <c r="AE455" s="150"/>
      <c r="AF455" s="150"/>
      <c r="AJ455" s="157"/>
      <c r="AK455" s="157"/>
      <c r="AL455" s="157"/>
      <c r="AM455" s="157"/>
      <c r="AQ455" s="134">
        <v>920</v>
      </c>
      <c r="AR455" s="739">
        <v>0.97535007287222097</v>
      </c>
      <c r="AS455" s="739">
        <v>6468.0444439717203</v>
      </c>
      <c r="AT455" s="739">
        <v>6468.5321190081604</v>
      </c>
      <c r="AU455" s="739">
        <v>97.0444439717199</v>
      </c>
      <c r="AV455" s="739">
        <v>97.532119008156002</v>
      </c>
      <c r="AW455" s="739">
        <v>4.88511746463523E-4</v>
      </c>
      <c r="AX455" s="739">
        <v>191.077521357997</v>
      </c>
      <c r="AY455" s="739">
        <v>1.10803714331534E-9</v>
      </c>
      <c r="AZ455" s="739">
        <v>4.8851076944002997E-4</v>
      </c>
      <c r="BA455" s="739">
        <v>9.7702349292704605E-10</v>
      </c>
      <c r="BB455" s="739">
        <v>1.0000000001984</v>
      </c>
      <c r="BC455" s="739">
        <v>1.02253383257803</v>
      </c>
      <c r="BD455" s="739">
        <v>1.0222870047088</v>
      </c>
      <c r="BE455" s="739">
        <v>1.8709580439267499</v>
      </c>
      <c r="BF455" s="739"/>
      <c r="BG455" s="739">
        <v>1.6161937326845901E-11</v>
      </c>
      <c r="BH455" s="739">
        <v>9.1691866680040498E-16</v>
      </c>
      <c r="BI455" s="739">
        <v>1.6162854245512701E-11</v>
      </c>
    </row>
    <row r="456" spans="11:61">
      <c r="K456" s="4"/>
      <c r="L456" s="80"/>
      <c r="M456" s="80"/>
      <c r="N456" s="730"/>
      <c r="O456" s="80"/>
      <c r="P456" s="730"/>
      <c r="Q456" s="80"/>
      <c r="R456" s="80"/>
      <c r="S456" s="150"/>
      <c r="T456" s="731"/>
      <c r="U456" s="150"/>
      <c r="V456" s="150"/>
      <c r="W456" s="150"/>
      <c r="X456" s="150"/>
      <c r="Y456" s="150"/>
      <c r="Z456" s="150"/>
      <c r="AA456" s="150"/>
      <c r="AB456" s="150"/>
      <c r="AC456" s="150"/>
      <c r="AD456" s="150"/>
      <c r="AE456" s="150"/>
      <c r="AF456" s="150"/>
      <c r="AJ456" s="157"/>
      <c r="AK456" s="157"/>
      <c r="AL456" s="157"/>
      <c r="AM456" s="157"/>
      <c r="AQ456" s="134">
        <v>921</v>
      </c>
      <c r="AR456" s="739">
        <v>0.98515250407014199</v>
      </c>
      <c r="AS456" s="739">
        <v>6469.0197940445896</v>
      </c>
      <c r="AT456" s="739">
        <v>6469.5123702966303</v>
      </c>
      <c r="AU456" s="739">
        <v>98.019794044592103</v>
      </c>
      <c r="AV456" s="739">
        <v>98.512370296627097</v>
      </c>
      <c r="AW456" s="739">
        <v>4.12545644919203E-4</v>
      </c>
      <c r="AX456" s="739">
        <v>192.48943776296099</v>
      </c>
      <c r="AY456" s="739">
        <v>9.2886801782942605E-10</v>
      </c>
      <c r="AZ456" s="739">
        <v>4.1254481982791301E-4</v>
      </c>
      <c r="BA456" s="739">
        <v>8.2509128983840598E-10</v>
      </c>
      <c r="BB456" s="739">
        <v>1.0000000001663201</v>
      </c>
      <c r="BC456" s="739">
        <v>1.02228700476131</v>
      </c>
      <c r="BD456" s="739">
        <v>1.02203787289823</v>
      </c>
      <c r="BE456" s="739">
        <v>1.8889947349484799</v>
      </c>
      <c r="BF456" s="739"/>
      <c r="BG456" s="739">
        <v>1.34541053607396E-11</v>
      </c>
      <c r="BH456" s="739">
        <v>7.6360420113852997E-16</v>
      </c>
      <c r="BI456" s="739">
        <v>1.34548689649407E-11</v>
      </c>
    </row>
    <row r="457" spans="11:61">
      <c r="K457" s="4"/>
      <c r="L457" s="80"/>
      <c r="M457" s="80"/>
      <c r="N457" s="730"/>
      <c r="O457" s="80"/>
      <c r="P457" s="730"/>
      <c r="Q457" s="80"/>
      <c r="R457" s="80"/>
      <c r="S457" s="150"/>
      <c r="T457" s="731"/>
      <c r="U457" s="150"/>
      <c r="V457" s="150"/>
      <c r="W457" s="150"/>
      <c r="X457" s="150"/>
      <c r="Y457" s="150"/>
      <c r="Z457" s="150"/>
      <c r="AA457" s="150"/>
      <c r="AB457" s="150"/>
      <c r="AC457" s="150"/>
      <c r="AD457" s="150"/>
      <c r="AE457" s="150"/>
      <c r="AF457" s="150"/>
      <c r="AJ457" s="157"/>
      <c r="AK457" s="157"/>
      <c r="AL457" s="157"/>
      <c r="AM457" s="157"/>
      <c r="AQ457" s="134">
        <v>922</v>
      </c>
      <c r="AR457" s="739">
        <v>0.99505345133943501</v>
      </c>
      <c r="AS457" s="739">
        <v>6470.00494654866</v>
      </c>
      <c r="AT457" s="739">
        <v>6470.5024732743304</v>
      </c>
      <c r="AU457" s="739">
        <v>99.004946548662403</v>
      </c>
      <c r="AV457" s="739">
        <v>99.502473274332104</v>
      </c>
      <c r="AW457" s="739">
        <v>3.4831346026605102E-4</v>
      </c>
      <c r="AX457" s="739">
        <v>194.151389121938</v>
      </c>
      <c r="AY457" s="739">
        <v>7.7753269941579204E-10</v>
      </c>
      <c r="AZ457" s="739">
        <v>3.4831276363912999E-4</v>
      </c>
      <c r="BA457" s="739">
        <v>6.9662692053210195E-10</v>
      </c>
      <c r="BB457" s="739">
        <v>1.00000000013922</v>
      </c>
      <c r="BC457" s="739">
        <v>1.0220378729425501</v>
      </c>
      <c r="BD457" s="739">
        <v>1.0217864172279201</v>
      </c>
      <c r="BE457" s="739">
        <v>1.9071985211117</v>
      </c>
      <c r="BF457" s="739"/>
      <c r="BG457" s="739">
        <v>1.11706052920035E-11</v>
      </c>
      <c r="BH457" s="739">
        <v>6.3450803174275702E-16</v>
      </c>
      <c r="BI457" s="739">
        <v>1.1171239800035201E-11</v>
      </c>
    </row>
    <row r="458" spans="11:61">
      <c r="K458" s="4"/>
      <c r="L458" s="80"/>
      <c r="M458" s="80"/>
      <c r="N458" s="730"/>
      <c r="O458" s="80"/>
      <c r="P458" s="730"/>
      <c r="Q458" s="80"/>
      <c r="R458" s="80"/>
      <c r="S458" s="150"/>
      <c r="T458" s="731"/>
      <c r="U458" s="150"/>
      <c r="V458" s="150"/>
      <c r="W458" s="150"/>
      <c r="X458" s="150"/>
      <c r="Y458" s="150"/>
      <c r="Z458" s="150"/>
      <c r="AA458" s="150"/>
      <c r="AB458" s="150"/>
      <c r="AC458" s="150"/>
      <c r="AD458" s="150"/>
      <c r="AE458" s="150"/>
      <c r="AF458" s="150"/>
      <c r="AJ458" s="157"/>
      <c r="AK458" s="157"/>
      <c r="AL458" s="157"/>
      <c r="AM458" s="157"/>
      <c r="AQ458" s="134"/>
      <c r="AR458" s="739"/>
      <c r="AS458" s="739"/>
      <c r="AT458" s="739"/>
      <c r="AU458" s="739"/>
      <c r="AV458" s="739"/>
      <c r="AW458" s="739"/>
      <c r="AX458" s="739"/>
      <c r="AY458" s="739"/>
      <c r="AZ458" s="739"/>
      <c r="BA458" s="739"/>
      <c r="BB458" s="739"/>
      <c r="BC458" s="739"/>
      <c r="BD458" s="739"/>
      <c r="BE458" s="739"/>
      <c r="BF458" s="739"/>
      <c r="BG458" s="739"/>
      <c r="BH458" s="739"/>
      <c r="BI458" s="739"/>
    </row>
    <row r="459" spans="11:61">
      <c r="K459" s="134"/>
      <c r="L459" s="80"/>
      <c r="M459" s="80"/>
      <c r="N459" s="730"/>
      <c r="O459" s="80"/>
      <c r="P459" s="730"/>
      <c r="Q459" s="80"/>
      <c r="R459" s="80"/>
      <c r="S459" s="150"/>
      <c r="T459" s="731"/>
      <c r="U459" s="150"/>
      <c r="V459" s="150"/>
      <c r="W459" s="150"/>
      <c r="X459" s="150"/>
      <c r="Y459" s="150"/>
      <c r="Z459" s="150"/>
      <c r="AA459" s="150"/>
      <c r="AB459" s="150"/>
      <c r="AC459" s="150"/>
      <c r="AD459" s="150"/>
      <c r="AE459" s="150"/>
      <c r="AF459" s="150"/>
      <c r="AJ459" s="157"/>
      <c r="AK459" s="157"/>
      <c r="AL459" s="157"/>
      <c r="AM459" s="157"/>
    </row>
    <row r="460" spans="11:61">
      <c r="K460" s="4"/>
      <c r="L460" s="80"/>
      <c r="M460" s="80"/>
      <c r="N460" s="730"/>
      <c r="O460" s="80"/>
      <c r="P460" s="730"/>
      <c r="Q460" s="80"/>
      <c r="R460" s="80"/>
      <c r="S460" s="150"/>
      <c r="T460" s="731"/>
      <c r="U460" s="150"/>
      <c r="V460" s="150"/>
      <c r="W460" s="150"/>
      <c r="X460" s="150"/>
      <c r="Y460" s="150"/>
      <c r="Z460" s="150"/>
      <c r="AA460" s="150"/>
      <c r="AB460" s="150"/>
      <c r="AC460" s="150"/>
      <c r="AD460" s="150"/>
      <c r="AE460" s="150"/>
      <c r="AF460" s="150"/>
      <c r="AJ460" s="157"/>
      <c r="AK460" s="157"/>
      <c r="AL460" s="157"/>
      <c r="AM460" s="157"/>
    </row>
    <row r="461" spans="11:61">
      <c r="K461" s="4"/>
      <c r="L461" s="80"/>
      <c r="M461" s="80"/>
      <c r="N461" s="730"/>
      <c r="O461" s="80"/>
      <c r="P461" s="730"/>
      <c r="Q461" s="80"/>
      <c r="R461" s="80"/>
      <c r="S461" s="150"/>
      <c r="T461" s="731"/>
      <c r="U461" s="150"/>
      <c r="V461" s="150"/>
      <c r="W461" s="150"/>
      <c r="X461" s="150"/>
      <c r="Y461" s="150"/>
      <c r="Z461" s="150"/>
      <c r="AA461" s="150"/>
      <c r="AB461" s="150"/>
      <c r="AC461" s="150"/>
      <c r="AD461" s="150"/>
      <c r="AE461" s="150"/>
      <c r="AF461" s="150"/>
      <c r="AJ461" s="157"/>
      <c r="AK461" s="157"/>
      <c r="AL461" s="157"/>
      <c r="AM461" s="157"/>
    </row>
    <row r="462" spans="11:61">
      <c r="K462" s="4"/>
      <c r="L462" s="80"/>
      <c r="M462" s="80"/>
      <c r="N462" s="730"/>
      <c r="O462" s="80"/>
      <c r="P462" s="730"/>
      <c r="Q462" s="80"/>
      <c r="R462" s="80"/>
      <c r="S462" s="150"/>
      <c r="T462" s="731"/>
      <c r="U462" s="150"/>
      <c r="V462" s="150"/>
      <c r="W462" s="150"/>
      <c r="X462" s="150"/>
      <c r="Y462" s="150"/>
      <c r="Z462" s="150"/>
      <c r="AA462" s="150"/>
      <c r="AB462" s="150"/>
      <c r="AC462" s="150"/>
      <c r="AD462" s="150"/>
      <c r="AE462" s="150"/>
      <c r="AF462" s="150"/>
      <c r="AJ462" s="157"/>
      <c r="AK462" s="157"/>
      <c r="AL462" s="157"/>
      <c r="AM462" s="157"/>
    </row>
    <row r="463" spans="11:61">
      <c r="K463" s="134"/>
      <c r="L463" s="80"/>
      <c r="M463" s="80"/>
      <c r="N463" s="730"/>
      <c r="O463" s="80"/>
      <c r="P463" s="730"/>
      <c r="Q463" s="80"/>
      <c r="R463" s="80"/>
      <c r="S463" s="150"/>
      <c r="T463" s="731"/>
      <c r="U463" s="150"/>
      <c r="V463" s="150"/>
      <c r="W463" s="150"/>
      <c r="X463" s="150"/>
      <c r="Y463" s="150"/>
      <c r="Z463" s="150"/>
      <c r="AA463" s="150"/>
      <c r="AB463" s="150"/>
      <c r="AC463" s="150"/>
      <c r="AD463" s="150"/>
      <c r="AE463" s="150"/>
      <c r="AF463" s="150"/>
      <c r="AJ463" s="157"/>
      <c r="AK463" s="157"/>
      <c r="AL463" s="157"/>
      <c r="AM463" s="157"/>
    </row>
    <row r="464" spans="11:61">
      <c r="K464" s="4"/>
      <c r="L464" s="80"/>
      <c r="M464" s="80"/>
      <c r="N464" s="730"/>
      <c r="O464" s="80"/>
      <c r="P464" s="730"/>
      <c r="Q464" s="80"/>
      <c r="R464" s="80"/>
      <c r="S464" s="150"/>
      <c r="T464" s="731"/>
      <c r="U464" s="150"/>
      <c r="V464" s="150"/>
      <c r="W464" s="150"/>
      <c r="X464" s="150"/>
      <c r="Y464" s="150"/>
      <c r="Z464" s="150"/>
      <c r="AA464" s="150"/>
      <c r="AB464" s="150"/>
      <c r="AC464" s="150"/>
      <c r="AD464" s="150"/>
      <c r="AE464" s="150"/>
      <c r="AF464" s="150"/>
      <c r="AJ464" s="157"/>
      <c r="AK464" s="157"/>
      <c r="AL464" s="157"/>
      <c r="AM464" s="157"/>
    </row>
    <row r="465" spans="11:39">
      <c r="K465" s="4"/>
      <c r="L465" s="80"/>
      <c r="M465" s="80"/>
      <c r="N465" s="730"/>
      <c r="O465" s="80"/>
      <c r="P465" s="730"/>
      <c r="Q465" s="80"/>
      <c r="R465" s="80"/>
      <c r="S465" s="150"/>
      <c r="T465" s="731"/>
      <c r="U465" s="150"/>
      <c r="V465" s="150"/>
      <c r="W465" s="150"/>
      <c r="X465" s="150"/>
      <c r="Y465" s="150"/>
      <c r="Z465" s="150"/>
      <c r="AA465" s="150"/>
      <c r="AB465" s="150"/>
      <c r="AC465" s="150"/>
      <c r="AD465" s="150"/>
      <c r="AE465" s="150"/>
      <c r="AF465" s="150"/>
      <c r="AJ465" s="157"/>
      <c r="AK465" s="157"/>
      <c r="AL465" s="157"/>
      <c r="AM465" s="157"/>
    </row>
    <row r="466" spans="11:39">
      <c r="K466" s="4"/>
      <c r="L466" s="80"/>
      <c r="M466" s="80"/>
      <c r="N466" s="730"/>
      <c r="O466" s="80"/>
      <c r="P466" s="730"/>
      <c r="Q466" s="80"/>
      <c r="R466" s="80"/>
      <c r="S466" s="150"/>
      <c r="T466" s="731"/>
      <c r="U466" s="150"/>
      <c r="V466" s="150"/>
      <c r="W466" s="150"/>
      <c r="X466" s="150"/>
      <c r="Y466" s="150"/>
      <c r="Z466" s="150"/>
      <c r="AA466" s="150"/>
      <c r="AB466" s="150"/>
      <c r="AC466" s="150"/>
      <c r="AD466" s="150"/>
      <c r="AE466" s="150"/>
      <c r="AF466" s="150"/>
      <c r="AJ466" s="157"/>
      <c r="AK466" s="157"/>
      <c r="AL466" s="157"/>
      <c r="AM466" s="157"/>
    </row>
    <row r="467" spans="11:39">
      <c r="K467" s="134"/>
      <c r="L467" s="80"/>
      <c r="M467" s="80"/>
      <c r="N467" s="730"/>
      <c r="O467" s="80"/>
      <c r="P467" s="730"/>
      <c r="Q467" s="80"/>
      <c r="R467" s="80"/>
      <c r="S467" s="150"/>
      <c r="T467" s="731"/>
      <c r="U467" s="150"/>
      <c r="V467" s="150"/>
      <c r="W467" s="150"/>
      <c r="X467" s="150"/>
      <c r="Y467" s="150"/>
      <c r="Z467" s="150"/>
      <c r="AA467" s="150"/>
      <c r="AB467" s="150"/>
      <c r="AC467" s="150"/>
      <c r="AD467" s="150"/>
      <c r="AE467" s="150"/>
      <c r="AF467" s="150"/>
      <c r="AJ467" s="157"/>
      <c r="AK467" s="157"/>
      <c r="AL467" s="157"/>
      <c r="AM467" s="157"/>
    </row>
    <row r="468" spans="11:39">
      <c r="K468" s="4"/>
      <c r="L468" s="80"/>
      <c r="M468" s="80"/>
      <c r="N468" s="730"/>
      <c r="O468" s="80"/>
      <c r="P468" s="730"/>
      <c r="Q468" s="80"/>
      <c r="R468" s="80"/>
      <c r="S468" s="150"/>
      <c r="T468" s="731"/>
      <c r="U468" s="150"/>
      <c r="V468" s="150"/>
      <c r="W468" s="150"/>
      <c r="X468" s="150"/>
      <c r="Y468" s="150"/>
      <c r="Z468" s="150"/>
      <c r="AA468" s="150"/>
      <c r="AB468" s="150"/>
      <c r="AC468" s="150"/>
      <c r="AD468" s="150"/>
      <c r="AE468" s="150"/>
      <c r="AF468" s="150"/>
      <c r="AJ468" s="157"/>
      <c r="AK468" s="157"/>
      <c r="AL468" s="157"/>
      <c r="AM468" s="157"/>
    </row>
    <row r="469" spans="11:39">
      <c r="K469" s="4"/>
      <c r="L469" s="80"/>
      <c r="M469" s="80"/>
      <c r="N469" s="730"/>
      <c r="O469" s="80"/>
      <c r="P469" s="730"/>
      <c r="Q469" s="80"/>
      <c r="R469" s="80"/>
      <c r="S469" s="150"/>
      <c r="T469" s="731"/>
      <c r="U469" s="150"/>
      <c r="V469" s="150"/>
      <c r="W469" s="150"/>
      <c r="X469" s="150"/>
      <c r="Y469" s="150"/>
      <c r="Z469" s="150"/>
      <c r="AA469" s="150"/>
      <c r="AB469" s="150"/>
      <c r="AC469" s="150"/>
      <c r="AD469" s="150"/>
      <c r="AE469" s="150"/>
      <c r="AF469" s="150"/>
      <c r="AJ469" s="157"/>
      <c r="AK469" s="157"/>
      <c r="AL469" s="157"/>
      <c r="AM469" s="157"/>
    </row>
    <row r="470" spans="11:39">
      <c r="K470" s="4"/>
      <c r="L470" s="80"/>
      <c r="M470" s="80"/>
      <c r="N470" s="730"/>
      <c r="O470" s="80"/>
      <c r="P470" s="730"/>
      <c r="Q470" s="80"/>
      <c r="R470" s="80"/>
      <c r="S470" s="150"/>
      <c r="T470" s="731"/>
      <c r="U470" s="150"/>
      <c r="V470" s="150"/>
      <c r="W470" s="150"/>
      <c r="X470" s="150"/>
      <c r="Y470" s="150"/>
      <c r="Z470" s="150"/>
      <c r="AA470" s="150"/>
      <c r="AB470" s="150"/>
      <c r="AC470" s="150"/>
      <c r="AD470" s="150"/>
      <c r="AE470" s="150"/>
      <c r="AF470" s="150"/>
      <c r="AJ470" s="157"/>
      <c r="AK470" s="157"/>
      <c r="AL470" s="157"/>
      <c r="AM470" s="157"/>
    </row>
    <row r="471" spans="11:39">
      <c r="K471" s="134"/>
      <c r="L471" s="80"/>
      <c r="M471" s="80"/>
      <c r="N471" s="730"/>
      <c r="O471" s="80"/>
      <c r="P471" s="730"/>
      <c r="Q471" s="80"/>
      <c r="R471" s="80"/>
      <c r="S471" s="150"/>
      <c r="T471" s="731"/>
      <c r="U471" s="150"/>
      <c r="V471" s="150"/>
      <c r="W471" s="150"/>
      <c r="X471" s="150"/>
      <c r="Y471" s="150"/>
      <c r="Z471" s="150"/>
      <c r="AA471" s="150"/>
      <c r="AB471" s="150"/>
      <c r="AC471" s="150"/>
      <c r="AD471" s="150"/>
      <c r="AE471" s="150"/>
      <c r="AF471" s="150"/>
      <c r="AJ471" s="157"/>
      <c r="AK471" s="157"/>
      <c r="AL471" s="157"/>
      <c r="AM471" s="157"/>
    </row>
    <row r="472" spans="11:39">
      <c r="K472" s="4"/>
      <c r="L472" s="80"/>
      <c r="M472" s="80"/>
      <c r="N472" s="730"/>
      <c r="O472" s="80"/>
      <c r="P472" s="730"/>
      <c r="Q472" s="80"/>
      <c r="R472" s="80"/>
      <c r="S472" s="150"/>
      <c r="T472" s="731"/>
      <c r="U472" s="150"/>
      <c r="V472" s="150"/>
      <c r="W472" s="150"/>
      <c r="X472" s="150"/>
      <c r="Y472" s="150"/>
      <c r="Z472" s="150"/>
      <c r="AA472" s="150"/>
      <c r="AB472" s="150"/>
      <c r="AC472" s="150"/>
      <c r="AD472" s="150"/>
      <c r="AE472" s="150"/>
      <c r="AF472" s="150"/>
      <c r="AJ472" s="157"/>
      <c r="AK472" s="157"/>
      <c r="AL472" s="157"/>
      <c r="AM472" s="157"/>
    </row>
    <row r="473" spans="11:39">
      <c r="K473" s="4"/>
      <c r="L473" s="80"/>
      <c r="M473" s="80"/>
      <c r="N473" s="730"/>
      <c r="O473" s="80"/>
      <c r="P473" s="730"/>
      <c r="Q473" s="80"/>
      <c r="R473" s="80"/>
      <c r="S473" s="150"/>
      <c r="T473" s="731"/>
      <c r="U473" s="150"/>
      <c r="V473" s="150"/>
      <c r="W473" s="150"/>
      <c r="X473" s="150"/>
      <c r="Y473" s="150"/>
      <c r="Z473" s="150"/>
      <c r="AA473" s="150"/>
      <c r="AB473" s="150"/>
      <c r="AC473" s="150"/>
      <c r="AD473" s="150"/>
      <c r="AE473" s="150"/>
      <c r="AF473" s="150"/>
      <c r="AJ473" s="157"/>
      <c r="AK473" s="157"/>
      <c r="AL473" s="157"/>
      <c r="AM473" s="157"/>
    </row>
    <row r="474" spans="11:39">
      <c r="K474" s="4"/>
      <c r="L474" s="80"/>
      <c r="M474" s="80"/>
      <c r="N474" s="730"/>
      <c r="O474" s="80"/>
      <c r="P474" s="730"/>
      <c r="Q474" s="80"/>
      <c r="R474" s="80"/>
      <c r="S474" s="150"/>
      <c r="T474" s="731"/>
      <c r="U474" s="150"/>
      <c r="V474" s="150"/>
      <c r="W474" s="150"/>
      <c r="X474" s="150"/>
      <c r="Y474" s="150"/>
      <c r="Z474" s="150"/>
      <c r="AA474" s="150"/>
      <c r="AB474" s="150"/>
      <c r="AC474" s="150"/>
      <c r="AD474" s="150"/>
      <c r="AE474" s="150"/>
      <c r="AF474" s="150"/>
      <c r="AJ474" s="157"/>
      <c r="AK474" s="157"/>
      <c r="AL474" s="157"/>
      <c r="AM474" s="157"/>
    </row>
    <row r="475" spans="11:39">
      <c r="K475" s="134"/>
      <c r="L475" s="80"/>
      <c r="M475" s="80"/>
      <c r="N475" s="730"/>
      <c r="O475" s="80"/>
      <c r="P475" s="730"/>
      <c r="Q475" s="80"/>
      <c r="R475" s="80"/>
      <c r="S475" s="150"/>
      <c r="T475" s="731"/>
      <c r="U475" s="150"/>
      <c r="V475" s="150"/>
      <c r="W475" s="150"/>
      <c r="X475" s="150"/>
      <c r="Y475" s="150"/>
      <c r="Z475" s="150"/>
      <c r="AA475" s="150"/>
      <c r="AB475" s="150"/>
      <c r="AC475" s="150"/>
      <c r="AD475" s="150"/>
      <c r="AE475" s="150"/>
      <c r="AF475" s="150"/>
      <c r="AJ475" s="157"/>
      <c r="AK475" s="157"/>
      <c r="AL475" s="157"/>
      <c r="AM475" s="157"/>
    </row>
    <row r="476" spans="11:39">
      <c r="K476" s="4"/>
      <c r="L476" s="80"/>
      <c r="M476" s="80"/>
      <c r="N476" s="730"/>
      <c r="O476" s="80"/>
      <c r="P476" s="730"/>
      <c r="Q476" s="80"/>
      <c r="R476" s="80"/>
      <c r="S476" s="150"/>
      <c r="T476" s="731"/>
      <c r="U476" s="150"/>
      <c r="V476" s="150"/>
      <c r="W476" s="150"/>
      <c r="X476" s="150"/>
      <c r="Y476" s="150"/>
      <c r="Z476" s="150"/>
      <c r="AA476" s="150"/>
      <c r="AB476" s="150"/>
      <c r="AC476" s="150"/>
      <c r="AD476" s="150"/>
      <c r="AE476" s="150"/>
      <c r="AF476" s="150"/>
      <c r="AJ476" s="157"/>
      <c r="AK476" s="157"/>
      <c r="AL476" s="157"/>
      <c r="AM476" s="157"/>
    </row>
    <row r="477" spans="11:39">
      <c r="K477" s="4"/>
      <c r="L477" s="80"/>
      <c r="M477" s="80"/>
      <c r="N477" s="730"/>
      <c r="O477" s="80"/>
      <c r="P477" s="730"/>
      <c r="Q477" s="80"/>
      <c r="R477" s="80"/>
      <c r="S477" s="150"/>
      <c r="T477" s="731"/>
      <c r="U477" s="150"/>
      <c r="V477" s="150"/>
      <c r="W477" s="150"/>
      <c r="X477" s="150"/>
      <c r="Y477" s="150"/>
      <c r="Z477" s="150"/>
      <c r="AA477" s="150"/>
      <c r="AB477" s="150"/>
      <c r="AC477" s="150"/>
      <c r="AD477" s="150"/>
      <c r="AE477" s="150"/>
      <c r="AF477" s="150"/>
      <c r="AJ477" s="157"/>
      <c r="AK477" s="157"/>
      <c r="AL477" s="157"/>
      <c r="AM477" s="157"/>
    </row>
    <row r="478" spans="11:39">
      <c r="K478" s="4"/>
      <c r="L478" s="80"/>
      <c r="M478" s="80"/>
      <c r="N478" s="730"/>
      <c r="O478" s="80"/>
      <c r="P478" s="730"/>
      <c r="Q478" s="80"/>
      <c r="R478" s="80"/>
      <c r="S478" s="150"/>
      <c r="T478" s="731"/>
      <c r="U478" s="150"/>
      <c r="V478" s="150"/>
      <c r="W478" s="150"/>
      <c r="X478" s="150"/>
      <c r="Y478" s="150"/>
      <c r="Z478" s="150"/>
      <c r="AA478" s="150"/>
      <c r="AB478" s="150"/>
      <c r="AC478" s="150"/>
      <c r="AD478" s="150"/>
      <c r="AE478" s="150"/>
      <c r="AF478" s="150"/>
      <c r="AJ478" s="157"/>
      <c r="AK478" s="157"/>
      <c r="AL478" s="157"/>
      <c r="AM478" s="157"/>
    </row>
    <row r="479" spans="11:39">
      <c r="K479" s="134"/>
      <c r="L479" s="80"/>
      <c r="M479" s="80"/>
      <c r="N479" s="730"/>
      <c r="O479" s="80"/>
      <c r="P479" s="730"/>
      <c r="Q479" s="80"/>
      <c r="R479" s="80"/>
      <c r="S479" s="150"/>
      <c r="T479" s="731"/>
      <c r="U479" s="150"/>
      <c r="V479" s="150"/>
      <c r="W479" s="150"/>
      <c r="X479" s="150"/>
      <c r="Y479" s="150"/>
      <c r="Z479" s="150"/>
      <c r="AA479" s="150"/>
      <c r="AB479" s="150"/>
      <c r="AC479" s="150"/>
      <c r="AD479" s="150"/>
      <c r="AE479" s="150"/>
      <c r="AF479" s="150"/>
      <c r="AJ479" s="157"/>
      <c r="AK479" s="157"/>
      <c r="AL479" s="157"/>
      <c r="AM479" s="157"/>
    </row>
    <row r="480" spans="11:39">
      <c r="K480" s="4"/>
      <c r="L480" s="80"/>
      <c r="M480" s="80"/>
      <c r="N480" s="730"/>
      <c r="O480" s="80"/>
      <c r="P480" s="730"/>
      <c r="Q480" s="80"/>
      <c r="R480" s="80"/>
      <c r="S480" s="150"/>
      <c r="T480" s="731"/>
      <c r="U480" s="150"/>
      <c r="V480" s="150"/>
      <c r="W480" s="150"/>
      <c r="X480" s="150"/>
      <c r="Y480" s="150"/>
      <c r="Z480" s="150"/>
      <c r="AA480" s="150"/>
      <c r="AB480" s="150"/>
      <c r="AC480" s="150"/>
      <c r="AD480" s="150"/>
      <c r="AE480" s="150"/>
      <c r="AF480" s="150"/>
      <c r="AJ480" s="157"/>
      <c r="AK480" s="157"/>
      <c r="AL480" s="157"/>
      <c r="AM480" s="157"/>
    </row>
    <row r="481" spans="11:39">
      <c r="K481" s="4"/>
      <c r="L481" s="80"/>
      <c r="M481" s="80"/>
      <c r="N481" s="730"/>
      <c r="O481" s="80"/>
      <c r="P481" s="730"/>
      <c r="Q481" s="80"/>
      <c r="R481" s="80"/>
      <c r="S481" s="150"/>
      <c r="T481" s="731"/>
      <c r="U481" s="150"/>
      <c r="V481" s="150"/>
      <c r="W481" s="150"/>
      <c r="X481" s="150"/>
      <c r="Y481" s="150"/>
      <c r="Z481" s="150"/>
      <c r="AA481" s="150"/>
      <c r="AB481" s="150"/>
      <c r="AC481" s="150"/>
      <c r="AD481" s="150"/>
      <c r="AE481" s="150"/>
      <c r="AF481" s="150"/>
      <c r="AJ481" s="157"/>
      <c r="AK481" s="157"/>
      <c r="AL481" s="157"/>
      <c r="AM481" s="157"/>
    </row>
    <row r="482" spans="11:39">
      <c r="K482" s="4"/>
      <c r="L482" s="80"/>
      <c r="M482" s="80"/>
      <c r="N482" s="730"/>
      <c r="O482" s="80"/>
      <c r="P482" s="730"/>
      <c r="Q482" s="80"/>
      <c r="R482" s="80"/>
      <c r="S482" s="150"/>
      <c r="T482" s="731"/>
      <c r="U482" s="150"/>
      <c r="V482" s="150"/>
      <c r="W482" s="150"/>
      <c r="X482" s="150"/>
      <c r="Y482" s="150"/>
      <c r="Z482" s="150"/>
      <c r="AA482" s="150"/>
      <c r="AB482" s="150"/>
      <c r="AC482" s="150"/>
      <c r="AD482" s="150"/>
      <c r="AE482" s="150"/>
      <c r="AF482" s="150"/>
      <c r="AJ482" s="157"/>
      <c r="AK482" s="157"/>
      <c r="AL482" s="157"/>
      <c r="AM482" s="157"/>
    </row>
    <row r="483" spans="11:39">
      <c r="K483" s="134"/>
      <c r="L483" s="80"/>
      <c r="M483" s="80"/>
      <c r="N483" s="730"/>
      <c r="O483" s="80"/>
      <c r="P483" s="730"/>
      <c r="Q483" s="80"/>
      <c r="R483" s="80"/>
      <c r="S483" s="150"/>
      <c r="T483" s="731"/>
      <c r="U483" s="150"/>
      <c r="V483" s="150"/>
      <c r="W483" s="150"/>
      <c r="X483" s="150"/>
      <c r="Y483" s="150"/>
      <c r="Z483" s="150"/>
      <c r="AA483" s="150"/>
      <c r="AB483" s="150"/>
      <c r="AC483" s="150"/>
      <c r="AD483" s="150"/>
      <c r="AE483" s="150"/>
      <c r="AF483" s="150"/>
      <c r="AJ483" s="157"/>
      <c r="AK483" s="157"/>
      <c r="AL483" s="157"/>
      <c r="AM483" s="157"/>
    </row>
    <row r="484" spans="11:39">
      <c r="K484" s="4"/>
      <c r="L484" s="80"/>
      <c r="M484" s="80"/>
      <c r="N484" s="730"/>
      <c r="O484" s="80"/>
      <c r="P484" s="730"/>
      <c r="Q484" s="80"/>
      <c r="R484" s="80"/>
      <c r="S484" s="150"/>
      <c r="T484" s="731"/>
      <c r="U484" s="150"/>
      <c r="V484" s="150"/>
      <c r="W484" s="150"/>
      <c r="X484" s="150"/>
      <c r="Y484" s="150"/>
      <c r="Z484" s="150"/>
      <c r="AA484" s="150"/>
      <c r="AB484" s="150"/>
      <c r="AC484" s="150"/>
      <c r="AD484" s="150"/>
      <c r="AE484" s="150"/>
      <c r="AF484" s="150"/>
      <c r="AJ484" s="157"/>
      <c r="AK484" s="157"/>
      <c r="AL484" s="157"/>
      <c r="AM484" s="157"/>
    </row>
    <row r="485" spans="11:39">
      <c r="K485" s="4"/>
      <c r="L485" s="80"/>
      <c r="M485" s="80"/>
      <c r="N485" s="730"/>
      <c r="O485" s="80"/>
      <c r="P485" s="730"/>
      <c r="Q485" s="80"/>
      <c r="R485" s="80"/>
      <c r="S485" s="150"/>
      <c r="T485" s="731"/>
      <c r="U485" s="150"/>
      <c r="V485" s="150"/>
      <c r="W485" s="150"/>
      <c r="X485" s="150"/>
      <c r="Y485" s="150"/>
      <c r="Z485" s="150"/>
      <c r="AA485" s="150"/>
      <c r="AB485" s="150"/>
      <c r="AC485" s="150"/>
      <c r="AD485" s="150"/>
      <c r="AE485" s="150"/>
      <c r="AF485" s="150"/>
      <c r="AJ485" s="157"/>
      <c r="AK485" s="157"/>
      <c r="AL485" s="157"/>
      <c r="AM485" s="157"/>
    </row>
    <row r="486" spans="11:39">
      <c r="K486" s="4"/>
      <c r="L486" s="80"/>
      <c r="M486" s="80"/>
      <c r="N486" s="730"/>
      <c r="O486" s="80"/>
      <c r="P486" s="730"/>
      <c r="Q486" s="80"/>
      <c r="R486" s="80"/>
      <c r="S486" s="150"/>
      <c r="T486" s="731"/>
      <c r="U486" s="150"/>
      <c r="V486" s="150"/>
      <c r="W486" s="150"/>
      <c r="X486" s="150"/>
      <c r="Y486" s="150"/>
      <c r="Z486" s="150"/>
      <c r="AA486" s="150"/>
      <c r="AB486" s="150"/>
      <c r="AC486" s="150"/>
      <c r="AD486" s="150"/>
      <c r="AE486" s="150"/>
      <c r="AF486" s="150"/>
      <c r="AJ486" s="157"/>
      <c r="AK486" s="157"/>
      <c r="AL486" s="157"/>
      <c r="AM486" s="157"/>
    </row>
    <row r="487" spans="11:39">
      <c r="K487" s="134"/>
      <c r="L487" s="80"/>
      <c r="M487" s="80"/>
      <c r="N487" s="730"/>
      <c r="O487" s="80"/>
      <c r="P487" s="730"/>
      <c r="Q487" s="80"/>
      <c r="R487" s="80"/>
      <c r="S487" s="150"/>
      <c r="T487" s="731"/>
      <c r="U487" s="150"/>
      <c r="V487" s="150"/>
      <c r="W487" s="150"/>
      <c r="X487" s="150"/>
      <c r="Y487" s="150"/>
      <c r="Z487" s="150"/>
      <c r="AA487" s="150"/>
      <c r="AB487" s="150"/>
      <c r="AC487" s="150"/>
      <c r="AD487" s="150"/>
      <c r="AE487" s="150"/>
      <c r="AF487" s="150"/>
      <c r="AJ487" s="157"/>
      <c r="AK487" s="157"/>
      <c r="AL487" s="157"/>
      <c r="AM487" s="157"/>
    </row>
    <row r="488" spans="11:39">
      <c r="K488" s="4"/>
      <c r="L488" s="80"/>
      <c r="M488" s="80"/>
      <c r="N488" s="730"/>
      <c r="O488" s="80"/>
      <c r="P488" s="730"/>
      <c r="Q488" s="80"/>
      <c r="R488" s="80"/>
      <c r="S488" s="150"/>
      <c r="T488" s="731"/>
      <c r="U488" s="150"/>
      <c r="V488" s="150"/>
      <c r="W488" s="150"/>
      <c r="X488" s="150"/>
      <c r="Y488" s="150"/>
      <c r="Z488" s="150"/>
      <c r="AA488" s="150"/>
      <c r="AB488" s="150"/>
      <c r="AC488" s="150"/>
      <c r="AD488" s="150"/>
      <c r="AE488" s="150"/>
      <c r="AF488" s="150"/>
      <c r="AJ488" s="157"/>
      <c r="AK488" s="157"/>
      <c r="AL488" s="157"/>
      <c r="AM488" s="157"/>
    </row>
    <row r="489" spans="11:39">
      <c r="K489" s="4"/>
      <c r="L489" s="80"/>
      <c r="M489" s="80"/>
      <c r="N489" s="730"/>
      <c r="O489" s="80"/>
      <c r="P489" s="730"/>
      <c r="Q489" s="80"/>
      <c r="R489" s="80"/>
      <c r="S489" s="150"/>
      <c r="T489" s="731"/>
      <c r="U489" s="150"/>
      <c r="V489" s="150"/>
      <c r="W489" s="150"/>
      <c r="X489" s="150"/>
      <c r="Y489" s="150"/>
      <c r="Z489" s="150"/>
      <c r="AA489" s="150"/>
      <c r="AB489" s="150"/>
      <c r="AC489" s="150"/>
      <c r="AD489" s="150"/>
      <c r="AE489" s="150"/>
      <c r="AF489" s="150"/>
      <c r="AJ489" s="157"/>
      <c r="AK489" s="157"/>
      <c r="AL489" s="157"/>
      <c r="AM489" s="157"/>
    </row>
    <row r="490" spans="11:39">
      <c r="K490" s="4"/>
      <c r="L490" s="80"/>
      <c r="M490" s="80"/>
      <c r="N490" s="730"/>
      <c r="O490" s="80"/>
      <c r="P490" s="730"/>
      <c r="Q490" s="80"/>
      <c r="R490" s="80"/>
      <c r="S490" s="150"/>
      <c r="T490" s="731"/>
      <c r="U490" s="150"/>
      <c r="V490" s="150"/>
      <c r="W490" s="150"/>
      <c r="X490" s="150"/>
      <c r="Y490" s="150"/>
      <c r="Z490" s="150"/>
      <c r="AA490" s="150"/>
      <c r="AB490" s="150"/>
      <c r="AC490" s="150"/>
      <c r="AD490" s="150"/>
      <c r="AE490" s="150"/>
      <c r="AF490" s="150"/>
      <c r="AJ490" s="157"/>
      <c r="AK490" s="157"/>
      <c r="AL490" s="157"/>
      <c r="AM490" s="157"/>
    </row>
    <row r="491" spans="11:39">
      <c r="K491" s="134"/>
      <c r="L491" s="80"/>
      <c r="M491" s="80"/>
      <c r="N491" s="730"/>
      <c r="O491" s="80"/>
      <c r="P491" s="730"/>
      <c r="Q491" s="80"/>
      <c r="R491" s="80"/>
      <c r="S491" s="150"/>
      <c r="T491" s="731"/>
      <c r="U491" s="150"/>
      <c r="V491" s="150"/>
      <c r="W491" s="150"/>
      <c r="X491" s="150"/>
      <c r="Y491" s="150"/>
      <c r="Z491" s="150"/>
      <c r="AA491" s="150"/>
      <c r="AB491" s="150"/>
      <c r="AC491" s="150"/>
      <c r="AD491" s="150"/>
      <c r="AE491" s="150"/>
      <c r="AF491" s="150"/>
      <c r="AJ491" s="157"/>
      <c r="AK491" s="157"/>
      <c r="AL491" s="157"/>
      <c r="AM491" s="157"/>
    </row>
    <row r="492" spans="11:39">
      <c r="K492" s="4"/>
      <c r="L492" s="80"/>
      <c r="M492" s="80"/>
      <c r="N492" s="730"/>
      <c r="O492" s="80"/>
      <c r="P492" s="730"/>
      <c r="Q492" s="80"/>
      <c r="R492" s="80"/>
      <c r="S492" s="150"/>
      <c r="T492" s="731"/>
      <c r="U492" s="150"/>
      <c r="V492" s="150"/>
      <c r="W492" s="150"/>
      <c r="X492" s="150"/>
      <c r="Y492" s="150"/>
      <c r="Z492" s="150"/>
      <c r="AA492" s="150"/>
      <c r="AB492" s="150"/>
      <c r="AC492" s="150"/>
      <c r="AD492" s="150"/>
      <c r="AE492" s="150"/>
      <c r="AF492" s="150"/>
      <c r="AJ492" s="157"/>
      <c r="AK492" s="157"/>
      <c r="AL492" s="157"/>
      <c r="AM492" s="157"/>
    </row>
    <row r="493" spans="11:39">
      <c r="K493" s="4"/>
      <c r="L493" s="80"/>
      <c r="M493" s="80"/>
      <c r="N493" s="730"/>
      <c r="O493" s="80"/>
      <c r="P493" s="730"/>
      <c r="Q493" s="80"/>
      <c r="R493" s="80"/>
      <c r="S493" s="150"/>
      <c r="T493" s="731"/>
      <c r="U493" s="150"/>
      <c r="V493" s="150"/>
      <c r="W493" s="150"/>
      <c r="X493" s="150"/>
      <c r="Y493" s="150"/>
      <c r="Z493" s="150"/>
      <c r="AA493" s="150"/>
      <c r="AB493" s="150"/>
      <c r="AC493" s="150"/>
      <c r="AD493" s="150"/>
      <c r="AE493" s="150"/>
      <c r="AF493" s="150"/>
      <c r="AJ493" s="157"/>
      <c r="AK493" s="157"/>
      <c r="AL493" s="157"/>
      <c r="AM493" s="157"/>
    </row>
    <row r="494" spans="11:39">
      <c r="K494" s="4"/>
      <c r="L494" s="80"/>
      <c r="M494" s="80"/>
      <c r="N494" s="730"/>
      <c r="O494" s="80"/>
      <c r="P494" s="730"/>
      <c r="Q494" s="80"/>
      <c r="R494" s="80"/>
      <c r="S494" s="150"/>
      <c r="T494" s="731"/>
      <c r="U494" s="150"/>
      <c r="V494" s="150"/>
      <c r="W494" s="150"/>
      <c r="X494" s="150"/>
      <c r="Y494" s="150"/>
      <c r="Z494" s="150"/>
      <c r="AA494" s="150"/>
      <c r="AB494" s="150"/>
      <c r="AC494" s="150"/>
      <c r="AD494" s="150"/>
      <c r="AE494" s="150"/>
      <c r="AF494" s="150"/>
      <c r="AJ494" s="157"/>
      <c r="AK494" s="157"/>
      <c r="AL494" s="157"/>
      <c r="AM494" s="157"/>
    </row>
    <row r="495" spans="11:39">
      <c r="K495" s="134"/>
      <c r="L495" s="80"/>
      <c r="M495" s="80"/>
      <c r="N495" s="730"/>
      <c r="O495" s="80"/>
      <c r="P495" s="730"/>
      <c r="Q495" s="80"/>
      <c r="R495" s="80"/>
      <c r="S495" s="150"/>
      <c r="T495" s="731"/>
      <c r="U495" s="150"/>
      <c r="V495" s="150"/>
      <c r="W495" s="150"/>
      <c r="X495" s="150"/>
      <c r="Y495" s="150"/>
      <c r="Z495" s="150"/>
      <c r="AA495" s="150"/>
      <c r="AB495" s="150"/>
      <c r="AC495" s="150"/>
      <c r="AD495" s="150"/>
      <c r="AE495" s="150"/>
      <c r="AF495" s="150"/>
      <c r="AJ495" s="157"/>
      <c r="AK495" s="157"/>
      <c r="AL495" s="157"/>
      <c r="AM495" s="157"/>
    </row>
    <row r="496" spans="11:39">
      <c r="K496" s="4"/>
      <c r="L496" s="80"/>
      <c r="M496" s="80"/>
      <c r="N496" s="730"/>
      <c r="O496" s="80"/>
      <c r="P496" s="730"/>
      <c r="Q496" s="80"/>
      <c r="R496" s="80"/>
      <c r="S496" s="150"/>
      <c r="T496" s="731"/>
      <c r="U496" s="150"/>
      <c r="V496" s="150"/>
      <c r="W496" s="150"/>
      <c r="X496" s="150"/>
      <c r="Y496" s="150"/>
      <c r="Z496" s="150"/>
      <c r="AA496" s="150"/>
      <c r="AB496" s="150"/>
      <c r="AC496" s="150"/>
      <c r="AD496" s="150"/>
      <c r="AE496" s="150"/>
      <c r="AF496" s="150"/>
      <c r="AJ496" s="157"/>
      <c r="AK496" s="157"/>
      <c r="AL496" s="157"/>
      <c r="AM496" s="157"/>
    </row>
    <row r="497" spans="11:39">
      <c r="K497" s="4"/>
      <c r="L497" s="80"/>
      <c r="M497" s="80"/>
      <c r="N497" s="730"/>
      <c r="O497" s="80"/>
      <c r="P497" s="730"/>
      <c r="Q497" s="80"/>
      <c r="R497" s="80"/>
      <c r="S497" s="150"/>
      <c r="T497" s="731"/>
      <c r="U497" s="150"/>
      <c r="V497" s="150"/>
      <c r="W497" s="150"/>
      <c r="X497" s="150"/>
      <c r="Y497" s="150"/>
      <c r="Z497" s="150"/>
      <c r="AA497" s="150"/>
      <c r="AB497" s="150"/>
      <c r="AC497" s="150"/>
      <c r="AD497" s="150"/>
      <c r="AE497" s="150"/>
      <c r="AF497" s="150"/>
      <c r="AJ497" s="157"/>
      <c r="AK497" s="157"/>
      <c r="AL497" s="157"/>
      <c r="AM497" s="157"/>
    </row>
    <row r="498" spans="11:39">
      <c r="K498" s="4"/>
      <c r="L498" s="80"/>
      <c r="M498" s="80"/>
      <c r="N498" s="730"/>
      <c r="O498" s="80"/>
      <c r="P498" s="730"/>
      <c r="Q498" s="80"/>
      <c r="R498" s="80"/>
      <c r="S498" s="150"/>
      <c r="T498" s="731"/>
      <c r="U498" s="150"/>
      <c r="V498" s="150"/>
      <c r="W498" s="150"/>
      <c r="X498" s="150"/>
      <c r="Y498" s="150"/>
      <c r="Z498" s="150"/>
      <c r="AA498" s="150"/>
      <c r="AB498" s="150"/>
      <c r="AC498" s="150"/>
      <c r="AD498" s="150"/>
      <c r="AE498" s="150"/>
      <c r="AF498" s="150"/>
      <c r="AJ498" s="157"/>
      <c r="AK498" s="157"/>
      <c r="AL498" s="157"/>
      <c r="AM498" s="157"/>
    </row>
    <row r="499" spans="11:39">
      <c r="K499" s="134"/>
      <c r="L499" s="80"/>
      <c r="M499" s="80"/>
      <c r="N499" s="730"/>
      <c r="O499" s="80"/>
      <c r="P499" s="730"/>
      <c r="Q499" s="80"/>
      <c r="R499" s="80"/>
      <c r="S499" s="150"/>
      <c r="T499" s="731"/>
      <c r="U499" s="150"/>
      <c r="V499" s="150"/>
      <c r="W499" s="150"/>
      <c r="X499" s="150"/>
      <c r="Y499" s="150"/>
      <c r="Z499" s="150"/>
      <c r="AA499" s="150"/>
      <c r="AB499" s="150"/>
      <c r="AC499" s="150"/>
      <c r="AD499" s="150"/>
      <c r="AE499" s="150"/>
      <c r="AF499" s="150"/>
      <c r="AJ499" s="157"/>
      <c r="AK499" s="157"/>
      <c r="AL499" s="157"/>
      <c r="AM499" s="157"/>
    </row>
    <row r="500" spans="11:39">
      <c r="K500" s="4"/>
      <c r="L500" s="80"/>
      <c r="M500" s="80"/>
      <c r="N500" s="730"/>
      <c r="O500" s="80"/>
      <c r="P500" s="730"/>
      <c r="Q500" s="80"/>
      <c r="R500" s="80"/>
      <c r="S500" s="150"/>
      <c r="T500" s="731"/>
      <c r="U500" s="150"/>
      <c r="V500" s="150"/>
      <c r="W500" s="150"/>
      <c r="X500" s="150"/>
      <c r="Y500" s="150"/>
      <c r="Z500" s="150"/>
      <c r="AA500" s="150"/>
      <c r="AB500" s="150"/>
      <c r="AC500" s="150"/>
      <c r="AD500" s="150"/>
      <c r="AE500" s="150"/>
      <c r="AF500" s="150"/>
      <c r="AJ500" s="157"/>
      <c r="AK500" s="157"/>
      <c r="AL500" s="157"/>
      <c r="AM500" s="157"/>
    </row>
    <row r="501" spans="11:39">
      <c r="K501" s="4"/>
      <c r="L501" s="80"/>
      <c r="M501" s="80"/>
      <c r="N501" s="730"/>
      <c r="O501" s="80"/>
      <c r="P501" s="730"/>
      <c r="Q501" s="80"/>
      <c r="R501" s="80"/>
      <c r="S501" s="150"/>
      <c r="T501" s="731"/>
      <c r="U501" s="150"/>
      <c r="V501" s="150"/>
      <c r="W501" s="150"/>
      <c r="X501" s="150"/>
      <c r="Y501" s="150"/>
      <c r="Z501" s="150"/>
      <c r="AA501" s="150"/>
      <c r="AB501" s="150"/>
      <c r="AC501" s="150"/>
      <c r="AD501" s="150"/>
      <c r="AE501" s="150"/>
      <c r="AF501" s="150"/>
      <c r="AJ501" s="157"/>
      <c r="AK501" s="157"/>
      <c r="AL501" s="157"/>
      <c r="AM501" s="157"/>
    </row>
    <row r="502" spans="11:39">
      <c r="K502" s="4"/>
      <c r="L502" s="80"/>
      <c r="M502" s="80"/>
      <c r="N502" s="730"/>
      <c r="O502" s="80"/>
      <c r="P502" s="730"/>
      <c r="Q502" s="80"/>
      <c r="R502" s="80"/>
      <c r="S502" s="150"/>
      <c r="T502" s="731"/>
      <c r="U502" s="150"/>
      <c r="V502" s="150"/>
      <c r="W502" s="150"/>
      <c r="X502" s="150"/>
      <c r="Y502" s="150"/>
      <c r="Z502" s="150"/>
      <c r="AA502" s="150"/>
      <c r="AB502" s="150"/>
      <c r="AC502" s="150"/>
      <c r="AD502" s="150"/>
      <c r="AE502" s="150"/>
      <c r="AF502" s="150"/>
      <c r="AJ502" s="157"/>
      <c r="AK502" s="157"/>
      <c r="AL502" s="157"/>
      <c r="AM502" s="157"/>
    </row>
    <row r="503" spans="11:39">
      <c r="K503" s="134"/>
      <c r="L503" s="80"/>
      <c r="M503" s="80"/>
      <c r="N503" s="730"/>
      <c r="O503" s="80"/>
      <c r="P503" s="730"/>
      <c r="Q503" s="80"/>
      <c r="R503" s="80"/>
      <c r="S503" s="150"/>
      <c r="T503" s="731"/>
      <c r="U503" s="150"/>
      <c r="V503" s="150"/>
      <c r="W503" s="150"/>
      <c r="X503" s="150"/>
      <c r="Y503" s="150"/>
      <c r="Z503" s="150"/>
      <c r="AA503" s="150"/>
      <c r="AB503" s="150"/>
      <c r="AC503" s="150"/>
      <c r="AD503" s="150"/>
      <c r="AE503" s="150"/>
      <c r="AF503" s="150"/>
      <c r="AJ503" s="157"/>
      <c r="AK503" s="157"/>
      <c r="AL503" s="157"/>
      <c r="AM503" s="157"/>
    </row>
    <row r="504" spans="11:39">
      <c r="K504" s="4"/>
      <c r="L504" s="80"/>
      <c r="M504" s="80"/>
      <c r="N504" s="730"/>
      <c r="O504" s="80"/>
      <c r="P504" s="730"/>
      <c r="Q504" s="80"/>
      <c r="R504" s="80"/>
      <c r="S504" s="150"/>
      <c r="T504" s="731"/>
      <c r="U504" s="150"/>
      <c r="V504" s="150"/>
      <c r="W504" s="150"/>
      <c r="X504" s="150"/>
      <c r="Y504" s="150"/>
      <c r="Z504" s="150"/>
      <c r="AA504" s="150"/>
      <c r="AB504" s="150"/>
      <c r="AC504" s="150"/>
      <c r="AD504" s="150"/>
      <c r="AE504" s="150"/>
      <c r="AF504" s="150"/>
      <c r="AJ504" s="157"/>
      <c r="AK504" s="157"/>
      <c r="AL504" s="157"/>
      <c r="AM504" s="157"/>
    </row>
    <row r="505" spans="11:39">
      <c r="K505" s="4"/>
      <c r="L505" s="80"/>
      <c r="M505" s="80"/>
      <c r="N505" s="730"/>
      <c r="O505" s="80"/>
      <c r="P505" s="730"/>
      <c r="Q505" s="80"/>
      <c r="R505" s="80"/>
      <c r="S505" s="150"/>
      <c r="T505" s="731"/>
      <c r="U505" s="150"/>
      <c r="V505" s="150"/>
      <c r="W505" s="150"/>
      <c r="X505" s="150"/>
      <c r="Y505" s="150"/>
      <c r="Z505" s="150"/>
      <c r="AA505" s="150"/>
      <c r="AB505" s="150"/>
      <c r="AC505" s="150"/>
      <c r="AD505" s="150"/>
      <c r="AE505" s="150"/>
      <c r="AF505" s="150"/>
      <c r="AJ505" s="157"/>
      <c r="AK505" s="157"/>
      <c r="AL505" s="157"/>
      <c r="AM505" s="157"/>
    </row>
    <row r="506" spans="11:39">
      <c r="K506" s="4"/>
      <c r="L506" s="80"/>
      <c r="M506" s="80"/>
      <c r="N506" s="730"/>
      <c r="O506" s="80"/>
      <c r="P506" s="730"/>
      <c r="Q506" s="80"/>
      <c r="R506" s="80"/>
      <c r="S506" s="150"/>
      <c r="T506" s="731"/>
      <c r="U506" s="150"/>
      <c r="V506" s="150"/>
      <c r="W506" s="150"/>
      <c r="X506" s="150"/>
      <c r="Y506" s="150"/>
      <c r="Z506" s="150"/>
      <c r="AA506" s="150"/>
      <c r="AB506" s="150"/>
      <c r="AC506" s="150"/>
      <c r="AD506" s="150"/>
      <c r="AE506" s="150"/>
      <c r="AF506" s="150"/>
      <c r="AJ506" s="157"/>
      <c r="AK506" s="157"/>
      <c r="AL506" s="157"/>
      <c r="AM506" s="157"/>
    </row>
    <row r="507" spans="11:39">
      <c r="K507" s="134"/>
      <c r="L507" s="80"/>
      <c r="M507" s="80"/>
      <c r="N507" s="730"/>
      <c r="O507" s="80"/>
      <c r="P507" s="730"/>
      <c r="Q507" s="80"/>
      <c r="R507" s="80"/>
      <c r="S507" s="150"/>
      <c r="T507" s="731"/>
      <c r="U507" s="150"/>
      <c r="V507" s="150"/>
      <c r="W507" s="150"/>
      <c r="X507" s="150"/>
      <c r="Y507" s="150"/>
      <c r="Z507" s="150"/>
      <c r="AA507" s="150"/>
      <c r="AB507" s="150"/>
      <c r="AC507" s="150"/>
      <c r="AD507" s="150"/>
      <c r="AE507" s="150"/>
      <c r="AF507" s="150"/>
      <c r="AJ507" s="157"/>
      <c r="AK507" s="157"/>
      <c r="AL507" s="157"/>
      <c r="AM507" s="157"/>
    </row>
    <row r="508" spans="11:39">
      <c r="K508" s="4"/>
      <c r="L508" s="80"/>
      <c r="M508" s="80"/>
      <c r="N508" s="730"/>
      <c r="O508" s="80"/>
      <c r="P508" s="730"/>
      <c r="Q508" s="80"/>
      <c r="R508" s="80"/>
      <c r="S508" s="150"/>
      <c r="T508" s="731"/>
      <c r="U508" s="150"/>
      <c r="V508" s="150"/>
      <c r="W508" s="150"/>
      <c r="X508" s="150"/>
      <c r="Y508" s="150"/>
      <c r="Z508" s="150"/>
      <c r="AA508" s="150"/>
      <c r="AB508" s="150"/>
      <c r="AC508" s="150"/>
      <c r="AD508" s="150"/>
      <c r="AE508" s="150"/>
      <c r="AF508" s="150"/>
      <c r="AJ508" s="157"/>
      <c r="AK508" s="157"/>
      <c r="AL508" s="157"/>
      <c r="AM508" s="157"/>
    </row>
    <row r="509" spans="11:39">
      <c r="K509" s="4"/>
      <c r="L509" s="80"/>
      <c r="M509" s="80"/>
      <c r="N509" s="730"/>
      <c r="O509" s="80"/>
      <c r="P509" s="730"/>
      <c r="Q509" s="80"/>
      <c r="R509" s="80"/>
      <c r="S509" s="150"/>
      <c r="T509" s="731"/>
      <c r="U509" s="150"/>
      <c r="V509" s="150"/>
      <c r="W509" s="150"/>
      <c r="X509" s="150"/>
      <c r="Y509" s="150"/>
      <c r="Z509" s="150"/>
      <c r="AA509" s="150"/>
      <c r="AB509" s="150"/>
      <c r="AC509" s="150"/>
      <c r="AD509" s="150"/>
      <c r="AE509" s="150"/>
      <c r="AF509" s="150"/>
      <c r="AJ509" s="157"/>
      <c r="AK509" s="157"/>
      <c r="AL509" s="157"/>
      <c r="AM509" s="157"/>
    </row>
    <row r="510" spans="11:39">
      <c r="K510" s="4"/>
      <c r="L510" s="80"/>
      <c r="M510" s="80"/>
      <c r="N510" s="730"/>
      <c r="O510" s="80"/>
      <c r="P510" s="730"/>
      <c r="Q510" s="80"/>
      <c r="R510" s="80"/>
      <c r="S510" s="150"/>
      <c r="T510" s="731"/>
      <c r="U510" s="150"/>
      <c r="V510" s="150"/>
      <c r="W510" s="150"/>
      <c r="X510" s="150"/>
      <c r="Y510" s="150"/>
      <c r="Z510" s="150"/>
      <c r="AA510" s="150"/>
      <c r="AB510" s="150"/>
      <c r="AC510" s="150"/>
      <c r="AD510" s="150"/>
      <c r="AE510" s="150"/>
      <c r="AF510" s="150"/>
      <c r="AJ510" s="157"/>
      <c r="AK510" s="157"/>
      <c r="AL510" s="157"/>
      <c r="AM510" s="157"/>
    </row>
    <row r="511" spans="11:39">
      <c r="K511" s="134"/>
      <c r="L511" s="80"/>
      <c r="M511" s="80"/>
      <c r="N511" s="730"/>
      <c r="O511" s="80"/>
      <c r="P511" s="730"/>
      <c r="Q511" s="80"/>
      <c r="R511" s="80"/>
      <c r="S511" s="150"/>
      <c r="T511" s="731"/>
      <c r="U511" s="150"/>
      <c r="V511" s="150"/>
      <c r="W511" s="150"/>
      <c r="X511" s="150"/>
      <c r="Y511" s="150"/>
      <c r="Z511" s="150"/>
      <c r="AA511" s="150"/>
      <c r="AB511" s="150"/>
      <c r="AC511" s="150"/>
      <c r="AD511" s="150"/>
      <c r="AE511" s="150"/>
      <c r="AF511" s="150"/>
      <c r="AJ511" s="157"/>
      <c r="AK511" s="157"/>
      <c r="AL511" s="157"/>
      <c r="AM511" s="157"/>
    </row>
    <row r="512" spans="11:39">
      <c r="K512" s="4"/>
      <c r="L512" s="80"/>
      <c r="M512" s="80"/>
      <c r="N512" s="730"/>
      <c r="O512" s="80"/>
      <c r="P512" s="730"/>
      <c r="Q512" s="80"/>
      <c r="R512" s="80"/>
      <c r="S512" s="150"/>
      <c r="T512" s="731"/>
      <c r="U512" s="150"/>
      <c r="V512" s="150"/>
      <c r="W512" s="150"/>
      <c r="X512" s="150"/>
      <c r="Y512" s="150"/>
      <c r="Z512" s="150"/>
      <c r="AA512" s="150"/>
      <c r="AB512" s="150"/>
      <c r="AC512" s="150"/>
      <c r="AD512" s="150"/>
      <c r="AE512" s="150"/>
      <c r="AF512" s="150"/>
      <c r="AJ512" s="157"/>
      <c r="AK512" s="157"/>
      <c r="AL512" s="157"/>
      <c r="AM512" s="157"/>
    </row>
    <row r="513" spans="11:39">
      <c r="K513" s="4"/>
      <c r="L513" s="80"/>
      <c r="M513" s="80"/>
      <c r="N513" s="730"/>
      <c r="O513" s="80"/>
      <c r="P513" s="730"/>
      <c r="Q513" s="80"/>
      <c r="R513" s="80"/>
      <c r="S513" s="150"/>
      <c r="T513" s="731"/>
      <c r="U513" s="150"/>
      <c r="V513" s="150"/>
      <c r="W513" s="150"/>
      <c r="X513" s="150"/>
      <c r="Y513" s="150"/>
      <c r="Z513" s="150"/>
      <c r="AA513" s="150"/>
      <c r="AB513" s="150"/>
      <c r="AC513" s="150"/>
      <c r="AD513" s="150"/>
      <c r="AE513" s="150"/>
      <c r="AF513" s="150"/>
      <c r="AJ513" s="157"/>
      <c r="AK513" s="157"/>
      <c r="AL513" s="157"/>
      <c r="AM513" s="157"/>
    </row>
    <row r="514" spans="11:39">
      <c r="K514" s="4"/>
      <c r="L514" s="80"/>
      <c r="M514" s="80"/>
      <c r="N514" s="730"/>
      <c r="O514" s="80"/>
      <c r="P514" s="730"/>
      <c r="Q514" s="80"/>
      <c r="R514" s="80"/>
      <c r="S514" s="150"/>
      <c r="T514" s="731"/>
      <c r="U514" s="150"/>
      <c r="V514" s="150"/>
      <c r="W514" s="150"/>
      <c r="X514" s="150"/>
      <c r="Y514" s="150"/>
      <c r="Z514" s="150"/>
      <c r="AA514" s="150"/>
      <c r="AB514" s="150"/>
      <c r="AC514" s="150"/>
      <c r="AD514" s="150"/>
      <c r="AE514" s="150"/>
      <c r="AF514" s="150"/>
      <c r="AJ514" s="157"/>
      <c r="AK514" s="157"/>
      <c r="AL514" s="157"/>
      <c r="AM514" s="157"/>
    </row>
    <row r="515" spans="11:39">
      <c r="K515" s="134"/>
      <c r="L515" s="80"/>
      <c r="M515" s="80"/>
      <c r="N515" s="730"/>
      <c r="O515" s="80"/>
      <c r="P515" s="730"/>
      <c r="Q515" s="80"/>
      <c r="R515" s="80"/>
      <c r="S515" s="150"/>
      <c r="T515" s="731"/>
      <c r="U515" s="150"/>
      <c r="V515" s="150"/>
      <c r="W515" s="150"/>
      <c r="X515" s="150"/>
      <c r="Y515" s="150"/>
      <c r="Z515" s="150"/>
      <c r="AA515" s="150"/>
      <c r="AB515" s="150"/>
      <c r="AC515" s="150"/>
      <c r="AD515" s="150"/>
      <c r="AE515" s="150"/>
      <c r="AF515" s="150"/>
      <c r="AJ515" s="157"/>
      <c r="AK515" s="157"/>
      <c r="AL515" s="157"/>
      <c r="AM515" s="157"/>
    </row>
    <row r="516" spans="11:39">
      <c r="K516" s="4"/>
      <c r="L516" s="80"/>
      <c r="M516" s="80"/>
      <c r="N516" s="730"/>
      <c r="O516" s="80"/>
      <c r="P516" s="730"/>
      <c r="Q516" s="80"/>
      <c r="R516" s="80"/>
      <c r="S516" s="150"/>
      <c r="T516" s="731"/>
      <c r="U516" s="150"/>
      <c r="V516" s="150"/>
      <c r="W516" s="150"/>
      <c r="X516" s="150"/>
      <c r="Y516" s="150"/>
      <c r="Z516" s="150"/>
      <c r="AA516" s="150"/>
      <c r="AB516" s="150"/>
      <c r="AC516" s="150"/>
      <c r="AD516" s="150"/>
      <c r="AE516" s="150"/>
      <c r="AF516" s="150"/>
      <c r="AJ516" s="157"/>
      <c r="AK516" s="157"/>
      <c r="AL516" s="157"/>
      <c r="AM516" s="157"/>
    </row>
    <row r="517" spans="11:39">
      <c r="K517" s="4"/>
      <c r="L517" s="80"/>
      <c r="M517" s="80"/>
      <c r="N517" s="730"/>
      <c r="O517" s="80"/>
      <c r="P517" s="730"/>
      <c r="Q517" s="80"/>
      <c r="R517" s="80"/>
      <c r="S517" s="150"/>
      <c r="T517" s="731"/>
      <c r="U517" s="150"/>
      <c r="V517" s="150"/>
      <c r="W517" s="150"/>
      <c r="X517" s="150"/>
      <c r="Y517" s="150"/>
      <c r="Z517" s="150"/>
      <c r="AA517" s="150"/>
      <c r="AB517" s="150"/>
      <c r="AC517" s="150"/>
      <c r="AD517" s="150"/>
      <c r="AE517" s="150"/>
      <c r="AF517" s="150"/>
      <c r="AJ517" s="157"/>
      <c r="AK517" s="157"/>
      <c r="AL517" s="157"/>
      <c r="AM517" s="157"/>
    </row>
    <row r="518" spans="11:39">
      <c r="K518" s="4"/>
      <c r="L518" s="80"/>
      <c r="M518" s="80"/>
      <c r="N518" s="730"/>
      <c r="O518" s="80"/>
      <c r="P518" s="730"/>
      <c r="Q518" s="80"/>
      <c r="R518" s="80"/>
      <c r="S518" s="150"/>
      <c r="T518" s="731"/>
      <c r="U518" s="150"/>
      <c r="V518" s="150"/>
      <c r="W518" s="150"/>
      <c r="X518" s="150"/>
      <c r="Y518" s="150"/>
      <c r="Z518" s="150"/>
      <c r="AA518" s="150"/>
      <c r="AB518" s="150"/>
      <c r="AC518" s="150"/>
      <c r="AD518" s="150"/>
      <c r="AE518" s="150"/>
      <c r="AF518" s="150"/>
      <c r="AJ518" s="157"/>
      <c r="AK518" s="157"/>
      <c r="AL518" s="157"/>
      <c r="AM518" s="157"/>
    </row>
    <row r="519" spans="11:39">
      <c r="K519" s="134"/>
      <c r="L519" s="80"/>
      <c r="M519" s="80"/>
      <c r="N519" s="730"/>
      <c r="O519" s="80"/>
      <c r="P519" s="730"/>
      <c r="Q519" s="80"/>
      <c r="R519" s="80"/>
      <c r="S519" s="150"/>
      <c r="T519" s="731"/>
      <c r="U519" s="150"/>
      <c r="V519" s="150"/>
      <c r="W519" s="150"/>
      <c r="X519" s="150"/>
      <c r="Y519" s="150"/>
      <c r="Z519" s="150"/>
      <c r="AA519" s="150"/>
      <c r="AB519" s="150"/>
      <c r="AC519" s="150"/>
      <c r="AD519" s="150"/>
      <c r="AE519" s="150"/>
      <c r="AF519" s="150"/>
      <c r="AJ519" s="157"/>
      <c r="AK519" s="157"/>
      <c r="AL519" s="157"/>
      <c r="AM519" s="157"/>
    </row>
    <row r="520" spans="11:39">
      <c r="K520" s="4"/>
      <c r="L520" s="80"/>
      <c r="M520" s="80"/>
      <c r="N520" s="730"/>
      <c r="O520" s="80"/>
      <c r="P520" s="730"/>
      <c r="Q520" s="80"/>
      <c r="R520" s="80"/>
      <c r="S520" s="150"/>
      <c r="T520" s="731"/>
      <c r="U520" s="150"/>
      <c r="V520" s="150"/>
      <c r="W520" s="150"/>
      <c r="X520" s="150"/>
      <c r="Y520" s="150"/>
      <c r="Z520" s="150"/>
      <c r="AA520" s="150"/>
      <c r="AB520" s="150"/>
      <c r="AC520" s="150"/>
      <c r="AD520" s="150"/>
      <c r="AE520" s="150"/>
      <c r="AF520" s="150"/>
      <c r="AJ520" s="157"/>
      <c r="AK520" s="157"/>
      <c r="AL520" s="157"/>
      <c r="AM520" s="157"/>
    </row>
    <row r="521" spans="11:39">
      <c r="K521" s="4"/>
      <c r="L521" s="80"/>
      <c r="M521" s="80"/>
      <c r="N521" s="730"/>
      <c r="O521" s="80"/>
      <c r="P521" s="730"/>
      <c r="Q521" s="80"/>
      <c r="R521" s="80"/>
      <c r="S521" s="150"/>
      <c r="T521" s="731"/>
      <c r="U521" s="150"/>
      <c r="V521" s="150"/>
      <c r="W521" s="150"/>
      <c r="X521" s="150"/>
      <c r="Y521" s="150"/>
      <c r="Z521" s="150"/>
      <c r="AA521" s="150"/>
      <c r="AB521" s="150"/>
      <c r="AC521" s="150"/>
      <c r="AD521" s="150"/>
      <c r="AE521" s="150"/>
      <c r="AF521" s="150"/>
      <c r="AJ521" s="157"/>
      <c r="AK521" s="157"/>
      <c r="AL521" s="157"/>
      <c r="AM521" s="157"/>
    </row>
    <row r="522" spans="11:39">
      <c r="K522" s="4"/>
      <c r="L522" s="80"/>
      <c r="M522" s="80"/>
      <c r="N522" s="730"/>
      <c r="O522" s="80"/>
      <c r="P522" s="730"/>
      <c r="Q522" s="80"/>
      <c r="R522" s="80"/>
      <c r="S522" s="150"/>
      <c r="T522" s="731"/>
      <c r="U522" s="150"/>
      <c r="V522" s="150"/>
      <c r="W522" s="150"/>
      <c r="X522" s="150"/>
      <c r="Y522" s="150"/>
      <c r="Z522" s="150"/>
      <c r="AA522" s="150"/>
      <c r="AB522" s="150"/>
      <c r="AC522" s="150"/>
      <c r="AD522" s="150"/>
      <c r="AE522" s="150"/>
      <c r="AF522" s="150"/>
      <c r="AJ522" s="157"/>
      <c r="AK522" s="157"/>
      <c r="AL522" s="157"/>
      <c r="AM522" s="157"/>
    </row>
    <row r="523" spans="11:39">
      <c r="K523" s="134"/>
      <c r="L523" s="80"/>
      <c r="M523" s="80"/>
      <c r="N523" s="730"/>
      <c r="O523" s="80"/>
      <c r="P523" s="730"/>
      <c r="Q523" s="80"/>
      <c r="R523" s="80"/>
      <c r="S523" s="150"/>
      <c r="T523" s="731"/>
      <c r="U523" s="150"/>
      <c r="V523" s="150"/>
      <c r="W523" s="150"/>
      <c r="X523" s="150"/>
      <c r="Y523" s="150"/>
      <c r="Z523" s="150"/>
      <c r="AA523" s="150"/>
      <c r="AB523" s="150"/>
      <c r="AC523" s="150"/>
      <c r="AD523" s="150"/>
      <c r="AE523" s="150"/>
      <c r="AF523" s="150"/>
      <c r="AJ523" s="157"/>
      <c r="AK523" s="157"/>
      <c r="AL523" s="157"/>
      <c r="AM523" s="157"/>
    </row>
    <row r="524" spans="11:39">
      <c r="K524" s="4"/>
      <c r="L524" s="80"/>
      <c r="M524" s="80"/>
      <c r="N524" s="730"/>
      <c r="O524" s="80"/>
      <c r="P524" s="730"/>
      <c r="Q524" s="80"/>
      <c r="R524" s="80"/>
      <c r="S524" s="150"/>
      <c r="T524" s="731"/>
      <c r="U524" s="150"/>
      <c r="V524" s="150"/>
      <c r="W524" s="150"/>
      <c r="X524" s="150"/>
      <c r="Y524" s="150"/>
      <c r="Z524" s="150"/>
      <c r="AA524" s="150"/>
      <c r="AB524" s="150"/>
      <c r="AC524" s="150"/>
      <c r="AD524" s="150"/>
      <c r="AE524" s="150"/>
      <c r="AF524" s="150"/>
      <c r="AJ524" s="157"/>
      <c r="AK524" s="157"/>
      <c r="AL524" s="157"/>
      <c r="AM524" s="157"/>
    </row>
    <row r="525" spans="11:39">
      <c r="K525" s="4"/>
      <c r="L525" s="80"/>
      <c r="M525" s="80"/>
      <c r="N525" s="730"/>
      <c r="O525" s="80"/>
      <c r="P525" s="730"/>
      <c r="Q525" s="80"/>
      <c r="R525" s="80"/>
      <c r="S525" s="150"/>
      <c r="T525" s="731"/>
      <c r="U525" s="150"/>
      <c r="V525" s="150"/>
      <c r="W525" s="150"/>
      <c r="X525" s="150"/>
      <c r="Y525" s="150"/>
      <c r="Z525" s="150"/>
      <c r="AA525" s="150"/>
      <c r="AB525" s="150"/>
      <c r="AC525" s="150"/>
      <c r="AD525" s="150"/>
      <c r="AE525" s="150"/>
      <c r="AF525" s="150"/>
      <c r="AJ525" s="157"/>
      <c r="AK525" s="157"/>
      <c r="AL525" s="157"/>
      <c r="AM525" s="157"/>
    </row>
    <row r="526" spans="11:39">
      <c r="K526" s="4"/>
      <c r="L526" s="80"/>
      <c r="M526" s="80"/>
      <c r="N526" s="730"/>
      <c r="O526" s="80"/>
      <c r="P526" s="730"/>
      <c r="Q526" s="80"/>
      <c r="R526" s="80"/>
      <c r="S526" s="150"/>
      <c r="T526" s="731"/>
      <c r="U526" s="150"/>
      <c r="V526" s="150"/>
      <c r="W526" s="150"/>
      <c r="X526" s="150"/>
      <c r="Y526" s="150"/>
      <c r="Z526" s="150"/>
      <c r="AA526" s="150"/>
      <c r="AB526" s="150"/>
      <c r="AC526" s="150"/>
      <c r="AD526" s="150"/>
      <c r="AE526" s="150"/>
      <c r="AF526" s="150"/>
      <c r="AJ526" s="157"/>
      <c r="AK526" s="157"/>
      <c r="AL526" s="157"/>
      <c r="AM526" s="157"/>
    </row>
    <row r="527" spans="11:39">
      <c r="K527" s="134"/>
      <c r="L527" s="80"/>
      <c r="M527" s="80"/>
      <c r="N527" s="730"/>
      <c r="O527" s="80"/>
      <c r="P527" s="730"/>
      <c r="Q527" s="80"/>
      <c r="R527" s="80"/>
      <c r="S527" s="150"/>
      <c r="T527" s="731"/>
      <c r="U527" s="150"/>
      <c r="V527" s="150"/>
      <c r="W527" s="150"/>
      <c r="X527" s="150"/>
      <c r="Y527" s="150"/>
      <c r="Z527" s="150"/>
      <c r="AA527" s="150"/>
      <c r="AB527" s="150"/>
      <c r="AC527" s="150"/>
      <c r="AD527" s="150"/>
      <c r="AE527" s="150"/>
      <c r="AF527" s="150"/>
      <c r="AJ527" s="157"/>
      <c r="AK527" s="157"/>
      <c r="AL527" s="157"/>
      <c r="AM527" s="157"/>
    </row>
    <row r="528" spans="11:39">
      <c r="K528" s="4"/>
      <c r="L528" s="80"/>
      <c r="M528" s="80"/>
      <c r="N528" s="730"/>
      <c r="O528" s="80"/>
      <c r="P528" s="730"/>
      <c r="Q528" s="80"/>
      <c r="R528" s="80"/>
      <c r="S528" s="150"/>
      <c r="T528" s="731"/>
      <c r="U528" s="150"/>
      <c r="V528" s="150"/>
      <c r="W528" s="150"/>
      <c r="X528" s="150"/>
      <c r="Y528" s="150"/>
      <c r="Z528" s="150"/>
      <c r="AA528" s="150"/>
      <c r="AB528" s="150"/>
      <c r="AC528" s="150"/>
      <c r="AD528" s="150"/>
      <c r="AE528" s="150"/>
      <c r="AF528" s="150"/>
      <c r="AJ528" s="157"/>
      <c r="AK528" s="157"/>
      <c r="AL528" s="157"/>
      <c r="AM528" s="157"/>
    </row>
    <row r="529" spans="11:39">
      <c r="K529" s="4"/>
      <c r="L529" s="80"/>
      <c r="M529" s="80"/>
      <c r="N529" s="730"/>
      <c r="O529" s="80"/>
      <c r="P529" s="730"/>
      <c r="Q529" s="80"/>
      <c r="R529" s="80"/>
      <c r="S529" s="150"/>
      <c r="T529" s="731"/>
      <c r="U529" s="150"/>
      <c r="V529" s="150"/>
      <c r="W529" s="150"/>
      <c r="X529" s="150"/>
      <c r="Y529" s="150"/>
      <c r="Z529" s="150"/>
      <c r="AA529" s="150"/>
      <c r="AB529" s="150"/>
      <c r="AC529" s="150"/>
      <c r="AD529" s="150"/>
      <c r="AE529" s="150"/>
      <c r="AF529" s="150"/>
      <c r="AJ529" s="157"/>
      <c r="AK529" s="157"/>
      <c r="AL529" s="157"/>
      <c r="AM529" s="157"/>
    </row>
    <row r="530" spans="11:39">
      <c r="K530" s="4"/>
      <c r="L530" s="80"/>
      <c r="M530" s="80"/>
      <c r="N530" s="730"/>
      <c r="O530" s="80"/>
      <c r="P530" s="730"/>
      <c r="Q530" s="80"/>
      <c r="R530" s="80"/>
      <c r="S530" s="150"/>
      <c r="T530" s="731"/>
      <c r="U530" s="150"/>
      <c r="V530" s="150"/>
      <c r="W530" s="150"/>
      <c r="X530" s="150"/>
      <c r="Y530" s="150"/>
      <c r="Z530" s="150"/>
      <c r="AA530" s="150"/>
      <c r="AB530" s="150"/>
      <c r="AC530" s="150"/>
      <c r="AD530" s="150"/>
      <c r="AE530" s="150"/>
      <c r="AF530" s="150"/>
      <c r="AJ530" s="157"/>
      <c r="AK530" s="157"/>
      <c r="AL530" s="157"/>
      <c r="AM530" s="157"/>
    </row>
    <row r="531" spans="11:39">
      <c r="K531" s="134"/>
      <c r="L531" s="80"/>
      <c r="M531" s="80"/>
      <c r="N531" s="730"/>
      <c r="O531" s="80"/>
      <c r="P531" s="730"/>
      <c r="Q531" s="80"/>
      <c r="R531" s="80"/>
      <c r="S531" s="150"/>
      <c r="T531" s="731"/>
      <c r="U531" s="150"/>
      <c r="V531" s="150"/>
      <c r="W531" s="150"/>
      <c r="X531" s="150"/>
      <c r="Y531" s="150"/>
      <c r="Z531" s="150"/>
      <c r="AA531" s="150"/>
      <c r="AB531" s="150"/>
      <c r="AC531" s="150"/>
      <c r="AD531" s="150"/>
      <c r="AE531" s="150"/>
      <c r="AF531" s="150"/>
      <c r="AJ531" s="157"/>
      <c r="AK531" s="157"/>
      <c r="AL531" s="157"/>
      <c r="AM531" s="157"/>
    </row>
    <row r="532" spans="11:39">
      <c r="K532" s="4"/>
      <c r="L532" s="80"/>
      <c r="M532" s="80"/>
      <c r="N532" s="730"/>
      <c r="O532" s="80"/>
      <c r="P532" s="730"/>
      <c r="Q532" s="80"/>
      <c r="R532" s="80"/>
      <c r="S532" s="150"/>
      <c r="T532" s="731"/>
      <c r="U532" s="150"/>
      <c r="V532" s="150"/>
      <c r="W532" s="150"/>
      <c r="X532" s="150"/>
      <c r="Y532" s="150"/>
      <c r="Z532" s="150"/>
      <c r="AA532" s="150"/>
      <c r="AB532" s="150"/>
      <c r="AC532" s="150"/>
      <c r="AD532" s="150"/>
      <c r="AE532" s="150"/>
      <c r="AF532" s="150"/>
      <c r="AJ532" s="157"/>
      <c r="AK532" s="157"/>
      <c r="AL532" s="157"/>
      <c r="AM532" s="157"/>
    </row>
    <row r="533" spans="11:39">
      <c r="K533" s="4"/>
      <c r="L533" s="80"/>
      <c r="M533" s="80"/>
      <c r="N533" s="730"/>
      <c r="O533" s="80"/>
      <c r="P533" s="730"/>
      <c r="Q533" s="80"/>
      <c r="R533" s="80"/>
      <c r="S533" s="150"/>
      <c r="T533" s="731"/>
      <c r="U533" s="150"/>
      <c r="V533" s="150"/>
      <c r="W533" s="150"/>
      <c r="X533" s="150"/>
      <c r="Y533" s="150"/>
      <c r="Z533" s="150"/>
      <c r="AA533" s="150"/>
      <c r="AB533" s="150"/>
      <c r="AC533" s="150"/>
      <c r="AD533" s="150"/>
      <c r="AE533" s="150"/>
      <c r="AF533" s="150"/>
      <c r="AJ533" s="157"/>
      <c r="AK533" s="157"/>
      <c r="AL533" s="157"/>
      <c r="AM533" s="157"/>
    </row>
    <row r="534" spans="11:39">
      <c r="K534" s="4"/>
      <c r="L534" s="80"/>
      <c r="M534" s="80"/>
      <c r="N534" s="730"/>
      <c r="O534" s="80"/>
      <c r="P534" s="730"/>
      <c r="Q534" s="80"/>
      <c r="R534" s="80"/>
      <c r="S534" s="150"/>
      <c r="T534" s="731"/>
      <c r="U534" s="150"/>
      <c r="V534" s="150"/>
      <c r="W534" s="150"/>
      <c r="X534" s="150"/>
      <c r="Y534" s="150"/>
      <c r="Z534" s="150"/>
      <c r="AA534" s="150"/>
      <c r="AB534" s="150"/>
      <c r="AC534" s="150"/>
      <c r="AD534" s="150"/>
      <c r="AE534" s="150"/>
      <c r="AF534" s="150"/>
      <c r="AJ534" s="157"/>
      <c r="AK534" s="157"/>
      <c r="AL534" s="157"/>
      <c r="AM534" s="157"/>
    </row>
    <row r="535" spans="11:39">
      <c r="K535" s="134"/>
      <c r="L535" s="80"/>
      <c r="M535" s="80"/>
      <c r="N535" s="730"/>
      <c r="O535" s="80"/>
      <c r="P535" s="730"/>
      <c r="Q535" s="80"/>
      <c r="R535" s="80"/>
      <c r="S535" s="150"/>
      <c r="T535" s="731"/>
      <c r="U535" s="150"/>
      <c r="V535" s="150"/>
      <c r="W535" s="150"/>
      <c r="X535" s="150"/>
      <c r="Y535" s="150"/>
      <c r="Z535" s="150"/>
      <c r="AA535" s="150"/>
      <c r="AB535" s="150"/>
      <c r="AC535" s="150"/>
      <c r="AD535" s="150"/>
      <c r="AE535" s="150"/>
      <c r="AF535" s="150"/>
      <c r="AJ535" s="157"/>
      <c r="AK535" s="157"/>
      <c r="AL535" s="157"/>
      <c r="AM535" s="157"/>
    </row>
    <row r="536" spans="11:39">
      <c r="K536" s="4"/>
      <c r="L536" s="80"/>
      <c r="M536" s="80"/>
      <c r="N536" s="730"/>
      <c r="O536" s="80"/>
      <c r="P536" s="730"/>
      <c r="Q536" s="80"/>
      <c r="R536" s="80"/>
      <c r="S536" s="150"/>
      <c r="T536" s="731"/>
      <c r="U536" s="150"/>
      <c r="V536" s="150"/>
      <c r="W536" s="150"/>
      <c r="X536" s="150"/>
      <c r="Y536" s="150"/>
      <c r="Z536" s="150"/>
      <c r="AA536" s="150"/>
      <c r="AB536" s="150"/>
      <c r="AC536" s="150"/>
      <c r="AD536" s="150"/>
      <c r="AE536" s="150"/>
      <c r="AF536" s="150"/>
      <c r="AJ536" s="157"/>
      <c r="AK536" s="157"/>
      <c r="AL536" s="157"/>
      <c r="AM536" s="157"/>
    </row>
    <row r="537" spans="11:39">
      <c r="K537" s="4"/>
      <c r="L537" s="80"/>
      <c r="M537" s="80"/>
      <c r="N537" s="730"/>
      <c r="O537" s="80"/>
      <c r="P537" s="730"/>
      <c r="Q537" s="80"/>
      <c r="R537" s="80"/>
      <c r="S537" s="150"/>
      <c r="T537" s="731"/>
      <c r="U537" s="150"/>
      <c r="V537" s="150"/>
      <c r="W537" s="150"/>
      <c r="X537" s="150"/>
      <c r="Y537" s="150"/>
      <c r="Z537" s="150"/>
      <c r="AA537" s="150"/>
      <c r="AB537" s="150"/>
      <c r="AC537" s="150"/>
      <c r="AD537" s="150"/>
      <c r="AE537" s="150"/>
      <c r="AF537" s="150"/>
      <c r="AJ537" s="157"/>
      <c r="AK537" s="157"/>
      <c r="AL537" s="157"/>
      <c r="AM537" s="157"/>
    </row>
    <row r="538" spans="11:39">
      <c r="K538" s="4"/>
      <c r="L538" s="80"/>
      <c r="M538" s="80"/>
      <c r="N538" s="730"/>
      <c r="O538" s="80"/>
      <c r="P538" s="730"/>
      <c r="Q538" s="80"/>
      <c r="R538" s="80"/>
      <c r="S538" s="150"/>
      <c r="T538" s="731"/>
      <c r="U538" s="150"/>
      <c r="V538" s="150"/>
      <c r="W538" s="150"/>
      <c r="X538" s="150"/>
      <c r="Y538" s="150"/>
      <c r="Z538" s="150"/>
      <c r="AA538" s="150"/>
      <c r="AB538" s="150"/>
      <c r="AC538" s="150"/>
      <c r="AD538" s="150"/>
      <c r="AE538" s="150"/>
      <c r="AF538" s="150"/>
      <c r="AJ538" s="157"/>
      <c r="AK538" s="157"/>
      <c r="AL538" s="157"/>
      <c r="AM538" s="157"/>
    </row>
    <row r="539" spans="11:39">
      <c r="K539" s="134"/>
      <c r="L539" s="80"/>
      <c r="M539" s="80"/>
      <c r="N539" s="730"/>
      <c r="O539" s="80"/>
      <c r="P539" s="730"/>
      <c r="Q539" s="80"/>
      <c r="R539" s="80"/>
      <c r="S539" s="150"/>
      <c r="T539" s="731"/>
      <c r="U539" s="150"/>
      <c r="V539" s="150"/>
      <c r="W539" s="150"/>
      <c r="X539" s="150"/>
      <c r="Y539" s="150"/>
      <c r="Z539" s="150"/>
      <c r="AA539" s="150"/>
      <c r="AB539" s="150"/>
      <c r="AC539" s="150"/>
      <c r="AD539" s="150"/>
      <c r="AE539" s="150"/>
      <c r="AF539" s="150"/>
      <c r="AJ539" s="157"/>
      <c r="AK539" s="157"/>
      <c r="AL539" s="157"/>
      <c r="AM539" s="157"/>
    </row>
    <row r="540" spans="11:39">
      <c r="K540" s="4"/>
      <c r="L540" s="80"/>
      <c r="M540" s="80"/>
      <c r="N540" s="730"/>
      <c r="O540" s="80"/>
      <c r="P540" s="730"/>
      <c r="Q540" s="80"/>
      <c r="R540" s="80"/>
      <c r="S540" s="150"/>
      <c r="T540" s="731"/>
      <c r="U540" s="150"/>
      <c r="V540" s="150"/>
      <c r="W540" s="150"/>
      <c r="X540" s="150"/>
      <c r="Y540" s="150"/>
      <c r="Z540" s="150"/>
      <c r="AA540" s="150"/>
      <c r="AB540" s="150"/>
      <c r="AC540" s="150"/>
      <c r="AD540" s="150"/>
      <c r="AE540" s="150"/>
      <c r="AF540" s="150"/>
      <c r="AJ540" s="157"/>
      <c r="AK540" s="157"/>
      <c r="AL540" s="157"/>
      <c r="AM540" s="157"/>
    </row>
    <row r="541" spans="11:39">
      <c r="K541" s="4"/>
      <c r="L541" s="80"/>
      <c r="M541" s="80"/>
      <c r="N541" s="730"/>
      <c r="O541" s="80"/>
      <c r="P541" s="730"/>
      <c r="Q541" s="80"/>
      <c r="R541" s="80"/>
      <c r="S541" s="150"/>
      <c r="T541" s="731"/>
      <c r="U541" s="150"/>
      <c r="V541" s="150"/>
      <c r="W541" s="150"/>
      <c r="X541" s="150"/>
      <c r="Y541" s="150"/>
      <c r="Z541" s="150"/>
      <c r="AA541" s="150"/>
      <c r="AB541" s="150"/>
      <c r="AC541" s="150"/>
      <c r="AD541" s="150"/>
      <c r="AE541" s="150"/>
      <c r="AF541" s="150"/>
      <c r="AJ541" s="157"/>
      <c r="AK541" s="157"/>
      <c r="AL541" s="157"/>
      <c r="AM541" s="157"/>
    </row>
    <row r="542" spans="11:39">
      <c r="K542" s="4"/>
      <c r="L542" s="80"/>
      <c r="M542" s="80"/>
      <c r="N542" s="730"/>
      <c r="O542" s="80"/>
      <c r="P542" s="730"/>
      <c r="Q542" s="80"/>
      <c r="R542" s="80"/>
      <c r="S542" s="150"/>
      <c r="T542" s="731"/>
      <c r="U542" s="150"/>
      <c r="V542" s="150"/>
      <c r="W542" s="150"/>
      <c r="X542" s="150"/>
      <c r="Y542" s="150"/>
      <c r="Z542" s="150"/>
      <c r="AA542" s="150"/>
      <c r="AB542" s="150"/>
      <c r="AC542" s="150"/>
      <c r="AD542" s="150"/>
      <c r="AE542" s="150"/>
      <c r="AF542" s="150"/>
      <c r="AJ542" s="157"/>
      <c r="AK542" s="157"/>
      <c r="AL542" s="157"/>
      <c r="AM542" s="157"/>
    </row>
    <row r="543" spans="11:39">
      <c r="K543" s="134"/>
      <c r="L543" s="80"/>
      <c r="M543" s="80"/>
      <c r="N543" s="730"/>
      <c r="O543" s="80"/>
      <c r="P543" s="730"/>
      <c r="Q543" s="80"/>
      <c r="R543" s="80"/>
      <c r="S543" s="150"/>
      <c r="T543" s="731"/>
      <c r="U543" s="150"/>
      <c r="V543" s="150"/>
      <c r="W543" s="150"/>
      <c r="X543" s="150"/>
      <c r="Y543" s="150"/>
      <c r="Z543" s="150"/>
      <c r="AA543" s="150"/>
      <c r="AB543" s="150"/>
      <c r="AC543" s="150"/>
      <c r="AD543" s="150"/>
      <c r="AE543" s="150"/>
      <c r="AF543" s="150"/>
      <c r="AJ543" s="157"/>
      <c r="AK543" s="157"/>
      <c r="AL543" s="157"/>
      <c r="AM543" s="157"/>
    </row>
    <row r="544" spans="11:39">
      <c r="K544" s="4"/>
      <c r="L544" s="80"/>
      <c r="M544" s="80"/>
      <c r="N544" s="730"/>
      <c r="O544" s="80"/>
      <c r="P544" s="730"/>
      <c r="Q544" s="80"/>
      <c r="R544" s="80"/>
      <c r="S544" s="150"/>
      <c r="T544" s="731"/>
      <c r="U544" s="150"/>
      <c r="V544" s="150"/>
      <c r="W544" s="150"/>
      <c r="X544" s="150"/>
      <c r="Y544" s="150"/>
      <c r="Z544" s="150"/>
      <c r="AA544" s="150"/>
      <c r="AB544" s="150"/>
      <c r="AC544" s="150"/>
      <c r="AD544" s="150"/>
      <c r="AE544" s="150"/>
      <c r="AF544" s="150"/>
      <c r="AJ544" s="157"/>
      <c r="AK544" s="157"/>
      <c r="AL544" s="157"/>
      <c r="AM544" s="157"/>
    </row>
    <row r="545" spans="11:39">
      <c r="K545" s="4"/>
      <c r="L545" s="80"/>
      <c r="M545" s="80"/>
      <c r="N545" s="730"/>
      <c r="O545" s="80"/>
      <c r="P545" s="730"/>
      <c r="Q545" s="80"/>
      <c r="R545" s="80"/>
      <c r="S545" s="150"/>
      <c r="T545" s="731"/>
      <c r="U545" s="150"/>
      <c r="V545" s="150"/>
      <c r="W545" s="150"/>
      <c r="X545" s="150"/>
      <c r="Y545" s="150"/>
      <c r="Z545" s="150"/>
      <c r="AA545" s="150"/>
      <c r="AB545" s="150"/>
      <c r="AC545" s="150"/>
      <c r="AD545" s="150"/>
      <c r="AE545" s="150"/>
      <c r="AF545" s="150"/>
      <c r="AJ545" s="157"/>
      <c r="AK545" s="157"/>
      <c r="AL545" s="157"/>
      <c r="AM545" s="157"/>
    </row>
    <row r="546" spans="11:39">
      <c r="K546" s="4"/>
      <c r="L546" s="80"/>
      <c r="M546" s="80"/>
      <c r="N546" s="730"/>
      <c r="O546" s="80"/>
      <c r="P546" s="730"/>
      <c r="Q546" s="80"/>
      <c r="R546" s="80"/>
      <c r="S546" s="150"/>
      <c r="T546" s="731"/>
      <c r="U546" s="150"/>
      <c r="V546" s="150"/>
      <c r="W546" s="150"/>
      <c r="X546" s="150"/>
      <c r="Y546" s="150"/>
      <c r="Z546" s="150"/>
      <c r="AA546" s="150"/>
      <c r="AB546" s="150"/>
      <c r="AC546" s="150"/>
      <c r="AD546" s="150"/>
      <c r="AE546" s="150"/>
      <c r="AF546" s="150"/>
      <c r="AJ546" s="157"/>
      <c r="AK546" s="157"/>
      <c r="AL546" s="157"/>
      <c r="AM546" s="157"/>
    </row>
    <row r="547" spans="11:39">
      <c r="K547" s="134"/>
      <c r="L547" s="80"/>
      <c r="M547" s="80"/>
      <c r="N547" s="730"/>
      <c r="O547" s="80"/>
      <c r="P547" s="730"/>
      <c r="Q547" s="80"/>
      <c r="R547" s="80"/>
      <c r="S547" s="150"/>
      <c r="T547" s="731"/>
      <c r="U547" s="150"/>
      <c r="V547" s="150"/>
      <c r="W547" s="150"/>
      <c r="X547" s="150"/>
      <c r="Y547" s="150"/>
      <c r="Z547" s="150"/>
      <c r="AA547" s="150"/>
      <c r="AB547" s="150"/>
      <c r="AC547" s="150"/>
      <c r="AD547" s="150"/>
      <c r="AE547" s="150"/>
      <c r="AF547" s="150"/>
      <c r="AJ547" s="157"/>
      <c r="AK547" s="157"/>
      <c r="AL547" s="157"/>
      <c r="AM547" s="157"/>
    </row>
    <row r="548" spans="11:39">
      <c r="K548" s="4"/>
      <c r="L548" s="80"/>
      <c r="M548" s="80"/>
      <c r="N548" s="730"/>
      <c r="O548" s="80"/>
      <c r="P548" s="730"/>
      <c r="Q548" s="80"/>
      <c r="R548" s="80"/>
      <c r="S548" s="150"/>
      <c r="T548" s="731"/>
      <c r="U548" s="150"/>
      <c r="V548" s="150"/>
      <c r="W548" s="150"/>
      <c r="X548" s="150"/>
      <c r="Y548" s="150"/>
      <c r="Z548" s="150"/>
      <c r="AA548" s="150"/>
      <c r="AB548" s="150"/>
      <c r="AC548" s="150"/>
      <c r="AD548" s="150"/>
      <c r="AE548" s="150"/>
      <c r="AF548" s="150"/>
      <c r="AJ548" s="157"/>
      <c r="AK548" s="157"/>
      <c r="AL548" s="157"/>
      <c r="AM548" s="157"/>
    </row>
    <row r="549" spans="11:39">
      <c r="K549" s="4"/>
      <c r="L549" s="80"/>
      <c r="M549" s="80"/>
      <c r="N549" s="730"/>
      <c r="O549" s="80"/>
      <c r="P549" s="730"/>
      <c r="Q549" s="80"/>
      <c r="R549" s="80"/>
      <c r="S549" s="150"/>
      <c r="T549" s="731"/>
      <c r="U549" s="150"/>
      <c r="V549" s="150"/>
      <c r="W549" s="150"/>
      <c r="X549" s="150"/>
      <c r="Y549" s="150"/>
      <c r="Z549" s="150"/>
      <c r="AA549" s="150"/>
      <c r="AB549" s="150"/>
      <c r="AC549" s="150"/>
      <c r="AD549" s="150"/>
      <c r="AE549" s="150"/>
      <c r="AF549" s="150"/>
      <c r="AJ549" s="157"/>
      <c r="AK549" s="157"/>
      <c r="AL549" s="157"/>
      <c r="AM549" s="157"/>
    </row>
    <row r="550" spans="11:39">
      <c r="K550" s="4"/>
      <c r="L550" s="80"/>
      <c r="M550" s="80"/>
      <c r="N550" s="730"/>
      <c r="O550" s="80"/>
      <c r="P550" s="730"/>
      <c r="Q550" s="80"/>
      <c r="R550" s="80"/>
      <c r="S550" s="150"/>
      <c r="T550" s="731"/>
      <c r="U550" s="150"/>
      <c r="V550" s="150"/>
      <c r="W550" s="150"/>
      <c r="X550" s="150"/>
      <c r="Y550" s="150"/>
      <c r="Z550" s="150"/>
      <c r="AA550" s="150"/>
      <c r="AB550" s="150"/>
      <c r="AC550" s="150"/>
      <c r="AD550" s="150"/>
      <c r="AE550" s="150"/>
      <c r="AF550" s="150"/>
      <c r="AJ550" s="157"/>
      <c r="AK550" s="157"/>
      <c r="AL550" s="157"/>
      <c r="AM550" s="157"/>
    </row>
    <row r="551" spans="11:39">
      <c r="K551" s="134"/>
      <c r="L551" s="80"/>
      <c r="M551" s="80"/>
      <c r="N551" s="730"/>
      <c r="O551" s="80"/>
      <c r="P551" s="730"/>
      <c r="Q551" s="80"/>
      <c r="R551" s="80"/>
      <c r="S551" s="150"/>
      <c r="T551" s="731"/>
      <c r="U551" s="150"/>
      <c r="V551" s="150"/>
      <c r="W551" s="150"/>
      <c r="X551" s="150"/>
      <c r="Y551" s="150"/>
      <c r="Z551" s="150"/>
      <c r="AA551" s="150"/>
      <c r="AB551" s="150"/>
      <c r="AC551" s="150"/>
      <c r="AD551" s="150"/>
      <c r="AE551" s="150"/>
      <c r="AF551" s="150"/>
      <c r="AJ551" s="157"/>
      <c r="AK551" s="157"/>
      <c r="AL551" s="157"/>
      <c r="AM551" s="157"/>
    </row>
    <row r="552" spans="11:39">
      <c r="K552" s="4"/>
      <c r="L552" s="80"/>
      <c r="M552" s="80"/>
      <c r="N552" s="730"/>
      <c r="O552" s="80"/>
      <c r="P552" s="730"/>
      <c r="Q552" s="80"/>
      <c r="R552" s="80"/>
      <c r="S552" s="150"/>
      <c r="T552" s="731"/>
      <c r="U552" s="150"/>
      <c r="V552" s="150"/>
      <c r="W552" s="150"/>
      <c r="X552" s="150"/>
      <c r="Y552" s="150"/>
      <c r="Z552" s="150"/>
      <c r="AA552" s="150"/>
      <c r="AB552" s="150"/>
      <c r="AC552" s="150"/>
      <c r="AD552" s="150"/>
      <c r="AE552" s="150"/>
      <c r="AF552" s="150"/>
      <c r="AJ552" s="157"/>
      <c r="AK552" s="157"/>
      <c r="AL552" s="157"/>
      <c r="AM552" s="157"/>
    </row>
    <row r="553" spans="11:39">
      <c r="K553" s="4"/>
      <c r="L553" s="80"/>
      <c r="M553" s="80"/>
      <c r="N553" s="730"/>
      <c r="O553" s="80"/>
      <c r="P553" s="730"/>
      <c r="Q553" s="80"/>
      <c r="R553" s="80"/>
      <c r="S553" s="150"/>
      <c r="T553" s="731"/>
      <c r="U553" s="150"/>
      <c r="V553" s="150"/>
      <c r="W553" s="150"/>
      <c r="X553" s="150"/>
      <c r="Y553" s="150"/>
      <c r="Z553" s="150"/>
      <c r="AA553" s="150"/>
      <c r="AB553" s="150"/>
      <c r="AC553" s="150"/>
      <c r="AD553" s="150"/>
      <c r="AE553" s="150"/>
      <c r="AF553" s="150"/>
      <c r="AJ553" s="157"/>
      <c r="AK553" s="157"/>
      <c r="AL553" s="157"/>
      <c r="AM553" s="157"/>
    </row>
    <row r="554" spans="11:39">
      <c r="K554" s="4"/>
      <c r="L554" s="80"/>
      <c r="M554" s="80"/>
      <c r="N554" s="730"/>
      <c r="O554" s="80"/>
      <c r="P554" s="730"/>
      <c r="Q554" s="80"/>
      <c r="R554" s="80"/>
      <c r="S554" s="150"/>
      <c r="T554" s="731"/>
      <c r="U554" s="150"/>
      <c r="V554" s="150"/>
      <c r="W554" s="150"/>
      <c r="X554" s="150"/>
      <c r="Y554" s="150"/>
      <c r="Z554" s="150"/>
      <c r="AA554" s="150"/>
      <c r="AB554" s="150"/>
      <c r="AC554" s="150"/>
      <c r="AD554" s="150"/>
      <c r="AE554" s="150"/>
      <c r="AF554" s="150"/>
      <c r="AJ554" s="157"/>
      <c r="AK554" s="157"/>
      <c r="AL554" s="157"/>
      <c r="AM554" s="157"/>
    </row>
    <row r="555" spans="11:39">
      <c r="K555" s="134"/>
      <c r="L555" s="80"/>
      <c r="M555" s="80"/>
      <c r="N555" s="730"/>
      <c r="O555" s="80"/>
      <c r="P555" s="730"/>
      <c r="Q555" s="80"/>
      <c r="R555" s="80"/>
      <c r="S555" s="150"/>
      <c r="T555" s="731"/>
      <c r="U555" s="150"/>
      <c r="V555" s="150"/>
      <c r="W555" s="150"/>
      <c r="X555" s="150"/>
      <c r="Y555" s="150"/>
      <c r="Z555" s="150"/>
      <c r="AA555" s="150"/>
      <c r="AB555" s="150"/>
      <c r="AC555" s="150"/>
      <c r="AD555" s="150"/>
      <c r="AE555" s="150"/>
      <c r="AF555" s="150"/>
      <c r="AJ555" s="157"/>
      <c r="AK555" s="157"/>
      <c r="AL555" s="157"/>
      <c r="AM555" s="157"/>
    </row>
    <row r="556" spans="11:39">
      <c r="K556" s="4"/>
      <c r="L556" s="80"/>
      <c r="M556" s="80"/>
      <c r="N556" s="730"/>
      <c r="O556" s="80"/>
      <c r="P556" s="730"/>
      <c r="Q556" s="80"/>
      <c r="R556" s="80"/>
      <c r="S556" s="150"/>
      <c r="T556" s="731"/>
      <c r="U556" s="150"/>
      <c r="V556" s="150"/>
      <c r="W556" s="150"/>
      <c r="X556" s="150"/>
      <c r="Y556" s="150"/>
      <c r="Z556" s="150"/>
      <c r="AA556" s="150"/>
      <c r="AB556" s="150"/>
      <c r="AC556" s="150"/>
      <c r="AD556" s="150"/>
      <c r="AE556" s="150"/>
      <c r="AF556" s="150"/>
      <c r="AJ556" s="157"/>
      <c r="AK556" s="157"/>
      <c r="AL556" s="157"/>
      <c r="AM556" s="157"/>
    </row>
    <row r="557" spans="11:39">
      <c r="K557" s="4"/>
      <c r="L557" s="80"/>
      <c r="M557" s="80"/>
      <c r="N557" s="730"/>
      <c r="O557" s="80"/>
      <c r="P557" s="730"/>
      <c r="Q557" s="80"/>
      <c r="R557" s="80"/>
      <c r="S557" s="150"/>
      <c r="T557" s="731"/>
      <c r="U557" s="150"/>
      <c r="V557" s="150"/>
      <c r="W557" s="150"/>
      <c r="X557" s="150"/>
      <c r="Y557" s="150"/>
      <c r="Z557" s="150"/>
      <c r="AA557" s="150"/>
      <c r="AB557" s="150"/>
      <c r="AC557" s="150"/>
      <c r="AD557" s="150"/>
      <c r="AE557" s="150"/>
      <c r="AF557" s="150"/>
      <c r="AJ557" s="157"/>
      <c r="AK557" s="157"/>
      <c r="AL557" s="157"/>
      <c r="AM557" s="157"/>
    </row>
    <row r="558" spans="11:39">
      <c r="K558" s="4"/>
      <c r="L558" s="80"/>
      <c r="M558" s="80"/>
      <c r="N558" s="730"/>
      <c r="O558" s="80"/>
      <c r="P558" s="730"/>
      <c r="Q558" s="80"/>
      <c r="R558" s="80"/>
      <c r="S558" s="150"/>
      <c r="T558" s="731"/>
      <c r="U558" s="150"/>
      <c r="V558" s="150"/>
      <c r="W558" s="150"/>
      <c r="X558" s="150"/>
      <c r="Y558" s="150"/>
      <c r="Z558" s="150"/>
      <c r="AA558" s="150"/>
      <c r="AB558" s="150"/>
      <c r="AC558" s="150"/>
      <c r="AD558" s="150"/>
      <c r="AE558" s="150"/>
      <c r="AF558" s="150"/>
      <c r="AJ558" s="157"/>
      <c r="AK558" s="157"/>
      <c r="AL558" s="157"/>
      <c r="AM558" s="157"/>
    </row>
    <row r="559" spans="11:39">
      <c r="K559" s="134"/>
      <c r="L559" s="80"/>
      <c r="M559" s="80"/>
      <c r="N559" s="730"/>
      <c r="O559" s="80"/>
      <c r="P559" s="730"/>
      <c r="Q559" s="80"/>
      <c r="R559" s="80"/>
      <c r="S559" s="150"/>
      <c r="T559" s="731"/>
      <c r="U559" s="150"/>
      <c r="V559" s="150"/>
      <c r="W559" s="150"/>
      <c r="X559" s="150"/>
      <c r="Y559" s="150"/>
      <c r="Z559" s="150"/>
      <c r="AA559" s="150"/>
      <c r="AB559" s="150"/>
      <c r="AC559" s="150"/>
      <c r="AD559" s="150"/>
      <c r="AE559" s="150"/>
      <c r="AF559" s="150"/>
      <c r="AJ559" s="157"/>
      <c r="AK559" s="157"/>
      <c r="AL559" s="157"/>
      <c r="AM559" s="157"/>
    </row>
    <row r="560" spans="11:39">
      <c r="K560" s="4"/>
      <c r="L560" s="80"/>
      <c r="M560" s="80"/>
      <c r="N560" s="730"/>
      <c r="O560" s="80"/>
      <c r="P560" s="730"/>
      <c r="Q560" s="80"/>
      <c r="R560" s="80"/>
      <c r="S560" s="150"/>
      <c r="T560" s="731"/>
      <c r="U560" s="150"/>
      <c r="V560" s="150"/>
      <c r="W560" s="150"/>
      <c r="X560" s="150"/>
      <c r="Y560" s="150"/>
      <c r="Z560" s="150"/>
      <c r="AA560" s="150"/>
      <c r="AB560" s="150"/>
      <c r="AC560" s="150"/>
      <c r="AD560" s="150"/>
      <c r="AE560" s="150"/>
      <c r="AF560" s="150"/>
      <c r="AJ560" s="157"/>
      <c r="AK560" s="157"/>
      <c r="AL560" s="157"/>
      <c r="AM560" s="157"/>
    </row>
    <row r="561" spans="11:39">
      <c r="K561" s="4"/>
      <c r="L561" s="80"/>
      <c r="M561" s="80"/>
      <c r="N561" s="730"/>
      <c r="O561" s="80"/>
      <c r="P561" s="730"/>
      <c r="Q561" s="80"/>
      <c r="R561" s="80"/>
      <c r="S561" s="150"/>
      <c r="T561" s="731"/>
      <c r="U561" s="150"/>
      <c r="V561" s="150"/>
      <c r="W561" s="150"/>
      <c r="X561" s="150"/>
      <c r="Y561" s="150"/>
      <c r="Z561" s="150"/>
      <c r="AA561" s="150"/>
      <c r="AB561" s="150"/>
      <c r="AC561" s="150"/>
      <c r="AD561" s="150"/>
      <c r="AE561" s="150"/>
      <c r="AF561" s="150"/>
      <c r="AJ561" s="157"/>
      <c r="AK561" s="157"/>
      <c r="AL561" s="157"/>
      <c r="AM561" s="157"/>
    </row>
    <row r="562" spans="11:39">
      <c r="K562" s="4"/>
      <c r="L562" s="80"/>
      <c r="M562" s="80"/>
      <c r="N562" s="730"/>
      <c r="O562" s="80"/>
      <c r="P562" s="730"/>
      <c r="Q562" s="80"/>
      <c r="R562" s="80"/>
      <c r="S562" s="150"/>
      <c r="T562" s="731"/>
      <c r="U562" s="150"/>
      <c r="V562" s="150"/>
      <c r="W562" s="150"/>
      <c r="X562" s="150"/>
      <c r="Y562" s="150"/>
      <c r="Z562" s="150"/>
      <c r="AA562" s="150"/>
      <c r="AB562" s="150"/>
      <c r="AC562" s="150"/>
      <c r="AD562" s="150"/>
      <c r="AE562" s="150"/>
      <c r="AF562" s="150"/>
      <c r="AJ562" s="157"/>
      <c r="AK562" s="157"/>
      <c r="AL562" s="157"/>
      <c r="AM562" s="157"/>
    </row>
    <row r="563" spans="11:39">
      <c r="K563" s="134"/>
      <c r="L563" s="80"/>
      <c r="M563" s="80"/>
      <c r="N563" s="730"/>
      <c r="O563" s="80"/>
      <c r="P563" s="730"/>
      <c r="Q563" s="80"/>
      <c r="R563" s="80"/>
      <c r="S563" s="150"/>
      <c r="T563" s="731"/>
      <c r="U563" s="150"/>
      <c r="V563" s="150"/>
      <c r="W563" s="150"/>
      <c r="X563" s="150"/>
      <c r="Y563" s="150"/>
      <c r="Z563" s="150"/>
      <c r="AA563" s="150"/>
      <c r="AB563" s="150"/>
      <c r="AC563" s="150"/>
      <c r="AD563" s="150"/>
      <c r="AE563" s="150"/>
      <c r="AF563" s="150"/>
      <c r="AJ563" s="157"/>
      <c r="AK563" s="157"/>
      <c r="AL563" s="157"/>
      <c r="AM563" s="157"/>
    </row>
    <row r="564" spans="11:39">
      <c r="K564" s="4"/>
      <c r="L564" s="80"/>
      <c r="M564" s="80"/>
      <c r="N564" s="730"/>
      <c r="O564" s="80"/>
      <c r="P564" s="730"/>
      <c r="Q564" s="80"/>
      <c r="R564" s="80"/>
      <c r="S564" s="150"/>
      <c r="T564" s="731"/>
      <c r="U564" s="150"/>
      <c r="V564" s="150"/>
      <c r="W564" s="150"/>
      <c r="X564" s="150"/>
      <c r="Y564" s="150"/>
      <c r="Z564" s="150"/>
      <c r="AA564" s="150"/>
      <c r="AB564" s="150"/>
      <c r="AC564" s="150"/>
      <c r="AD564" s="150"/>
      <c r="AE564" s="150"/>
      <c r="AF564" s="150"/>
      <c r="AJ564" s="157"/>
      <c r="AK564" s="157"/>
      <c r="AL564" s="157"/>
      <c r="AM564" s="157"/>
    </row>
    <row r="565" spans="11:39">
      <c r="K565" s="4"/>
      <c r="L565" s="80"/>
      <c r="M565" s="80"/>
      <c r="N565" s="730"/>
      <c r="O565" s="80"/>
      <c r="P565" s="730"/>
      <c r="Q565" s="80"/>
      <c r="R565" s="80"/>
      <c r="S565" s="150"/>
      <c r="T565" s="731"/>
      <c r="U565" s="150"/>
      <c r="V565" s="150"/>
      <c r="W565" s="150"/>
      <c r="X565" s="150"/>
      <c r="Y565" s="150"/>
      <c r="Z565" s="150"/>
      <c r="AA565" s="150"/>
      <c r="AB565" s="150"/>
      <c r="AC565" s="150"/>
      <c r="AD565" s="150"/>
      <c r="AE565" s="150"/>
      <c r="AF565" s="150"/>
      <c r="AJ565" s="157"/>
      <c r="AK565" s="157"/>
      <c r="AL565" s="157"/>
      <c r="AM565" s="157"/>
    </row>
    <row r="566" spans="11:39">
      <c r="K566" s="4"/>
      <c r="L566" s="80"/>
      <c r="M566" s="80"/>
      <c r="N566" s="730"/>
      <c r="O566" s="80"/>
      <c r="P566" s="730"/>
      <c r="Q566" s="80"/>
      <c r="R566" s="80"/>
      <c r="S566" s="150"/>
      <c r="T566" s="731"/>
      <c r="U566" s="150"/>
      <c r="V566" s="150"/>
      <c r="W566" s="150"/>
      <c r="X566" s="150"/>
      <c r="Y566" s="150"/>
      <c r="Z566" s="150"/>
      <c r="AA566" s="150"/>
      <c r="AB566" s="150"/>
      <c r="AC566" s="150"/>
      <c r="AD566" s="150"/>
      <c r="AE566" s="150"/>
      <c r="AF566" s="150"/>
      <c r="AJ566" s="157"/>
      <c r="AK566" s="157"/>
      <c r="AL566" s="157"/>
      <c r="AM566" s="157"/>
    </row>
    <row r="567" spans="11:39">
      <c r="K567" s="134"/>
      <c r="L567" s="80"/>
      <c r="M567" s="80"/>
      <c r="N567" s="730"/>
      <c r="O567" s="80"/>
      <c r="P567" s="730"/>
      <c r="Q567" s="80"/>
      <c r="R567" s="80"/>
      <c r="S567" s="150"/>
      <c r="T567" s="731"/>
      <c r="U567" s="150"/>
      <c r="V567" s="150"/>
      <c r="W567" s="150"/>
      <c r="X567" s="150"/>
      <c r="Y567" s="150"/>
      <c r="Z567" s="150"/>
      <c r="AA567" s="150"/>
      <c r="AB567" s="150"/>
      <c r="AC567" s="150"/>
      <c r="AD567" s="150"/>
      <c r="AE567" s="150"/>
      <c r="AF567" s="150"/>
      <c r="AJ567" s="157"/>
      <c r="AK567" s="157"/>
      <c r="AL567" s="157"/>
      <c r="AM567" s="157"/>
    </row>
    <row r="568" spans="11:39">
      <c r="K568" s="4"/>
      <c r="L568" s="80"/>
      <c r="M568" s="80"/>
      <c r="N568" s="730"/>
      <c r="O568" s="80"/>
      <c r="P568" s="730"/>
      <c r="Q568" s="80"/>
      <c r="R568" s="80"/>
      <c r="S568" s="150"/>
      <c r="T568" s="731"/>
      <c r="U568" s="150"/>
      <c r="V568" s="150"/>
      <c r="W568" s="150"/>
      <c r="X568" s="150"/>
      <c r="Y568" s="150"/>
      <c r="Z568" s="150"/>
      <c r="AA568" s="150"/>
      <c r="AB568" s="150"/>
      <c r="AC568" s="150"/>
      <c r="AD568" s="150"/>
      <c r="AE568" s="150"/>
      <c r="AF568" s="150"/>
      <c r="AJ568" s="157"/>
      <c r="AK568" s="157"/>
      <c r="AL568" s="157"/>
      <c r="AM568" s="157"/>
    </row>
    <row r="569" spans="11:39">
      <c r="K569" s="4"/>
      <c r="L569" s="80"/>
      <c r="M569" s="80"/>
      <c r="N569" s="730"/>
      <c r="O569" s="80"/>
      <c r="P569" s="730"/>
      <c r="Q569" s="80"/>
      <c r="R569" s="80"/>
      <c r="S569" s="150"/>
      <c r="T569" s="731"/>
      <c r="U569" s="150"/>
      <c r="V569" s="150"/>
      <c r="W569" s="150"/>
      <c r="X569" s="150"/>
      <c r="Y569" s="150"/>
      <c r="Z569" s="150"/>
      <c r="AA569" s="150"/>
      <c r="AB569" s="150"/>
      <c r="AC569" s="150"/>
      <c r="AD569" s="150"/>
      <c r="AE569" s="150"/>
      <c r="AF569" s="150"/>
      <c r="AJ569" s="157"/>
      <c r="AK569" s="157"/>
      <c r="AL569" s="157"/>
      <c r="AM569" s="157"/>
    </row>
    <row r="570" spans="11:39">
      <c r="K570" s="4"/>
      <c r="L570" s="80"/>
      <c r="M570" s="80"/>
      <c r="N570" s="730"/>
      <c r="O570" s="80"/>
      <c r="P570" s="730"/>
      <c r="Q570" s="80"/>
      <c r="R570" s="80"/>
      <c r="S570" s="150"/>
      <c r="T570" s="731"/>
      <c r="U570" s="150"/>
      <c r="V570" s="150"/>
      <c r="W570" s="150"/>
      <c r="X570" s="150"/>
      <c r="Y570" s="150"/>
      <c r="Z570" s="150"/>
      <c r="AA570" s="150"/>
      <c r="AB570" s="150"/>
      <c r="AC570" s="150"/>
      <c r="AD570" s="150"/>
      <c r="AE570" s="150"/>
      <c r="AF570" s="150"/>
      <c r="AJ570" s="157"/>
      <c r="AK570" s="157"/>
      <c r="AL570" s="157"/>
      <c r="AM570" s="157"/>
    </row>
    <row r="571" spans="11:39">
      <c r="K571" s="134"/>
      <c r="L571" s="80"/>
      <c r="M571" s="80"/>
      <c r="N571" s="730"/>
      <c r="O571" s="80"/>
      <c r="P571" s="730"/>
      <c r="Q571" s="80"/>
      <c r="R571" s="80"/>
      <c r="S571" s="150"/>
      <c r="T571" s="731"/>
      <c r="U571" s="150"/>
      <c r="V571" s="150"/>
      <c r="W571" s="150"/>
      <c r="X571" s="150"/>
      <c r="Y571" s="150"/>
      <c r="Z571" s="150"/>
      <c r="AA571" s="150"/>
      <c r="AB571" s="150"/>
      <c r="AC571" s="150"/>
      <c r="AD571" s="150"/>
      <c r="AE571" s="150"/>
      <c r="AF571" s="150"/>
      <c r="AJ571" s="157"/>
      <c r="AK571" s="157"/>
      <c r="AL571" s="157"/>
      <c r="AM571" s="157"/>
    </row>
    <row r="572" spans="11:39">
      <c r="K572" s="4"/>
      <c r="L572" s="80"/>
      <c r="M572" s="80"/>
      <c r="N572" s="730"/>
      <c r="O572" s="80"/>
      <c r="P572" s="730"/>
      <c r="Q572" s="80"/>
      <c r="R572" s="80"/>
      <c r="S572" s="150"/>
      <c r="T572" s="731"/>
      <c r="U572" s="150"/>
      <c r="V572" s="150"/>
      <c r="W572" s="150"/>
      <c r="X572" s="150"/>
      <c r="Y572" s="150"/>
      <c r="Z572" s="150"/>
      <c r="AA572" s="150"/>
      <c r="AB572" s="150"/>
      <c r="AC572" s="150"/>
      <c r="AD572" s="150"/>
      <c r="AE572" s="150"/>
      <c r="AF572" s="150"/>
      <c r="AJ572" s="157"/>
      <c r="AK572" s="157"/>
      <c r="AL572" s="157"/>
      <c r="AM572" s="157"/>
    </row>
    <row r="573" spans="11:39">
      <c r="K573" s="4"/>
      <c r="L573" s="80"/>
      <c r="M573" s="80"/>
      <c r="N573" s="730"/>
      <c r="O573" s="80"/>
      <c r="P573" s="730"/>
      <c r="Q573" s="80"/>
      <c r="R573" s="80"/>
      <c r="S573" s="150"/>
      <c r="T573" s="731"/>
      <c r="U573" s="150"/>
      <c r="V573" s="150"/>
      <c r="W573" s="150"/>
      <c r="X573" s="150"/>
      <c r="Y573" s="150"/>
      <c r="Z573" s="150"/>
      <c r="AA573" s="150"/>
      <c r="AB573" s="150"/>
      <c r="AC573" s="150"/>
      <c r="AD573" s="150"/>
      <c r="AE573" s="150"/>
      <c r="AF573" s="150"/>
      <c r="AJ573" s="157"/>
      <c r="AK573" s="157"/>
      <c r="AL573" s="157"/>
      <c r="AM573" s="157"/>
    </row>
    <row r="574" spans="11:39">
      <c r="K574" s="4"/>
      <c r="L574" s="80"/>
      <c r="M574" s="80"/>
      <c r="N574" s="730"/>
      <c r="O574" s="80"/>
      <c r="P574" s="730"/>
      <c r="Q574" s="80"/>
      <c r="R574" s="80"/>
      <c r="S574" s="150"/>
      <c r="T574" s="731"/>
      <c r="U574" s="150"/>
      <c r="V574" s="150"/>
      <c r="W574" s="150"/>
      <c r="X574" s="150"/>
      <c r="Y574" s="150"/>
      <c r="Z574" s="150"/>
      <c r="AA574" s="150"/>
      <c r="AB574" s="150"/>
      <c r="AC574" s="150"/>
      <c r="AD574" s="150"/>
      <c r="AE574" s="150"/>
      <c r="AF574" s="150"/>
      <c r="AJ574" s="157"/>
      <c r="AK574" s="157"/>
      <c r="AL574" s="157"/>
      <c r="AM574" s="157"/>
    </row>
    <row r="575" spans="11:39">
      <c r="K575" s="134"/>
      <c r="L575" s="80"/>
      <c r="M575" s="80"/>
      <c r="N575" s="730"/>
      <c r="O575" s="80"/>
      <c r="P575" s="730"/>
      <c r="Q575" s="80"/>
      <c r="R575" s="80"/>
      <c r="S575" s="150"/>
      <c r="T575" s="731"/>
      <c r="U575" s="150"/>
      <c r="V575" s="150"/>
      <c r="W575" s="150"/>
      <c r="X575" s="150"/>
      <c r="Y575" s="150"/>
      <c r="Z575" s="150"/>
      <c r="AA575" s="150"/>
      <c r="AB575" s="150"/>
      <c r="AC575" s="150"/>
      <c r="AD575" s="150"/>
      <c r="AE575" s="150"/>
      <c r="AF575" s="150"/>
      <c r="AJ575" s="157"/>
      <c r="AK575" s="157"/>
      <c r="AL575" s="157"/>
      <c r="AM575" s="157"/>
    </row>
    <row r="576" spans="11:39">
      <c r="K576" s="4"/>
      <c r="L576" s="80"/>
      <c r="M576" s="80"/>
      <c r="N576" s="730"/>
      <c r="O576" s="80"/>
      <c r="P576" s="730"/>
      <c r="Q576" s="80"/>
      <c r="R576" s="80"/>
      <c r="S576" s="150"/>
      <c r="T576" s="731"/>
      <c r="U576" s="150"/>
      <c r="V576" s="150"/>
      <c r="W576" s="150"/>
      <c r="X576" s="150"/>
      <c r="Y576" s="150"/>
      <c r="Z576" s="150"/>
      <c r="AA576" s="150"/>
      <c r="AB576" s="150"/>
      <c r="AC576" s="150"/>
      <c r="AD576" s="150"/>
      <c r="AE576" s="150"/>
      <c r="AF576" s="150"/>
      <c r="AJ576" s="157"/>
      <c r="AK576" s="157"/>
      <c r="AL576" s="157"/>
      <c r="AM576" s="157"/>
    </row>
    <row r="577" spans="11:39">
      <c r="K577" s="4"/>
      <c r="L577" s="80"/>
      <c r="M577" s="80"/>
      <c r="N577" s="730"/>
      <c r="O577" s="80"/>
      <c r="P577" s="730"/>
      <c r="Q577" s="80"/>
      <c r="R577" s="80"/>
      <c r="S577" s="150"/>
      <c r="T577" s="731"/>
      <c r="U577" s="150"/>
      <c r="V577" s="150"/>
      <c r="W577" s="150"/>
      <c r="X577" s="150"/>
      <c r="Y577" s="150"/>
      <c r="Z577" s="150"/>
      <c r="AA577" s="150"/>
      <c r="AB577" s="150"/>
      <c r="AC577" s="150"/>
      <c r="AD577" s="150"/>
      <c r="AE577" s="150"/>
      <c r="AF577" s="150"/>
      <c r="AJ577" s="157"/>
      <c r="AK577" s="157"/>
      <c r="AL577" s="157"/>
      <c r="AM577" s="157"/>
    </row>
    <row r="578" spans="11:39">
      <c r="K578" s="4"/>
      <c r="L578" s="80"/>
      <c r="M578" s="80"/>
      <c r="N578" s="730"/>
      <c r="O578" s="80"/>
      <c r="P578" s="730"/>
      <c r="Q578" s="80"/>
      <c r="R578" s="80"/>
      <c r="S578" s="150"/>
      <c r="T578" s="731"/>
      <c r="U578" s="150"/>
      <c r="V578" s="150"/>
      <c r="W578" s="150"/>
      <c r="X578" s="150"/>
      <c r="Y578" s="150"/>
      <c r="Z578" s="150"/>
      <c r="AA578" s="150"/>
      <c r="AB578" s="150"/>
      <c r="AC578" s="150"/>
      <c r="AD578" s="150"/>
      <c r="AE578" s="150"/>
      <c r="AF578" s="150"/>
      <c r="AJ578" s="157"/>
      <c r="AK578" s="157"/>
      <c r="AL578" s="157"/>
      <c r="AM578" s="157"/>
    </row>
    <row r="579" spans="11:39">
      <c r="K579" s="134"/>
      <c r="L579" s="80"/>
      <c r="M579" s="80"/>
      <c r="N579" s="730"/>
      <c r="O579" s="80"/>
      <c r="P579" s="730"/>
      <c r="Q579" s="80"/>
      <c r="R579" s="80"/>
      <c r="S579" s="150"/>
      <c r="T579" s="731"/>
      <c r="U579" s="150"/>
      <c r="V579" s="150"/>
      <c r="W579" s="150"/>
      <c r="X579" s="150"/>
      <c r="Y579" s="150"/>
      <c r="Z579" s="150"/>
      <c r="AA579" s="150"/>
      <c r="AB579" s="150"/>
      <c r="AC579" s="150"/>
      <c r="AD579" s="150"/>
      <c r="AE579" s="150"/>
      <c r="AF579" s="150"/>
      <c r="AJ579" s="157"/>
      <c r="AK579" s="157"/>
      <c r="AL579" s="157"/>
      <c r="AM579" s="157"/>
    </row>
    <row r="580" spans="11:39">
      <c r="K580" s="4"/>
      <c r="L580" s="80"/>
      <c r="M580" s="80"/>
      <c r="N580" s="730"/>
      <c r="O580" s="80"/>
      <c r="P580" s="730"/>
      <c r="Q580" s="80"/>
      <c r="R580" s="80"/>
      <c r="S580" s="150"/>
      <c r="T580" s="731"/>
      <c r="U580" s="150"/>
      <c r="V580" s="150"/>
      <c r="W580" s="150"/>
      <c r="X580" s="150"/>
      <c r="Y580" s="150"/>
      <c r="Z580" s="150"/>
      <c r="AA580" s="150"/>
      <c r="AB580" s="150"/>
      <c r="AC580" s="150"/>
      <c r="AD580" s="150"/>
      <c r="AE580" s="150"/>
      <c r="AF580" s="150"/>
      <c r="AJ580" s="157"/>
      <c r="AK580" s="157"/>
      <c r="AL580" s="157"/>
      <c r="AM580" s="157"/>
    </row>
    <row r="581" spans="11:39">
      <c r="K581" s="4"/>
      <c r="L581" s="80"/>
      <c r="M581" s="80"/>
      <c r="N581" s="730"/>
      <c r="O581" s="80"/>
      <c r="P581" s="730"/>
      <c r="Q581" s="80"/>
      <c r="R581" s="80"/>
      <c r="S581" s="150"/>
      <c r="T581" s="731"/>
      <c r="U581" s="150"/>
      <c r="V581" s="150"/>
      <c r="W581" s="150"/>
      <c r="X581" s="150"/>
      <c r="Y581" s="150"/>
      <c r="Z581" s="150"/>
      <c r="AA581" s="150"/>
      <c r="AB581" s="150"/>
      <c r="AC581" s="150"/>
      <c r="AD581" s="150"/>
      <c r="AE581" s="150"/>
      <c r="AF581" s="150"/>
      <c r="AJ581" s="157"/>
      <c r="AK581" s="157"/>
      <c r="AL581" s="157"/>
      <c r="AM581" s="157"/>
    </row>
    <row r="582" spans="11:39">
      <c r="K582" s="4"/>
      <c r="L582" s="80"/>
      <c r="M582" s="80"/>
      <c r="N582" s="730"/>
      <c r="O582" s="80"/>
      <c r="P582" s="730"/>
      <c r="Q582" s="80"/>
      <c r="R582" s="80"/>
      <c r="S582" s="150"/>
      <c r="T582" s="731"/>
      <c r="U582" s="150"/>
      <c r="V582" s="150"/>
      <c r="W582" s="150"/>
      <c r="X582" s="150"/>
      <c r="Y582" s="150"/>
      <c r="Z582" s="150"/>
      <c r="AA582" s="150"/>
      <c r="AB582" s="150"/>
      <c r="AC582" s="150"/>
      <c r="AD582" s="150"/>
      <c r="AE582" s="150"/>
      <c r="AF582" s="150"/>
      <c r="AJ582" s="157"/>
      <c r="AK582" s="157"/>
      <c r="AL582" s="157"/>
      <c r="AM582" s="157"/>
    </row>
    <row r="583" spans="11:39">
      <c r="K583" s="134"/>
      <c r="L583" s="80"/>
      <c r="M583" s="80"/>
      <c r="N583" s="730"/>
      <c r="O583" s="80"/>
      <c r="P583" s="730"/>
      <c r="Q583" s="80"/>
      <c r="R583" s="80"/>
      <c r="S583" s="150"/>
      <c r="T583" s="731"/>
      <c r="U583" s="150"/>
      <c r="V583" s="150"/>
      <c r="W583" s="150"/>
      <c r="X583" s="150"/>
      <c r="Y583" s="150"/>
      <c r="Z583" s="150"/>
      <c r="AA583" s="150"/>
      <c r="AB583" s="150"/>
      <c r="AC583" s="150"/>
      <c r="AD583" s="150"/>
      <c r="AE583" s="150"/>
      <c r="AF583" s="150"/>
      <c r="AJ583" s="157"/>
      <c r="AK583" s="157"/>
      <c r="AL583" s="157"/>
      <c r="AM583" s="157"/>
    </row>
    <row r="584" spans="11:39">
      <c r="K584" s="4"/>
      <c r="L584" s="80"/>
      <c r="M584" s="80"/>
      <c r="N584" s="730"/>
      <c r="O584" s="80"/>
      <c r="P584" s="730"/>
      <c r="Q584" s="80"/>
      <c r="R584" s="80"/>
      <c r="S584" s="150"/>
      <c r="T584" s="731"/>
      <c r="U584" s="150"/>
      <c r="V584" s="150"/>
      <c r="W584" s="150"/>
      <c r="X584" s="150"/>
      <c r="Y584" s="150"/>
      <c r="Z584" s="150"/>
      <c r="AA584" s="150"/>
      <c r="AB584" s="150"/>
      <c r="AC584" s="150"/>
      <c r="AD584" s="150"/>
      <c r="AE584" s="150"/>
      <c r="AF584" s="150"/>
      <c r="AJ584" s="157"/>
      <c r="AK584" s="157"/>
      <c r="AL584" s="157"/>
      <c r="AM584" s="157"/>
    </row>
    <row r="585" spans="11:39">
      <c r="K585" s="4"/>
      <c r="L585" s="80"/>
      <c r="M585" s="80"/>
      <c r="N585" s="730"/>
      <c r="O585" s="80"/>
      <c r="P585" s="730"/>
      <c r="Q585" s="80"/>
      <c r="R585" s="80"/>
      <c r="S585" s="150"/>
      <c r="T585" s="731"/>
      <c r="U585" s="150"/>
      <c r="V585" s="150"/>
      <c r="W585" s="150"/>
      <c r="X585" s="150"/>
      <c r="Y585" s="150"/>
      <c r="Z585" s="150"/>
      <c r="AA585" s="150"/>
      <c r="AB585" s="150"/>
      <c r="AC585" s="150"/>
      <c r="AD585" s="150"/>
      <c r="AE585" s="150"/>
      <c r="AF585" s="150"/>
      <c r="AJ585" s="157"/>
      <c r="AK585" s="157"/>
      <c r="AL585" s="157"/>
      <c r="AM585" s="157"/>
    </row>
    <row r="586" spans="11:39">
      <c r="K586" s="4"/>
      <c r="L586" s="80"/>
      <c r="M586" s="80"/>
      <c r="N586" s="730"/>
      <c r="O586" s="80"/>
      <c r="P586" s="730"/>
      <c r="Q586" s="80"/>
      <c r="R586" s="80"/>
      <c r="S586" s="150"/>
      <c r="T586" s="731"/>
      <c r="U586" s="150"/>
      <c r="V586" s="150"/>
      <c r="W586" s="150"/>
      <c r="X586" s="150"/>
      <c r="Y586" s="150"/>
      <c r="Z586" s="150"/>
      <c r="AA586" s="150"/>
      <c r="AB586" s="150"/>
      <c r="AC586" s="150"/>
      <c r="AD586" s="150"/>
      <c r="AE586" s="150"/>
      <c r="AF586" s="150"/>
      <c r="AJ586" s="157"/>
      <c r="AK586" s="157"/>
      <c r="AL586" s="157"/>
      <c r="AM586" s="157"/>
    </row>
    <row r="587" spans="11:39">
      <c r="K587" s="134"/>
      <c r="L587" s="80"/>
      <c r="M587" s="80"/>
      <c r="N587" s="730"/>
      <c r="O587" s="80"/>
      <c r="P587" s="730"/>
      <c r="Q587" s="80"/>
      <c r="R587" s="80"/>
      <c r="S587" s="150"/>
      <c r="T587" s="731"/>
      <c r="U587" s="150"/>
      <c r="V587" s="150"/>
      <c r="W587" s="150"/>
      <c r="X587" s="150"/>
      <c r="Y587" s="150"/>
      <c r="Z587" s="150"/>
      <c r="AA587" s="150"/>
      <c r="AB587" s="150"/>
      <c r="AC587" s="150"/>
      <c r="AD587" s="150"/>
      <c r="AE587" s="150"/>
      <c r="AF587" s="150"/>
      <c r="AJ587" s="157"/>
      <c r="AK587" s="157"/>
      <c r="AL587" s="157"/>
      <c r="AM587" s="157"/>
    </row>
    <row r="588" spans="11:39">
      <c r="K588" s="4"/>
      <c r="L588" s="80"/>
      <c r="M588" s="80"/>
      <c r="N588" s="730"/>
      <c r="O588" s="80"/>
      <c r="P588" s="730"/>
      <c r="Q588" s="80"/>
      <c r="R588" s="80"/>
      <c r="S588" s="150"/>
      <c r="T588" s="731"/>
      <c r="U588" s="150"/>
      <c r="V588" s="150"/>
      <c r="W588" s="150"/>
      <c r="X588" s="150"/>
      <c r="Y588" s="150"/>
      <c r="Z588" s="150"/>
      <c r="AA588" s="150"/>
      <c r="AB588" s="150"/>
      <c r="AC588" s="150"/>
      <c r="AD588" s="150"/>
      <c r="AE588" s="150"/>
      <c r="AF588" s="150"/>
      <c r="AJ588" s="157"/>
      <c r="AK588" s="157"/>
      <c r="AL588" s="157"/>
      <c r="AM588" s="157"/>
    </row>
    <row r="589" spans="11:39">
      <c r="K589" s="4"/>
      <c r="L589" s="80"/>
      <c r="M589" s="80"/>
      <c r="N589" s="730"/>
      <c r="O589" s="80"/>
      <c r="P589" s="730"/>
      <c r="Q589" s="80"/>
      <c r="R589" s="80"/>
      <c r="S589" s="150"/>
      <c r="T589" s="731"/>
      <c r="U589" s="150"/>
      <c r="V589" s="150"/>
      <c r="W589" s="150"/>
      <c r="X589" s="150"/>
      <c r="Y589" s="150"/>
      <c r="Z589" s="150"/>
      <c r="AA589" s="150"/>
      <c r="AB589" s="150"/>
      <c r="AC589" s="150"/>
      <c r="AD589" s="150"/>
      <c r="AE589" s="150"/>
      <c r="AF589" s="150"/>
      <c r="AJ589" s="157"/>
      <c r="AK589" s="157"/>
      <c r="AL589" s="157"/>
      <c r="AM589" s="157"/>
    </row>
    <row r="590" spans="11:39">
      <c r="K590" s="4"/>
      <c r="L590" s="80"/>
      <c r="M590" s="80"/>
      <c r="N590" s="730"/>
      <c r="O590" s="80"/>
      <c r="P590" s="730"/>
      <c r="Q590" s="80"/>
      <c r="R590" s="80"/>
      <c r="S590" s="150"/>
      <c r="T590" s="731"/>
      <c r="U590" s="150"/>
      <c r="V590" s="150"/>
      <c r="W590" s="150"/>
      <c r="X590" s="150"/>
      <c r="Y590" s="150"/>
      <c r="Z590" s="150"/>
      <c r="AA590" s="150"/>
      <c r="AB590" s="150"/>
      <c r="AC590" s="150"/>
      <c r="AD590" s="150"/>
      <c r="AE590" s="150"/>
      <c r="AF590" s="150"/>
      <c r="AJ590" s="157"/>
      <c r="AK590" s="157"/>
      <c r="AL590" s="157"/>
      <c r="AM590" s="157"/>
    </row>
    <row r="591" spans="11:39">
      <c r="K591" s="134"/>
      <c r="L591" s="80"/>
      <c r="M591" s="80"/>
      <c r="N591" s="730"/>
      <c r="O591" s="80"/>
      <c r="P591" s="730"/>
      <c r="Q591" s="80"/>
      <c r="R591" s="80"/>
      <c r="S591" s="150"/>
      <c r="T591" s="731"/>
      <c r="U591" s="150"/>
      <c r="V591" s="150"/>
      <c r="W591" s="150"/>
      <c r="X591" s="150"/>
      <c r="Y591" s="150"/>
      <c r="Z591" s="150"/>
      <c r="AA591" s="150"/>
      <c r="AB591" s="150"/>
      <c r="AC591" s="150"/>
      <c r="AD591" s="150"/>
      <c r="AE591" s="150"/>
      <c r="AF591" s="150"/>
      <c r="AJ591" s="157"/>
      <c r="AK591" s="157"/>
      <c r="AL591" s="157"/>
      <c r="AM591" s="157"/>
    </row>
    <row r="592" spans="11:39">
      <c r="K592" s="4"/>
      <c r="L592" s="80"/>
      <c r="M592" s="80"/>
      <c r="N592" s="730"/>
      <c r="O592" s="80"/>
      <c r="P592" s="730"/>
      <c r="Q592" s="80"/>
      <c r="R592" s="80"/>
      <c r="S592" s="150"/>
      <c r="T592" s="731"/>
      <c r="U592" s="150"/>
      <c r="V592" s="150"/>
      <c r="W592" s="150"/>
      <c r="X592" s="150"/>
      <c r="Y592" s="150"/>
      <c r="Z592" s="150"/>
      <c r="AA592" s="150"/>
      <c r="AB592" s="150"/>
      <c r="AC592" s="150"/>
      <c r="AD592" s="150"/>
      <c r="AE592" s="150"/>
      <c r="AF592" s="150"/>
      <c r="AJ592" s="157"/>
      <c r="AK592" s="157"/>
      <c r="AL592" s="157"/>
      <c r="AM592" s="157"/>
    </row>
    <row r="593" spans="11:39">
      <c r="K593" s="4"/>
      <c r="L593" s="80"/>
      <c r="M593" s="80"/>
      <c r="N593" s="730"/>
      <c r="O593" s="80"/>
      <c r="P593" s="730"/>
      <c r="Q593" s="80"/>
      <c r="R593" s="80"/>
      <c r="S593" s="150"/>
      <c r="T593" s="731"/>
      <c r="U593" s="150"/>
      <c r="V593" s="150"/>
      <c r="W593" s="150"/>
      <c r="X593" s="150"/>
      <c r="Y593" s="150"/>
      <c r="Z593" s="150"/>
      <c r="AA593" s="150"/>
      <c r="AB593" s="150"/>
      <c r="AC593" s="150"/>
      <c r="AD593" s="150"/>
      <c r="AE593" s="150"/>
      <c r="AF593" s="150"/>
      <c r="AJ593" s="157"/>
      <c r="AK593" s="157"/>
      <c r="AL593" s="157"/>
      <c r="AM593" s="157"/>
    </row>
    <row r="594" spans="11:39">
      <c r="K594" s="4"/>
      <c r="L594" s="80"/>
      <c r="M594" s="80"/>
      <c r="N594" s="730"/>
      <c r="O594" s="80"/>
      <c r="P594" s="730"/>
      <c r="Q594" s="80"/>
      <c r="R594" s="80"/>
      <c r="S594" s="150"/>
      <c r="T594" s="731"/>
      <c r="U594" s="150"/>
      <c r="V594" s="150"/>
      <c r="W594" s="150"/>
      <c r="X594" s="150"/>
      <c r="Y594" s="150"/>
      <c r="Z594" s="150"/>
      <c r="AA594" s="150"/>
      <c r="AB594" s="150"/>
      <c r="AC594" s="150"/>
      <c r="AD594" s="150"/>
      <c r="AE594" s="150"/>
      <c r="AF594" s="150"/>
      <c r="AJ594" s="157"/>
      <c r="AK594" s="157"/>
      <c r="AL594" s="157"/>
      <c r="AM594" s="157"/>
    </row>
    <row r="595" spans="11:39">
      <c r="K595" s="134"/>
      <c r="L595" s="80"/>
      <c r="M595" s="80"/>
      <c r="N595" s="730"/>
      <c r="O595" s="80"/>
      <c r="P595" s="730"/>
      <c r="Q595" s="80"/>
      <c r="R595" s="80"/>
      <c r="S595" s="150"/>
      <c r="T595" s="731"/>
      <c r="U595" s="150"/>
      <c r="V595" s="150"/>
      <c r="W595" s="150"/>
      <c r="X595" s="150"/>
      <c r="Y595" s="150"/>
      <c r="Z595" s="150"/>
      <c r="AA595" s="150"/>
      <c r="AB595" s="150"/>
      <c r="AC595" s="150"/>
      <c r="AD595" s="150"/>
      <c r="AE595" s="150"/>
      <c r="AF595" s="150"/>
      <c r="AJ595" s="157"/>
      <c r="AK595" s="157"/>
      <c r="AL595" s="157"/>
      <c r="AM595" s="157"/>
    </row>
    <row r="596" spans="11:39">
      <c r="K596" s="4"/>
      <c r="L596" s="80"/>
      <c r="M596" s="80"/>
      <c r="N596" s="730"/>
      <c r="O596" s="80"/>
      <c r="P596" s="730"/>
      <c r="Q596" s="80"/>
      <c r="R596" s="80"/>
      <c r="S596" s="150"/>
      <c r="T596" s="731"/>
      <c r="U596" s="150"/>
      <c r="V596" s="150"/>
      <c r="W596" s="150"/>
      <c r="X596" s="150"/>
      <c r="Y596" s="150"/>
      <c r="Z596" s="150"/>
      <c r="AA596" s="150"/>
      <c r="AB596" s="150"/>
      <c r="AC596" s="150"/>
      <c r="AD596" s="150"/>
      <c r="AE596" s="150"/>
      <c r="AF596" s="150"/>
      <c r="AJ596" s="157"/>
      <c r="AK596" s="157"/>
      <c r="AL596" s="157"/>
      <c r="AM596" s="157"/>
    </row>
    <row r="597" spans="11:39">
      <c r="K597" s="4"/>
      <c r="L597" s="80"/>
      <c r="M597" s="80"/>
      <c r="N597" s="730"/>
      <c r="O597" s="80"/>
      <c r="P597" s="730"/>
      <c r="Q597" s="80"/>
      <c r="R597" s="80"/>
      <c r="S597" s="150"/>
      <c r="T597" s="731"/>
      <c r="U597" s="150"/>
      <c r="V597" s="150"/>
      <c r="W597" s="150"/>
      <c r="X597" s="150"/>
      <c r="Y597" s="150"/>
      <c r="Z597" s="150"/>
      <c r="AA597" s="150"/>
      <c r="AB597" s="150"/>
      <c r="AC597" s="150"/>
      <c r="AD597" s="150"/>
      <c r="AE597" s="150"/>
      <c r="AF597" s="150"/>
      <c r="AJ597" s="157"/>
      <c r="AK597" s="157"/>
      <c r="AL597" s="157"/>
      <c r="AM597" s="157"/>
    </row>
    <row r="598" spans="11:39">
      <c r="K598" s="4"/>
      <c r="L598" s="80"/>
      <c r="M598" s="80"/>
      <c r="N598" s="730"/>
      <c r="O598" s="80"/>
      <c r="P598" s="730"/>
      <c r="Q598" s="80"/>
      <c r="R598" s="80"/>
      <c r="S598" s="150"/>
      <c r="T598" s="731"/>
      <c r="U598" s="150"/>
      <c r="V598" s="150"/>
      <c r="W598" s="150"/>
      <c r="X598" s="150"/>
      <c r="Y598" s="150"/>
      <c r="Z598" s="150"/>
      <c r="AA598" s="150"/>
      <c r="AB598" s="150"/>
      <c r="AC598" s="150"/>
      <c r="AD598" s="150"/>
      <c r="AE598" s="150"/>
      <c r="AF598" s="150"/>
      <c r="AJ598" s="157"/>
      <c r="AK598" s="157"/>
      <c r="AL598" s="157"/>
      <c r="AM598" s="157"/>
    </row>
    <row r="599" spans="11:39">
      <c r="K599" s="134"/>
      <c r="L599" s="80"/>
      <c r="M599" s="80"/>
      <c r="N599" s="730"/>
      <c r="O599" s="80"/>
      <c r="P599" s="730"/>
      <c r="Q599" s="80"/>
      <c r="R599" s="80"/>
      <c r="S599" s="150"/>
      <c r="T599" s="731"/>
      <c r="U599" s="150"/>
      <c r="V599" s="150"/>
      <c r="W599" s="150"/>
      <c r="X599" s="150"/>
      <c r="Y599" s="150"/>
      <c r="Z599" s="150"/>
      <c r="AA599" s="150"/>
      <c r="AB599" s="150"/>
      <c r="AC599" s="150"/>
      <c r="AD599" s="150"/>
      <c r="AE599" s="150"/>
      <c r="AF599" s="150"/>
      <c r="AJ599" s="157"/>
      <c r="AK599" s="157"/>
      <c r="AL599" s="157"/>
      <c r="AM599" s="157"/>
    </row>
    <row r="600" spans="11:39">
      <c r="K600" s="4"/>
      <c r="L600" s="80"/>
      <c r="M600" s="80"/>
      <c r="N600" s="730"/>
      <c r="O600" s="80"/>
      <c r="P600" s="730"/>
      <c r="Q600" s="80"/>
      <c r="R600" s="80"/>
      <c r="S600" s="150"/>
      <c r="T600" s="731"/>
      <c r="U600" s="150"/>
      <c r="V600" s="150"/>
      <c r="W600" s="150"/>
      <c r="X600" s="150"/>
      <c r="Y600" s="150"/>
      <c r="Z600" s="150"/>
      <c r="AA600" s="150"/>
      <c r="AB600" s="150"/>
      <c r="AC600" s="150"/>
      <c r="AD600" s="150"/>
      <c r="AE600" s="150"/>
      <c r="AF600" s="150"/>
      <c r="AJ600" s="157"/>
      <c r="AK600" s="157"/>
      <c r="AL600" s="157"/>
      <c r="AM600" s="157"/>
    </row>
    <row r="601" spans="11:39">
      <c r="K601" s="4"/>
      <c r="L601" s="80"/>
      <c r="M601" s="80"/>
      <c r="N601" s="730"/>
      <c r="O601" s="80"/>
      <c r="P601" s="730"/>
      <c r="Q601" s="80"/>
      <c r="R601" s="80"/>
      <c r="S601" s="150"/>
      <c r="T601" s="731"/>
      <c r="U601" s="150"/>
      <c r="V601" s="150"/>
      <c r="W601" s="150"/>
      <c r="X601" s="150"/>
      <c r="Y601" s="150"/>
      <c r="Z601" s="150"/>
      <c r="AA601" s="150"/>
      <c r="AB601" s="150"/>
      <c r="AC601" s="150"/>
      <c r="AD601" s="150"/>
      <c r="AE601" s="150"/>
      <c r="AF601" s="150"/>
      <c r="AJ601" s="157"/>
      <c r="AK601" s="157"/>
      <c r="AL601" s="157"/>
      <c r="AM601" s="157"/>
    </row>
    <row r="602" spans="11:39">
      <c r="K602" s="4"/>
      <c r="L602" s="80"/>
      <c r="M602" s="80"/>
      <c r="N602" s="730"/>
      <c r="O602" s="80"/>
      <c r="P602" s="730"/>
      <c r="Q602" s="80"/>
      <c r="R602" s="80"/>
      <c r="S602" s="150"/>
      <c r="T602" s="731"/>
      <c r="U602" s="150"/>
      <c r="V602" s="150"/>
      <c r="W602" s="150"/>
      <c r="X602" s="150"/>
      <c r="Y602" s="150"/>
      <c r="Z602" s="150"/>
      <c r="AA602" s="150"/>
      <c r="AB602" s="150"/>
      <c r="AC602" s="150"/>
      <c r="AD602" s="150"/>
      <c r="AE602" s="150"/>
      <c r="AF602" s="150"/>
      <c r="AJ602" s="157"/>
      <c r="AK602" s="157"/>
      <c r="AL602" s="157"/>
      <c r="AM602" s="157"/>
    </row>
    <row r="603" spans="11:39">
      <c r="K603" s="134"/>
      <c r="L603" s="80"/>
      <c r="M603" s="80"/>
      <c r="N603" s="730"/>
      <c r="O603" s="80"/>
      <c r="P603" s="730"/>
      <c r="Q603" s="80"/>
      <c r="R603" s="80"/>
      <c r="S603" s="150"/>
      <c r="T603" s="731"/>
      <c r="U603" s="150"/>
      <c r="V603" s="150"/>
      <c r="W603" s="150"/>
      <c r="X603" s="150"/>
      <c r="Y603" s="150"/>
      <c r="Z603" s="150"/>
      <c r="AA603" s="150"/>
      <c r="AB603" s="150"/>
      <c r="AC603" s="150"/>
      <c r="AD603" s="150"/>
      <c r="AE603" s="150"/>
      <c r="AF603" s="150"/>
      <c r="AJ603" s="157"/>
      <c r="AK603" s="157"/>
      <c r="AL603" s="157"/>
      <c r="AM603" s="157"/>
    </row>
    <row r="604" spans="11:39">
      <c r="K604" s="4"/>
      <c r="L604" s="80"/>
      <c r="M604" s="80"/>
      <c r="N604" s="730"/>
      <c r="O604" s="80"/>
      <c r="P604" s="730"/>
      <c r="Q604" s="80"/>
      <c r="R604" s="80"/>
      <c r="S604" s="150"/>
      <c r="T604" s="731"/>
      <c r="U604" s="150"/>
      <c r="V604" s="150"/>
      <c r="W604" s="150"/>
      <c r="X604" s="150"/>
      <c r="Y604" s="150"/>
      <c r="Z604" s="150"/>
      <c r="AA604" s="150"/>
      <c r="AB604" s="150"/>
      <c r="AC604" s="150"/>
      <c r="AD604" s="150"/>
      <c r="AE604" s="150"/>
      <c r="AF604" s="150"/>
      <c r="AJ604" s="157"/>
      <c r="AK604" s="157"/>
      <c r="AL604" s="157"/>
      <c r="AM604" s="157"/>
    </row>
    <row r="605" spans="11:39">
      <c r="K605" s="4"/>
      <c r="L605" s="80"/>
      <c r="M605" s="80"/>
      <c r="N605" s="730"/>
      <c r="O605" s="80"/>
      <c r="P605" s="730"/>
      <c r="Q605" s="80"/>
      <c r="R605" s="80"/>
      <c r="S605" s="150"/>
      <c r="T605" s="731"/>
      <c r="U605" s="150"/>
      <c r="V605" s="150"/>
      <c r="W605" s="150"/>
      <c r="X605" s="150"/>
      <c r="Y605" s="150"/>
      <c r="Z605" s="150"/>
      <c r="AA605" s="150"/>
      <c r="AB605" s="150"/>
      <c r="AC605" s="150"/>
      <c r="AD605" s="150"/>
      <c r="AE605" s="150"/>
      <c r="AF605" s="150"/>
      <c r="AJ605" s="157"/>
      <c r="AK605" s="157"/>
      <c r="AL605" s="157"/>
      <c r="AM605" s="157"/>
    </row>
    <row r="606" spans="11:39">
      <c r="K606" s="4"/>
      <c r="L606" s="80"/>
      <c r="M606" s="80"/>
      <c r="N606" s="730"/>
      <c r="O606" s="80"/>
      <c r="P606" s="730"/>
      <c r="Q606" s="80"/>
      <c r="R606" s="80"/>
      <c r="S606" s="150"/>
      <c r="T606" s="731"/>
      <c r="U606" s="150"/>
      <c r="V606" s="150"/>
      <c r="W606" s="150"/>
      <c r="X606" s="150"/>
      <c r="Y606" s="150"/>
      <c r="Z606" s="150"/>
      <c r="AA606" s="150"/>
      <c r="AB606" s="150"/>
      <c r="AC606" s="150"/>
      <c r="AD606" s="150"/>
      <c r="AE606" s="150"/>
      <c r="AF606" s="150"/>
      <c r="AJ606" s="157"/>
      <c r="AK606" s="157"/>
      <c r="AL606" s="157"/>
      <c r="AM606" s="157"/>
    </row>
    <row r="607" spans="11:39">
      <c r="K607" s="134"/>
      <c r="L607" s="80"/>
      <c r="M607" s="80"/>
      <c r="N607" s="730"/>
      <c r="O607" s="80"/>
      <c r="P607" s="730"/>
      <c r="Q607" s="80"/>
      <c r="R607" s="80"/>
      <c r="S607" s="150"/>
      <c r="T607" s="731"/>
      <c r="U607" s="150"/>
      <c r="V607" s="150"/>
      <c r="W607" s="150"/>
      <c r="X607" s="150"/>
      <c r="Y607" s="150"/>
      <c r="Z607" s="150"/>
      <c r="AA607" s="150"/>
      <c r="AB607" s="150"/>
      <c r="AC607" s="150"/>
      <c r="AD607" s="150"/>
      <c r="AE607" s="150"/>
      <c r="AF607" s="150"/>
      <c r="AJ607" s="157"/>
      <c r="AK607" s="157"/>
      <c r="AL607" s="157"/>
      <c r="AM607" s="157"/>
    </row>
    <row r="608" spans="11:39">
      <c r="K608" s="4"/>
      <c r="L608" s="80"/>
      <c r="M608" s="80"/>
      <c r="N608" s="730"/>
      <c r="O608" s="80"/>
      <c r="P608" s="730"/>
      <c r="Q608" s="80"/>
      <c r="R608" s="80"/>
      <c r="S608" s="150"/>
      <c r="T608" s="731"/>
      <c r="U608" s="150"/>
      <c r="V608" s="150"/>
      <c r="W608" s="150"/>
      <c r="X608" s="150"/>
      <c r="Y608" s="150"/>
      <c r="Z608" s="150"/>
      <c r="AA608" s="150"/>
      <c r="AB608" s="150"/>
      <c r="AC608" s="150"/>
      <c r="AD608" s="150"/>
      <c r="AE608" s="150"/>
      <c r="AF608" s="150"/>
      <c r="AJ608" s="157"/>
      <c r="AK608" s="157"/>
      <c r="AL608" s="157"/>
      <c r="AM608" s="157"/>
    </row>
    <row r="609" spans="11:39">
      <c r="K609" s="4"/>
      <c r="L609" s="80"/>
      <c r="M609" s="80"/>
      <c r="N609" s="730"/>
      <c r="O609" s="80"/>
      <c r="P609" s="730"/>
      <c r="Q609" s="80"/>
      <c r="R609" s="80"/>
      <c r="S609" s="150"/>
      <c r="T609" s="731"/>
      <c r="U609" s="150"/>
      <c r="V609" s="150"/>
      <c r="W609" s="150"/>
      <c r="X609" s="150"/>
      <c r="Y609" s="150"/>
      <c r="Z609" s="150"/>
      <c r="AA609" s="150"/>
      <c r="AB609" s="150"/>
      <c r="AC609" s="150"/>
      <c r="AD609" s="150"/>
      <c r="AE609" s="150"/>
      <c r="AF609" s="150"/>
      <c r="AJ609" s="157"/>
      <c r="AK609" s="157"/>
      <c r="AL609" s="157"/>
      <c r="AM609" s="157"/>
    </row>
    <row r="610" spans="11:39">
      <c r="K610" s="4"/>
      <c r="L610" s="80"/>
      <c r="M610" s="80"/>
      <c r="N610" s="730"/>
      <c r="O610" s="80"/>
      <c r="P610" s="730"/>
      <c r="Q610" s="80"/>
      <c r="R610" s="80"/>
      <c r="S610" s="150"/>
      <c r="T610" s="731"/>
      <c r="U610" s="150"/>
      <c r="V610" s="150"/>
      <c r="W610" s="150"/>
      <c r="X610" s="150"/>
      <c r="Y610" s="150"/>
      <c r="Z610" s="150"/>
      <c r="AA610" s="150"/>
      <c r="AB610" s="150"/>
      <c r="AC610" s="150"/>
      <c r="AD610" s="150"/>
      <c r="AE610" s="150"/>
      <c r="AF610" s="150"/>
      <c r="AJ610" s="157"/>
      <c r="AK610" s="157"/>
      <c r="AL610" s="157"/>
      <c r="AM610" s="157"/>
    </row>
    <row r="611" spans="11:39">
      <c r="K611" s="134"/>
      <c r="L611" s="80"/>
      <c r="M611" s="80"/>
      <c r="N611" s="730"/>
      <c r="O611" s="80"/>
      <c r="P611" s="730"/>
      <c r="Q611" s="80"/>
      <c r="R611" s="80"/>
      <c r="S611" s="150"/>
      <c r="T611" s="731"/>
      <c r="U611" s="150"/>
      <c r="V611" s="150"/>
      <c r="W611" s="150"/>
      <c r="X611" s="150"/>
      <c r="Y611" s="150"/>
      <c r="Z611" s="150"/>
      <c r="AA611" s="150"/>
      <c r="AB611" s="150"/>
      <c r="AC611" s="150"/>
      <c r="AD611" s="150"/>
      <c r="AE611" s="150"/>
      <c r="AF611" s="150"/>
      <c r="AJ611" s="157"/>
      <c r="AK611" s="157"/>
      <c r="AL611" s="157"/>
      <c r="AM611" s="157"/>
    </row>
    <row r="612" spans="11:39">
      <c r="K612" s="4"/>
      <c r="L612" s="80"/>
      <c r="M612" s="80"/>
      <c r="N612" s="730"/>
      <c r="O612" s="80"/>
      <c r="P612" s="730"/>
      <c r="Q612" s="80"/>
      <c r="R612" s="80"/>
      <c r="S612" s="150"/>
      <c r="T612" s="731"/>
      <c r="U612" s="150"/>
      <c r="V612" s="150"/>
      <c r="W612" s="150"/>
      <c r="X612" s="150"/>
      <c r="Y612" s="150"/>
      <c r="Z612" s="150"/>
      <c r="AA612" s="150"/>
      <c r="AB612" s="150"/>
      <c r="AC612" s="150"/>
      <c r="AD612" s="150"/>
      <c r="AE612" s="150"/>
      <c r="AF612" s="150"/>
      <c r="AJ612" s="157"/>
      <c r="AK612" s="157"/>
      <c r="AL612" s="157"/>
      <c r="AM612" s="157"/>
    </row>
    <row r="613" spans="11:39">
      <c r="K613" s="4"/>
      <c r="L613" s="80"/>
      <c r="M613" s="80"/>
      <c r="N613" s="730"/>
      <c r="O613" s="80"/>
      <c r="P613" s="730"/>
      <c r="Q613" s="80"/>
      <c r="R613" s="80"/>
      <c r="S613" s="150"/>
      <c r="T613" s="731"/>
      <c r="U613" s="150"/>
      <c r="V613" s="150"/>
      <c r="W613" s="150"/>
      <c r="X613" s="150"/>
      <c r="Y613" s="150"/>
      <c r="Z613" s="150"/>
      <c r="AA613" s="150"/>
      <c r="AB613" s="150"/>
      <c r="AC613" s="150"/>
      <c r="AD613" s="150"/>
      <c r="AE613" s="150"/>
      <c r="AF613" s="150"/>
      <c r="AJ613" s="157"/>
      <c r="AK613" s="157"/>
      <c r="AL613" s="157"/>
      <c r="AM613" s="157"/>
    </row>
    <row r="614" spans="11:39">
      <c r="K614" s="4"/>
      <c r="L614" s="80"/>
      <c r="M614" s="80"/>
      <c r="N614" s="730"/>
      <c r="O614" s="80"/>
      <c r="P614" s="730"/>
      <c r="Q614" s="80"/>
      <c r="R614" s="80"/>
      <c r="S614" s="150"/>
      <c r="T614" s="731"/>
      <c r="U614" s="150"/>
      <c r="V614" s="150"/>
      <c r="W614" s="150"/>
      <c r="X614" s="150"/>
      <c r="Y614" s="150"/>
      <c r="Z614" s="150"/>
      <c r="AA614" s="150"/>
      <c r="AB614" s="150"/>
      <c r="AC614" s="150"/>
      <c r="AD614" s="150"/>
      <c r="AE614" s="150"/>
      <c r="AF614" s="150"/>
      <c r="AJ614" s="157"/>
      <c r="AK614" s="157"/>
      <c r="AL614" s="157"/>
      <c r="AM614" s="157"/>
    </row>
    <row r="615" spans="11:39">
      <c r="K615" s="134"/>
      <c r="L615" s="80"/>
      <c r="M615" s="80"/>
      <c r="N615" s="730"/>
      <c r="O615" s="80"/>
      <c r="P615" s="730"/>
      <c r="Q615" s="80"/>
      <c r="R615" s="80"/>
      <c r="S615" s="150"/>
      <c r="T615" s="731"/>
      <c r="U615" s="150"/>
      <c r="V615" s="150"/>
      <c r="W615" s="150"/>
      <c r="X615" s="150"/>
      <c r="Y615" s="150"/>
      <c r="Z615" s="150"/>
      <c r="AA615" s="150"/>
      <c r="AB615" s="150"/>
      <c r="AC615" s="150"/>
      <c r="AD615" s="150"/>
      <c r="AE615" s="150"/>
      <c r="AF615" s="150"/>
      <c r="AJ615" s="157"/>
      <c r="AK615" s="157"/>
      <c r="AL615" s="157"/>
      <c r="AM615" s="157"/>
    </row>
    <row r="616" spans="11:39">
      <c r="K616" s="4"/>
      <c r="L616" s="80"/>
      <c r="M616" s="80"/>
      <c r="N616" s="730"/>
      <c r="O616" s="80"/>
      <c r="P616" s="730"/>
      <c r="Q616" s="80"/>
      <c r="R616" s="80"/>
      <c r="S616" s="150"/>
      <c r="T616" s="731"/>
      <c r="U616" s="150"/>
      <c r="V616" s="150"/>
      <c r="W616" s="150"/>
      <c r="X616" s="150"/>
      <c r="Y616" s="150"/>
      <c r="Z616" s="150"/>
      <c r="AA616" s="150"/>
      <c r="AB616" s="150"/>
      <c r="AC616" s="150"/>
      <c r="AD616" s="150"/>
      <c r="AE616" s="150"/>
      <c r="AF616" s="150"/>
      <c r="AJ616" s="157"/>
      <c r="AK616" s="157"/>
      <c r="AL616" s="157"/>
      <c r="AM616" s="157"/>
    </row>
    <row r="617" spans="11:39">
      <c r="K617" s="4"/>
      <c r="L617" s="80"/>
      <c r="M617" s="80"/>
      <c r="N617" s="730"/>
      <c r="O617" s="80"/>
      <c r="P617" s="730"/>
      <c r="Q617" s="80"/>
      <c r="R617" s="80"/>
      <c r="S617" s="150"/>
      <c r="T617" s="731"/>
      <c r="U617" s="150"/>
      <c r="V617" s="150"/>
      <c r="W617" s="150"/>
      <c r="X617" s="150"/>
      <c r="Y617" s="150"/>
      <c r="Z617" s="150"/>
      <c r="AA617" s="150"/>
      <c r="AB617" s="150"/>
      <c r="AC617" s="150"/>
      <c r="AD617" s="150"/>
      <c r="AE617" s="150"/>
      <c r="AF617" s="150"/>
      <c r="AJ617" s="157"/>
      <c r="AK617" s="157"/>
      <c r="AL617" s="157"/>
      <c r="AM617" s="157"/>
    </row>
    <row r="618" spans="11:39">
      <c r="K618" s="4"/>
      <c r="L618" s="80"/>
      <c r="M618" s="80"/>
      <c r="N618" s="730"/>
      <c r="O618" s="80"/>
      <c r="P618" s="730"/>
      <c r="Q618" s="80"/>
      <c r="R618" s="80"/>
      <c r="S618" s="150"/>
      <c r="T618" s="731"/>
      <c r="U618" s="150"/>
      <c r="V618" s="150"/>
      <c r="W618" s="150"/>
      <c r="X618" s="150"/>
      <c r="Y618" s="150"/>
      <c r="Z618" s="150"/>
      <c r="AA618" s="150"/>
      <c r="AB618" s="150"/>
      <c r="AC618" s="150"/>
      <c r="AD618" s="150"/>
      <c r="AE618" s="150"/>
      <c r="AF618" s="150"/>
      <c r="AJ618" s="157"/>
      <c r="AK618" s="157"/>
      <c r="AL618" s="157"/>
      <c r="AM618" s="157"/>
    </row>
    <row r="619" spans="11:39">
      <c r="K619" s="134"/>
      <c r="L619" s="80"/>
      <c r="M619" s="80"/>
      <c r="N619" s="730"/>
      <c r="O619" s="80"/>
      <c r="P619" s="730"/>
      <c r="Q619" s="80"/>
      <c r="R619" s="80"/>
      <c r="S619" s="150"/>
      <c r="T619" s="731"/>
      <c r="U619" s="150"/>
      <c r="V619" s="150"/>
      <c r="W619" s="150"/>
      <c r="X619" s="150"/>
      <c r="Y619" s="150"/>
      <c r="Z619" s="150"/>
      <c r="AA619" s="150"/>
      <c r="AB619" s="150"/>
      <c r="AC619" s="150"/>
      <c r="AD619" s="150"/>
      <c r="AE619" s="150"/>
      <c r="AF619" s="150"/>
      <c r="AJ619" s="157"/>
      <c r="AK619" s="157"/>
      <c r="AL619" s="157"/>
      <c r="AM619" s="157"/>
    </row>
    <row r="620" spans="11:39">
      <c r="K620" s="4"/>
      <c r="L620" s="80"/>
      <c r="M620" s="80"/>
      <c r="N620" s="730"/>
      <c r="O620" s="80"/>
      <c r="P620" s="730"/>
      <c r="Q620" s="80"/>
      <c r="R620" s="80"/>
      <c r="S620" s="150"/>
      <c r="T620" s="731"/>
      <c r="U620" s="150"/>
      <c r="V620" s="150"/>
      <c r="W620" s="150"/>
      <c r="X620" s="150"/>
      <c r="Y620" s="150"/>
      <c r="Z620" s="150"/>
      <c r="AA620" s="150"/>
      <c r="AB620" s="150"/>
      <c r="AC620" s="150"/>
      <c r="AD620" s="150"/>
      <c r="AE620" s="150"/>
      <c r="AF620" s="150"/>
      <c r="AJ620" s="157"/>
      <c r="AK620" s="157"/>
      <c r="AL620" s="157"/>
      <c r="AM620" s="157"/>
    </row>
    <row r="621" spans="11:39">
      <c r="K621" s="4"/>
      <c r="L621" s="80"/>
      <c r="M621" s="80"/>
      <c r="N621" s="730"/>
      <c r="O621" s="80"/>
      <c r="P621" s="730"/>
      <c r="Q621" s="80"/>
      <c r="R621" s="80"/>
      <c r="S621" s="150"/>
      <c r="T621" s="731"/>
      <c r="U621" s="150"/>
      <c r="V621" s="150"/>
      <c r="W621" s="150"/>
      <c r="X621" s="150"/>
      <c r="Y621" s="150"/>
      <c r="Z621" s="150"/>
      <c r="AA621" s="150"/>
      <c r="AB621" s="150"/>
      <c r="AC621" s="150"/>
      <c r="AD621" s="150"/>
      <c r="AE621" s="150"/>
      <c r="AF621" s="150"/>
      <c r="AJ621" s="157"/>
      <c r="AK621" s="157"/>
      <c r="AL621" s="157"/>
      <c r="AM621" s="157"/>
    </row>
    <row r="622" spans="11:39">
      <c r="K622" s="4"/>
      <c r="L622" s="80"/>
      <c r="M622" s="80"/>
      <c r="N622" s="730"/>
      <c r="O622" s="80"/>
      <c r="P622" s="730"/>
      <c r="Q622" s="80"/>
      <c r="R622" s="80"/>
      <c r="S622" s="150"/>
      <c r="T622" s="731"/>
      <c r="U622" s="150"/>
      <c r="V622" s="150"/>
      <c r="W622" s="150"/>
      <c r="X622" s="150"/>
      <c r="Y622" s="150"/>
      <c r="Z622" s="150"/>
      <c r="AA622" s="150"/>
      <c r="AB622" s="150"/>
      <c r="AC622" s="150"/>
      <c r="AD622" s="150"/>
      <c r="AE622" s="150"/>
      <c r="AF622" s="150"/>
      <c r="AJ622" s="157"/>
      <c r="AK622" s="157"/>
      <c r="AL622" s="157"/>
      <c r="AM622" s="157"/>
    </row>
    <row r="623" spans="11:39">
      <c r="K623" s="134"/>
      <c r="L623" s="80"/>
      <c r="M623" s="80"/>
      <c r="N623" s="730"/>
      <c r="O623" s="80"/>
      <c r="P623" s="730"/>
      <c r="Q623" s="80"/>
      <c r="R623" s="80"/>
      <c r="S623" s="150"/>
      <c r="T623" s="731"/>
      <c r="U623" s="150"/>
      <c r="V623" s="150"/>
      <c r="W623" s="150"/>
      <c r="X623" s="150"/>
      <c r="Y623" s="150"/>
      <c r="Z623" s="150"/>
      <c r="AA623" s="150"/>
      <c r="AB623" s="150"/>
      <c r="AC623" s="150"/>
      <c r="AD623" s="150"/>
      <c r="AE623" s="150"/>
      <c r="AF623" s="150"/>
      <c r="AJ623" s="157"/>
      <c r="AK623" s="157"/>
      <c r="AL623" s="157"/>
      <c r="AM623" s="157"/>
    </row>
    <row r="624" spans="11:39">
      <c r="K624" s="4"/>
      <c r="L624" s="80"/>
      <c r="M624" s="80"/>
      <c r="N624" s="730"/>
      <c r="O624" s="80"/>
      <c r="P624" s="730"/>
      <c r="Q624" s="80"/>
      <c r="R624" s="80"/>
      <c r="S624" s="150"/>
      <c r="T624" s="731"/>
      <c r="U624" s="150"/>
      <c r="V624" s="150"/>
      <c r="W624" s="150"/>
      <c r="X624" s="150"/>
      <c r="Y624" s="150"/>
      <c r="Z624" s="150"/>
      <c r="AA624" s="150"/>
      <c r="AB624" s="150"/>
      <c r="AC624" s="150"/>
      <c r="AD624" s="150"/>
      <c r="AE624" s="150"/>
      <c r="AF624" s="150"/>
      <c r="AJ624" s="157"/>
      <c r="AK624" s="157"/>
      <c r="AL624" s="157"/>
      <c r="AM624" s="157"/>
    </row>
    <row r="625" spans="11:39">
      <c r="K625" s="4"/>
      <c r="L625" s="80"/>
      <c r="M625" s="80"/>
      <c r="N625" s="730"/>
      <c r="O625" s="80"/>
      <c r="P625" s="730"/>
      <c r="Q625" s="80"/>
      <c r="R625" s="80"/>
      <c r="S625" s="150"/>
      <c r="T625" s="731"/>
      <c r="U625" s="150"/>
      <c r="V625" s="150"/>
      <c r="W625" s="150"/>
      <c r="X625" s="150"/>
      <c r="Y625" s="150"/>
      <c r="Z625" s="150"/>
      <c r="AA625" s="150"/>
      <c r="AB625" s="150"/>
      <c r="AC625" s="150"/>
      <c r="AD625" s="150"/>
      <c r="AE625" s="150"/>
      <c r="AF625" s="150"/>
      <c r="AJ625" s="157"/>
      <c r="AK625" s="157"/>
      <c r="AL625" s="157"/>
      <c r="AM625" s="157"/>
    </row>
    <row r="626" spans="11:39">
      <c r="K626" s="4"/>
      <c r="L626" s="80"/>
      <c r="M626" s="80"/>
      <c r="N626" s="730"/>
      <c r="O626" s="80"/>
      <c r="P626" s="730"/>
      <c r="Q626" s="80"/>
      <c r="R626" s="80"/>
      <c r="S626" s="150"/>
      <c r="T626" s="731"/>
      <c r="U626" s="150"/>
      <c r="V626" s="150"/>
      <c r="W626" s="150"/>
      <c r="X626" s="150"/>
      <c r="Y626" s="150"/>
      <c r="Z626" s="150"/>
      <c r="AA626" s="150"/>
      <c r="AB626" s="150"/>
      <c r="AC626" s="150"/>
      <c r="AD626" s="150"/>
      <c r="AE626" s="150"/>
      <c r="AF626" s="150"/>
      <c r="AJ626" s="157"/>
      <c r="AK626" s="157"/>
      <c r="AL626" s="157"/>
      <c r="AM626" s="157"/>
    </row>
    <row r="627" spans="11:39">
      <c r="K627" s="134"/>
      <c r="L627" s="80"/>
      <c r="M627" s="80"/>
      <c r="N627" s="730"/>
      <c r="O627" s="80"/>
      <c r="P627" s="730"/>
      <c r="Q627" s="80"/>
      <c r="R627" s="80"/>
      <c r="S627" s="150"/>
      <c r="T627" s="731"/>
      <c r="U627" s="150"/>
      <c r="V627" s="150"/>
      <c r="W627" s="150"/>
      <c r="X627" s="150"/>
      <c r="Y627" s="150"/>
      <c r="Z627" s="150"/>
      <c r="AA627" s="150"/>
      <c r="AB627" s="150"/>
      <c r="AC627" s="150"/>
      <c r="AD627" s="150"/>
      <c r="AE627" s="150"/>
      <c r="AF627" s="150"/>
      <c r="AJ627" s="157"/>
      <c r="AK627" s="157"/>
      <c r="AL627" s="157"/>
      <c r="AM627" s="157"/>
    </row>
    <row r="628" spans="11:39">
      <c r="K628" s="4"/>
      <c r="L628" s="80"/>
      <c r="M628" s="80"/>
      <c r="N628" s="730"/>
      <c r="O628" s="80"/>
      <c r="P628" s="730"/>
      <c r="Q628" s="80"/>
      <c r="R628" s="80"/>
      <c r="S628" s="150"/>
      <c r="T628" s="731"/>
      <c r="U628" s="150"/>
      <c r="V628" s="150"/>
      <c r="W628" s="150"/>
      <c r="X628" s="150"/>
      <c r="Y628" s="150"/>
      <c r="Z628" s="150"/>
      <c r="AA628" s="150"/>
      <c r="AB628" s="150"/>
      <c r="AC628" s="150"/>
      <c r="AD628" s="150"/>
      <c r="AE628" s="150"/>
      <c r="AF628" s="150"/>
      <c r="AJ628" s="157"/>
      <c r="AK628" s="157"/>
      <c r="AL628" s="157"/>
      <c r="AM628" s="157"/>
    </row>
    <row r="629" spans="11:39">
      <c r="K629" s="4"/>
      <c r="L629" s="80"/>
      <c r="M629" s="80"/>
      <c r="N629" s="730"/>
      <c r="O629" s="80"/>
      <c r="P629" s="730"/>
      <c r="Q629" s="80"/>
      <c r="R629" s="80"/>
      <c r="S629" s="150"/>
      <c r="T629" s="731"/>
      <c r="U629" s="150"/>
      <c r="V629" s="150"/>
      <c r="W629" s="150"/>
      <c r="X629" s="150"/>
      <c r="Y629" s="150"/>
      <c r="Z629" s="150"/>
      <c r="AA629" s="150"/>
      <c r="AB629" s="150"/>
      <c r="AC629" s="150"/>
      <c r="AD629" s="150"/>
      <c r="AE629" s="150"/>
      <c r="AF629" s="150"/>
      <c r="AJ629" s="157"/>
      <c r="AK629" s="157"/>
      <c r="AL629" s="157"/>
      <c r="AM629" s="157"/>
    </row>
    <row r="630" spans="11:39">
      <c r="K630" s="4"/>
      <c r="L630" s="80"/>
      <c r="M630" s="80"/>
      <c r="N630" s="730"/>
      <c r="O630" s="80"/>
      <c r="P630" s="730"/>
      <c r="Q630" s="80"/>
      <c r="R630" s="80"/>
      <c r="S630" s="150"/>
      <c r="T630" s="731"/>
      <c r="U630" s="150"/>
      <c r="V630" s="150"/>
      <c r="W630" s="150"/>
      <c r="X630" s="150"/>
      <c r="Y630" s="150"/>
      <c r="Z630" s="150"/>
      <c r="AA630" s="150"/>
      <c r="AB630" s="150"/>
      <c r="AC630" s="150"/>
      <c r="AD630" s="150"/>
      <c r="AE630" s="150"/>
      <c r="AF630" s="150"/>
      <c r="AJ630" s="157"/>
      <c r="AK630" s="157"/>
      <c r="AL630" s="157"/>
      <c r="AM630" s="157"/>
    </row>
    <row r="631" spans="11:39">
      <c r="K631" s="134"/>
      <c r="L631" s="80"/>
      <c r="M631" s="80"/>
      <c r="N631" s="730"/>
      <c r="O631" s="80"/>
      <c r="P631" s="730"/>
      <c r="Q631" s="80"/>
      <c r="R631" s="80"/>
      <c r="S631" s="150"/>
      <c r="T631" s="731"/>
      <c r="U631" s="150"/>
      <c r="V631" s="150"/>
      <c r="W631" s="150"/>
      <c r="X631" s="150"/>
      <c r="Y631" s="150"/>
      <c r="Z631" s="150"/>
      <c r="AA631" s="150"/>
      <c r="AB631" s="150"/>
      <c r="AC631" s="150"/>
      <c r="AD631" s="150"/>
      <c r="AE631" s="150"/>
      <c r="AF631" s="150"/>
      <c r="AJ631" s="157"/>
      <c r="AK631" s="157"/>
      <c r="AL631" s="157"/>
      <c r="AM631" s="157"/>
    </row>
    <row r="632" spans="11:39">
      <c r="K632" s="4"/>
      <c r="L632" s="80"/>
      <c r="M632" s="80"/>
      <c r="N632" s="730"/>
      <c r="O632" s="80"/>
      <c r="P632" s="730"/>
      <c r="Q632" s="80"/>
      <c r="R632" s="80"/>
      <c r="S632" s="150"/>
      <c r="T632" s="731"/>
      <c r="U632" s="150"/>
      <c r="V632" s="150"/>
      <c r="W632" s="150"/>
      <c r="X632" s="150"/>
      <c r="Y632" s="150"/>
      <c r="Z632" s="150"/>
      <c r="AA632" s="150"/>
      <c r="AB632" s="150"/>
      <c r="AC632" s="150"/>
      <c r="AD632" s="150"/>
      <c r="AE632" s="150"/>
      <c r="AF632" s="150"/>
      <c r="AJ632" s="157"/>
      <c r="AK632" s="157"/>
      <c r="AL632" s="157"/>
      <c r="AM632" s="157"/>
    </row>
    <row r="633" spans="11:39">
      <c r="K633" s="4"/>
      <c r="L633" s="80"/>
      <c r="M633" s="80"/>
      <c r="N633" s="730"/>
      <c r="O633" s="80"/>
      <c r="P633" s="730"/>
      <c r="Q633" s="80"/>
      <c r="R633" s="80"/>
      <c r="S633" s="150"/>
      <c r="T633" s="731"/>
      <c r="U633" s="150"/>
      <c r="V633" s="150"/>
      <c r="W633" s="150"/>
      <c r="X633" s="150"/>
      <c r="Y633" s="150"/>
      <c r="Z633" s="150"/>
      <c r="AA633" s="150"/>
      <c r="AB633" s="150"/>
      <c r="AC633" s="150"/>
      <c r="AD633" s="150"/>
      <c r="AE633" s="150"/>
      <c r="AF633" s="150"/>
      <c r="AJ633" s="157"/>
      <c r="AK633" s="157"/>
      <c r="AL633" s="157"/>
      <c r="AM633" s="157"/>
    </row>
    <row r="634" spans="11:39">
      <c r="K634" s="4"/>
      <c r="L634" s="80"/>
      <c r="M634" s="80"/>
      <c r="N634" s="730"/>
      <c r="O634" s="80"/>
      <c r="P634" s="730"/>
      <c r="Q634" s="80"/>
      <c r="R634" s="80"/>
      <c r="S634" s="150"/>
      <c r="T634" s="731"/>
      <c r="U634" s="150"/>
      <c r="V634" s="150"/>
      <c r="W634" s="150"/>
      <c r="X634" s="150"/>
      <c r="Y634" s="150"/>
      <c r="Z634" s="150"/>
      <c r="AA634" s="150"/>
      <c r="AB634" s="150"/>
      <c r="AC634" s="150"/>
      <c r="AD634" s="150"/>
      <c r="AE634" s="150"/>
      <c r="AF634" s="150"/>
      <c r="AJ634" s="157"/>
      <c r="AK634" s="157"/>
      <c r="AL634" s="157"/>
      <c r="AM634" s="157"/>
    </row>
    <row r="635" spans="11:39">
      <c r="K635" s="134"/>
      <c r="L635" s="80"/>
      <c r="M635" s="80"/>
      <c r="N635" s="730"/>
      <c r="O635" s="80"/>
      <c r="P635" s="730"/>
      <c r="Q635" s="80"/>
      <c r="R635" s="80"/>
      <c r="S635" s="150"/>
      <c r="T635" s="731"/>
      <c r="U635" s="150"/>
      <c r="V635" s="150"/>
      <c r="W635" s="150"/>
      <c r="X635" s="150"/>
      <c r="Y635" s="150"/>
      <c r="Z635" s="150"/>
      <c r="AA635" s="150"/>
      <c r="AB635" s="150"/>
      <c r="AC635" s="150"/>
      <c r="AD635" s="150"/>
      <c r="AE635" s="150"/>
      <c r="AF635" s="150"/>
      <c r="AJ635" s="157"/>
      <c r="AK635" s="157"/>
      <c r="AL635" s="157"/>
      <c r="AM635" s="157"/>
    </row>
    <row r="636" spans="11:39">
      <c r="K636" s="4"/>
      <c r="L636" s="80"/>
      <c r="M636" s="80"/>
      <c r="N636" s="730"/>
      <c r="O636" s="80"/>
      <c r="P636" s="730"/>
      <c r="Q636" s="80"/>
      <c r="R636" s="80"/>
      <c r="S636" s="150"/>
      <c r="T636" s="731"/>
      <c r="U636" s="150"/>
      <c r="V636" s="150"/>
      <c r="W636" s="150"/>
      <c r="X636" s="150"/>
      <c r="Y636" s="150"/>
      <c r="Z636" s="150"/>
      <c r="AA636" s="150"/>
      <c r="AB636" s="150"/>
      <c r="AC636" s="150"/>
      <c r="AD636" s="150"/>
      <c r="AE636" s="150"/>
      <c r="AF636" s="150"/>
      <c r="AJ636" s="157"/>
      <c r="AK636" s="157"/>
      <c r="AL636" s="157"/>
      <c r="AM636" s="157"/>
    </row>
    <row r="637" spans="11:39">
      <c r="K637" s="4"/>
      <c r="L637" s="80"/>
      <c r="M637" s="80"/>
      <c r="N637" s="730"/>
      <c r="O637" s="80"/>
      <c r="P637" s="730"/>
      <c r="Q637" s="80"/>
      <c r="R637" s="80"/>
      <c r="S637" s="150"/>
      <c r="T637" s="731"/>
      <c r="U637" s="150"/>
      <c r="V637" s="150"/>
      <c r="W637" s="150"/>
      <c r="X637" s="150"/>
      <c r="Y637" s="150"/>
      <c r="Z637" s="150"/>
      <c r="AA637" s="150"/>
      <c r="AB637" s="150"/>
      <c r="AC637" s="150"/>
      <c r="AD637" s="150"/>
      <c r="AE637" s="150"/>
      <c r="AF637" s="150"/>
      <c r="AJ637" s="157"/>
      <c r="AK637" s="157"/>
      <c r="AL637" s="157"/>
      <c r="AM637" s="157"/>
    </row>
    <row r="638" spans="11:39">
      <c r="K638" s="4"/>
      <c r="L638" s="80"/>
      <c r="M638" s="80"/>
      <c r="N638" s="730"/>
      <c r="O638" s="80"/>
      <c r="P638" s="730"/>
      <c r="Q638" s="80"/>
      <c r="R638" s="80"/>
      <c r="S638" s="150"/>
      <c r="T638" s="731"/>
      <c r="U638" s="150"/>
      <c r="V638" s="150"/>
      <c r="W638" s="150"/>
      <c r="X638" s="150"/>
      <c r="Y638" s="150"/>
      <c r="Z638" s="150"/>
      <c r="AA638" s="150"/>
      <c r="AB638" s="150"/>
      <c r="AC638" s="150"/>
      <c r="AD638" s="150"/>
      <c r="AE638" s="150"/>
      <c r="AF638" s="150"/>
      <c r="AJ638" s="157"/>
      <c r="AK638" s="157"/>
      <c r="AL638" s="157"/>
      <c r="AM638" s="157"/>
    </row>
    <row r="639" spans="11:39">
      <c r="K639" s="134"/>
      <c r="L639" s="80"/>
      <c r="M639" s="80"/>
      <c r="N639" s="730"/>
      <c r="O639" s="80"/>
      <c r="P639" s="730"/>
      <c r="Q639" s="80"/>
      <c r="R639" s="80"/>
      <c r="S639" s="150"/>
      <c r="T639" s="731"/>
      <c r="U639" s="150"/>
      <c r="V639" s="150"/>
      <c r="W639" s="150"/>
      <c r="X639" s="150"/>
      <c r="Y639" s="150"/>
      <c r="Z639" s="150"/>
      <c r="AA639" s="150"/>
      <c r="AB639" s="150"/>
      <c r="AC639" s="150"/>
      <c r="AD639" s="150"/>
      <c r="AE639" s="150"/>
      <c r="AF639" s="150"/>
      <c r="AJ639" s="157"/>
      <c r="AK639" s="157"/>
      <c r="AL639" s="157"/>
      <c r="AM639" s="157"/>
    </row>
    <row r="640" spans="11:39">
      <c r="K640" s="4"/>
      <c r="L640" s="80"/>
      <c r="M640" s="80"/>
      <c r="N640" s="730"/>
      <c r="O640" s="80"/>
      <c r="P640" s="730"/>
      <c r="Q640" s="80"/>
      <c r="R640" s="80"/>
      <c r="S640" s="150"/>
      <c r="T640" s="731"/>
      <c r="U640" s="150"/>
      <c r="V640" s="150"/>
      <c r="W640" s="150"/>
      <c r="X640" s="150"/>
      <c r="Y640" s="150"/>
      <c r="Z640" s="150"/>
      <c r="AA640" s="150"/>
      <c r="AB640" s="150"/>
      <c r="AC640" s="150"/>
      <c r="AD640" s="150"/>
      <c r="AE640" s="150"/>
      <c r="AF640" s="150"/>
      <c r="AJ640" s="157"/>
      <c r="AK640" s="157"/>
      <c r="AL640" s="157"/>
      <c r="AM640" s="157"/>
    </row>
    <row r="641" spans="11:39">
      <c r="K641" s="4"/>
      <c r="L641" s="80"/>
      <c r="M641" s="80"/>
      <c r="N641" s="730"/>
      <c r="O641" s="80"/>
      <c r="P641" s="730"/>
      <c r="Q641" s="80"/>
      <c r="R641" s="80"/>
      <c r="S641" s="150"/>
      <c r="T641" s="731"/>
      <c r="U641" s="150"/>
      <c r="V641" s="150"/>
      <c r="W641" s="150"/>
      <c r="X641" s="150"/>
      <c r="Y641" s="150"/>
      <c r="Z641" s="150"/>
      <c r="AA641" s="150"/>
      <c r="AB641" s="150"/>
      <c r="AC641" s="150"/>
      <c r="AD641" s="150"/>
      <c r="AE641" s="150"/>
      <c r="AF641" s="150"/>
      <c r="AJ641" s="157"/>
      <c r="AK641" s="157"/>
      <c r="AL641" s="157"/>
      <c r="AM641" s="157"/>
    </row>
    <row r="642" spans="11:39">
      <c r="K642" s="4"/>
      <c r="L642" s="80"/>
      <c r="M642" s="80"/>
      <c r="N642" s="730"/>
      <c r="O642" s="80"/>
      <c r="P642" s="730"/>
      <c r="Q642" s="80"/>
      <c r="R642" s="80"/>
      <c r="S642" s="150"/>
      <c r="T642" s="731"/>
      <c r="U642" s="150"/>
      <c r="V642" s="150"/>
      <c r="W642" s="150"/>
      <c r="X642" s="150"/>
      <c r="Y642" s="150"/>
      <c r="Z642" s="150"/>
      <c r="AA642" s="150"/>
      <c r="AB642" s="150"/>
      <c r="AC642" s="150"/>
      <c r="AD642" s="150"/>
      <c r="AE642" s="150"/>
      <c r="AF642" s="150"/>
      <c r="AJ642" s="157"/>
      <c r="AK642" s="157"/>
      <c r="AL642" s="157"/>
      <c r="AM642" s="157"/>
    </row>
    <row r="643" spans="11:39">
      <c r="K643" s="134"/>
      <c r="L643" s="80"/>
      <c r="M643" s="80"/>
      <c r="N643" s="730"/>
      <c r="O643" s="80"/>
      <c r="P643" s="730"/>
      <c r="Q643" s="80"/>
      <c r="R643" s="80"/>
      <c r="S643" s="150"/>
      <c r="T643" s="731"/>
      <c r="U643" s="150"/>
      <c r="V643" s="150"/>
      <c r="W643" s="150"/>
      <c r="X643" s="150"/>
      <c r="Y643" s="150"/>
      <c r="Z643" s="150"/>
      <c r="AA643" s="150"/>
      <c r="AB643" s="150"/>
      <c r="AC643" s="150"/>
      <c r="AD643" s="150"/>
      <c r="AE643" s="150"/>
      <c r="AF643" s="150"/>
      <c r="AJ643" s="157"/>
      <c r="AK643" s="157"/>
      <c r="AL643" s="157"/>
      <c r="AM643" s="157"/>
    </row>
    <row r="644" spans="11:39">
      <c r="K644" s="4"/>
      <c r="L644" s="80"/>
      <c r="M644" s="80"/>
      <c r="N644" s="730"/>
      <c r="O644" s="80"/>
      <c r="P644" s="730"/>
      <c r="Q644" s="80"/>
      <c r="R644" s="80"/>
      <c r="S644" s="150"/>
      <c r="T644" s="731"/>
      <c r="U644" s="150"/>
      <c r="V644" s="150"/>
      <c r="W644" s="150"/>
      <c r="X644" s="150"/>
      <c r="Y644" s="150"/>
      <c r="Z644" s="150"/>
      <c r="AA644" s="150"/>
      <c r="AB644" s="150"/>
      <c r="AC644" s="150"/>
      <c r="AD644" s="150"/>
      <c r="AE644" s="150"/>
      <c r="AF644" s="150"/>
      <c r="AJ644" s="157"/>
      <c r="AK644" s="157"/>
      <c r="AL644" s="157"/>
      <c r="AM644" s="157"/>
    </row>
    <row r="645" spans="11:39">
      <c r="K645" s="4"/>
      <c r="L645" s="80"/>
      <c r="M645" s="80"/>
      <c r="N645" s="730"/>
      <c r="O645" s="80"/>
      <c r="P645" s="730"/>
      <c r="Q645" s="80"/>
      <c r="R645" s="80"/>
      <c r="S645" s="150"/>
      <c r="T645" s="731"/>
      <c r="U645" s="150"/>
      <c r="V645" s="150"/>
      <c r="W645" s="150"/>
      <c r="X645" s="150"/>
      <c r="Y645" s="150"/>
      <c r="Z645" s="150"/>
      <c r="AA645" s="150"/>
      <c r="AB645" s="150"/>
      <c r="AC645" s="150"/>
      <c r="AD645" s="150"/>
      <c r="AE645" s="150"/>
      <c r="AF645" s="150"/>
      <c r="AJ645" s="157"/>
      <c r="AK645" s="157"/>
      <c r="AL645" s="157"/>
      <c r="AM645" s="157"/>
    </row>
    <row r="646" spans="11:39">
      <c r="K646" s="4"/>
      <c r="L646" s="80"/>
      <c r="M646" s="80"/>
      <c r="N646" s="730"/>
      <c r="O646" s="80"/>
      <c r="P646" s="730"/>
      <c r="Q646" s="80"/>
      <c r="R646" s="80"/>
      <c r="S646" s="150"/>
      <c r="T646" s="731"/>
      <c r="U646" s="150"/>
      <c r="V646" s="150"/>
      <c r="W646" s="150"/>
      <c r="X646" s="150"/>
      <c r="Y646" s="150"/>
      <c r="Z646" s="150"/>
      <c r="AA646" s="150"/>
      <c r="AB646" s="150"/>
      <c r="AC646" s="150"/>
      <c r="AD646" s="150"/>
      <c r="AE646" s="150"/>
      <c r="AF646" s="150"/>
      <c r="AJ646" s="157"/>
      <c r="AK646" s="157"/>
      <c r="AL646" s="157"/>
      <c r="AM646" s="157"/>
    </row>
    <row r="647" spans="11:39">
      <c r="K647" s="134"/>
      <c r="L647" s="80"/>
      <c r="M647" s="80"/>
      <c r="N647" s="730"/>
      <c r="O647" s="80"/>
      <c r="P647" s="730"/>
      <c r="Q647" s="80"/>
      <c r="R647" s="80"/>
      <c r="S647" s="150"/>
      <c r="T647" s="731"/>
      <c r="U647" s="150"/>
      <c r="V647" s="150"/>
      <c r="W647" s="150"/>
      <c r="X647" s="150"/>
      <c r="Y647" s="150"/>
      <c r="Z647" s="150"/>
      <c r="AA647" s="150"/>
      <c r="AB647" s="150"/>
      <c r="AC647" s="150"/>
      <c r="AD647" s="150"/>
      <c r="AE647" s="150"/>
      <c r="AF647" s="150"/>
      <c r="AJ647" s="157"/>
      <c r="AK647" s="157"/>
      <c r="AL647" s="157"/>
      <c r="AM647" s="157"/>
    </row>
    <row r="648" spans="11:39">
      <c r="K648" s="4"/>
      <c r="L648" s="80"/>
      <c r="M648" s="80"/>
      <c r="N648" s="730"/>
      <c r="O648" s="80"/>
      <c r="P648" s="730"/>
      <c r="Q648" s="80"/>
      <c r="R648" s="80"/>
      <c r="S648" s="150"/>
      <c r="T648" s="731"/>
      <c r="U648" s="150"/>
      <c r="V648" s="150"/>
      <c r="W648" s="150"/>
      <c r="X648" s="150"/>
      <c r="Y648" s="150"/>
      <c r="Z648" s="150"/>
      <c r="AA648" s="150"/>
      <c r="AB648" s="150"/>
      <c r="AC648" s="150"/>
      <c r="AD648" s="150"/>
      <c r="AE648" s="150"/>
      <c r="AF648" s="150"/>
      <c r="AJ648" s="157"/>
      <c r="AK648" s="157"/>
      <c r="AL648" s="157"/>
      <c r="AM648" s="157"/>
    </row>
    <row r="649" spans="11:39">
      <c r="K649" s="4"/>
      <c r="L649" s="80"/>
      <c r="M649" s="80"/>
      <c r="N649" s="730"/>
      <c r="O649" s="80"/>
      <c r="P649" s="730"/>
      <c r="Q649" s="80"/>
      <c r="R649" s="80"/>
      <c r="S649" s="150"/>
      <c r="T649" s="731"/>
      <c r="U649" s="150"/>
      <c r="V649" s="150"/>
      <c r="W649" s="150"/>
      <c r="X649" s="150"/>
      <c r="Y649" s="150"/>
      <c r="Z649" s="150"/>
      <c r="AA649" s="150"/>
      <c r="AB649" s="150"/>
      <c r="AC649" s="150"/>
      <c r="AD649" s="150"/>
      <c r="AE649" s="150"/>
      <c r="AF649" s="150"/>
      <c r="AJ649" s="157"/>
      <c r="AK649" s="157"/>
      <c r="AL649" s="157"/>
      <c r="AM649" s="157"/>
    </row>
    <row r="650" spans="11:39">
      <c r="K650" s="4"/>
      <c r="L650" s="80"/>
      <c r="M650" s="80"/>
      <c r="N650" s="730"/>
      <c r="O650" s="80"/>
      <c r="P650" s="730"/>
      <c r="Q650" s="80"/>
      <c r="R650" s="80"/>
      <c r="S650" s="150"/>
      <c r="T650" s="731"/>
      <c r="U650" s="150"/>
      <c r="V650" s="150"/>
      <c r="W650" s="150"/>
      <c r="X650" s="150"/>
      <c r="Y650" s="150"/>
      <c r="Z650" s="150"/>
      <c r="AA650" s="150"/>
      <c r="AB650" s="150"/>
      <c r="AC650" s="150"/>
      <c r="AD650" s="150"/>
      <c r="AE650" s="150"/>
      <c r="AF650" s="150"/>
      <c r="AJ650" s="157"/>
      <c r="AK650" s="157"/>
      <c r="AL650" s="157"/>
      <c r="AM650" s="157"/>
    </row>
    <row r="651" spans="11:39">
      <c r="K651" s="134"/>
      <c r="L651" s="80"/>
      <c r="M651" s="80"/>
      <c r="N651" s="730"/>
      <c r="O651" s="80"/>
      <c r="P651" s="730"/>
      <c r="Q651" s="80"/>
      <c r="R651" s="80"/>
      <c r="S651" s="150"/>
      <c r="T651" s="731"/>
      <c r="U651" s="150"/>
      <c r="V651" s="150"/>
      <c r="W651" s="150"/>
      <c r="X651" s="150"/>
      <c r="Y651" s="150"/>
      <c r="Z651" s="150"/>
      <c r="AA651" s="150"/>
      <c r="AB651" s="150"/>
      <c r="AC651" s="150"/>
      <c r="AD651" s="150"/>
      <c r="AE651" s="150"/>
      <c r="AF651" s="150"/>
      <c r="AJ651" s="157"/>
      <c r="AK651" s="157"/>
      <c r="AL651" s="157"/>
      <c r="AM651" s="157"/>
    </row>
    <row r="652" spans="11:39">
      <c r="K652" s="4"/>
      <c r="L652" s="80"/>
      <c r="M652" s="80"/>
      <c r="N652" s="730"/>
      <c r="O652" s="80"/>
      <c r="P652" s="730"/>
      <c r="Q652" s="80"/>
      <c r="R652" s="80"/>
      <c r="S652" s="150"/>
      <c r="T652" s="731"/>
      <c r="U652" s="150"/>
      <c r="V652" s="150"/>
      <c r="W652" s="150"/>
      <c r="X652" s="150"/>
      <c r="Y652" s="150"/>
      <c r="Z652" s="150"/>
      <c r="AA652" s="150"/>
      <c r="AB652" s="150"/>
      <c r="AC652" s="150"/>
      <c r="AD652" s="150"/>
      <c r="AE652" s="150"/>
      <c r="AF652" s="150"/>
      <c r="AJ652" s="157"/>
      <c r="AK652" s="157"/>
      <c r="AL652" s="157"/>
      <c r="AM652" s="157"/>
    </row>
    <row r="653" spans="11:39">
      <c r="K653" s="4"/>
      <c r="L653" s="80"/>
      <c r="M653" s="80"/>
      <c r="N653" s="730"/>
      <c r="O653" s="80"/>
      <c r="P653" s="730"/>
      <c r="Q653" s="80"/>
      <c r="R653" s="80"/>
      <c r="S653" s="150"/>
      <c r="T653" s="731"/>
      <c r="U653" s="150"/>
      <c r="V653" s="150"/>
      <c r="W653" s="150"/>
      <c r="X653" s="150"/>
      <c r="Y653" s="150"/>
      <c r="Z653" s="150"/>
      <c r="AA653" s="150"/>
      <c r="AB653" s="150"/>
      <c r="AC653" s="150"/>
      <c r="AD653" s="150"/>
      <c r="AE653" s="150"/>
      <c r="AF653" s="150"/>
      <c r="AJ653" s="157"/>
      <c r="AK653" s="157"/>
      <c r="AL653" s="157"/>
      <c r="AM653" s="157"/>
    </row>
    <row r="654" spans="11:39">
      <c r="K654" s="4"/>
      <c r="L654" s="80"/>
      <c r="M654" s="80"/>
      <c r="N654" s="730"/>
      <c r="O654" s="80"/>
      <c r="P654" s="730"/>
      <c r="Q654" s="80"/>
      <c r="R654" s="80"/>
      <c r="S654" s="150"/>
      <c r="T654" s="731"/>
      <c r="U654" s="150"/>
      <c r="V654" s="150"/>
      <c r="W654" s="150"/>
      <c r="X654" s="150"/>
      <c r="Y654" s="150"/>
      <c r="Z654" s="150"/>
      <c r="AA654" s="150"/>
      <c r="AB654" s="150"/>
      <c r="AC654" s="150"/>
      <c r="AD654" s="150"/>
      <c r="AE654" s="150"/>
      <c r="AF654" s="150"/>
      <c r="AJ654" s="157"/>
      <c r="AK654" s="157"/>
      <c r="AL654" s="157"/>
      <c r="AM654" s="157"/>
    </row>
    <row r="655" spans="11:39">
      <c r="K655" s="134"/>
      <c r="L655" s="80"/>
      <c r="M655" s="80"/>
      <c r="N655" s="730"/>
      <c r="O655" s="80"/>
      <c r="P655" s="730"/>
      <c r="Q655" s="80"/>
      <c r="R655" s="80"/>
      <c r="S655" s="150"/>
      <c r="T655" s="731"/>
      <c r="U655" s="150"/>
      <c r="V655" s="150"/>
      <c r="W655" s="150"/>
      <c r="X655" s="150"/>
      <c r="Y655" s="150"/>
      <c r="Z655" s="150"/>
      <c r="AA655" s="150"/>
      <c r="AB655" s="150"/>
      <c r="AC655" s="150"/>
      <c r="AD655" s="150"/>
      <c r="AE655" s="150"/>
      <c r="AF655" s="150"/>
      <c r="AJ655" s="157"/>
      <c r="AK655" s="157"/>
      <c r="AL655" s="157"/>
      <c r="AM655" s="157"/>
    </row>
    <row r="656" spans="11:39">
      <c r="K656" s="4"/>
      <c r="L656" s="80"/>
      <c r="M656" s="80"/>
      <c r="N656" s="730"/>
      <c r="O656" s="80"/>
      <c r="P656" s="730"/>
      <c r="Q656" s="80"/>
      <c r="R656" s="80"/>
      <c r="S656" s="150"/>
      <c r="T656" s="731"/>
      <c r="U656" s="150"/>
      <c r="V656" s="150"/>
      <c r="W656" s="150"/>
      <c r="X656" s="150"/>
      <c r="Y656" s="150"/>
      <c r="Z656" s="150"/>
      <c r="AA656" s="150"/>
      <c r="AB656" s="150"/>
      <c r="AC656" s="150"/>
      <c r="AD656" s="150"/>
      <c r="AE656" s="150"/>
      <c r="AF656" s="150"/>
      <c r="AJ656" s="157"/>
      <c r="AK656" s="157"/>
      <c r="AL656" s="157"/>
      <c r="AM656" s="157"/>
    </row>
    <row r="657" spans="11:39">
      <c r="K657" s="4"/>
      <c r="L657" s="80"/>
      <c r="M657" s="80"/>
      <c r="N657" s="730"/>
      <c r="O657" s="80"/>
      <c r="P657" s="730"/>
      <c r="Q657" s="80"/>
      <c r="R657" s="80"/>
      <c r="S657" s="150"/>
      <c r="T657" s="731"/>
      <c r="U657" s="150"/>
      <c r="V657" s="150"/>
      <c r="W657" s="150"/>
      <c r="X657" s="150"/>
      <c r="Y657" s="150"/>
      <c r="Z657" s="150"/>
      <c r="AA657" s="150"/>
      <c r="AB657" s="150"/>
      <c r="AC657" s="150"/>
      <c r="AD657" s="150"/>
      <c r="AE657" s="150"/>
      <c r="AF657" s="150"/>
      <c r="AJ657" s="157"/>
      <c r="AK657" s="157"/>
      <c r="AL657" s="157"/>
      <c r="AM657" s="157"/>
    </row>
    <row r="658" spans="11:39">
      <c r="K658" s="4"/>
      <c r="L658" s="80"/>
      <c r="M658" s="80"/>
      <c r="N658" s="730"/>
      <c r="O658" s="80"/>
      <c r="P658" s="730"/>
      <c r="Q658" s="80"/>
      <c r="R658" s="80"/>
      <c r="S658" s="150"/>
      <c r="T658" s="731"/>
      <c r="U658" s="150"/>
      <c r="V658" s="150"/>
      <c r="W658" s="150"/>
      <c r="X658" s="150"/>
      <c r="Y658" s="150"/>
      <c r="Z658" s="150"/>
      <c r="AA658" s="150"/>
      <c r="AB658" s="150"/>
      <c r="AC658" s="150"/>
      <c r="AD658" s="150"/>
      <c r="AE658" s="150"/>
      <c r="AF658" s="150"/>
      <c r="AJ658" s="157"/>
      <c r="AK658" s="157"/>
      <c r="AL658" s="157"/>
      <c r="AM658" s="157"/>
    </row>
    <row r="659" spans="11:39">
      <c r="K659" s="134"/>
      <c r="L659" s="80"/>
      <c r="M659" s="80"/>
      <c r="N659" s="730"/>
      <c r="O659" s="80"/>
      <c r="P659" s="730"/>
      <c r="Q659" s="80"/>
      <c r="R659" s="80"/>
      <c r="S659" s="150"/>
      <c r="T659" s="731"/>
      <c r="U659" s="150"/>
      <c r="V659" s="150"/>
      <c r="W659" s="150"/>
      <c r="X659" s="150"/>
      <c r="Y659" s="150"/>
      <c r="Z659" s="150"/>
      <c r="AA659" s="150"/>
      <c r="AB659" s="150"/>
      <c r="AC659" s="150"/>
      <c r="AD659" s="150"/>
      <c r="AE659" s="150"/>
      <c r="AF659" s="150"/>
      <c r="AJ659" s="157"/>
      <c r="AK659" s="157"/>
      <c r="AL659" s="157"/>
      <c r="AM659" s="157"/>
    </row>
    <row r="660" spans="11:39">
      <c r="K660" s="4"/>
      <c r="L660" s="80"/>
      <c r="M660" s="80"/>
      <c r="N660" s="730"/>
      <c r="O660" s="80"/>
      <c r="P660" s="730"/>
      <c r="Q660" s="80"/>
      <c r="R660" s="80"/>
      <c r="S660" s="150"/>
      <c r="T660" s="731"/>
      <c r="U660" s="150"/>
      <c r="V660" s="150"/>
      <c r="W660" s="150"/>
      <c r="X660" s="150"/>
      <c r="Y660" s="150"/>
      <c r="Z660" s="150"/>
      <c r="AA660" s="150"/>
      <c r="AB660" s="150"/>
      <c r="AC660" s="150"/>
      <c r="AD660" s="150"/>
      <c r="AE660" s="150"/>
      <c r="AF660" s="150"/>
      <c r="AJ660" s="157"/>
      <c r="AK660" s="157"/>
      <c r="AL660" s="157"/>
      <c r="AM660" s="157"/>
    </row>
    <row r="661" spans="11:39">
      <c r="K661" s="4"/>
      <c r="L661" s="80"/>
      <c r="M661" s="80"/>
      <c r="N661" s="730"/>
      <c r="O661" s="80"/>
      <c r="P661" s="730"/>
      <c r="Q661" s="80"/>
      <c r="R661" s="80"/>
      <c r="S661" s="150"/>
      <c r="T661" s="731"/>
      <c r="U661" s="150"/>
      <c r="V661" s="150"/>
      <c r="W661" s="150"/>
      <c r="X661" s="150"/>
      <c r="Y661" s="150"/>
      <c r="Z661" s="150"/>
      <c r="AA661" s="150"/>
      <c r="AB661" s="150"/>
      <c r="AC661" s="150"/>
      <c r="AD661" s="150"/>
      <c r="AE661" s="150"/>
      <c r="AF661" s="150"/>
      <c r="AJ661" s="157"/>
      <c r="AK661" s="157"/>
      <c r="AL661" s="157"/>
      <c r="AM661" s="157"/>
    </row>
    <row r="662" spans="11:39">
      <c r="K662" s="4"/>
      <c r="L662" s="80"/>
      <c r="M662" s="80"/>
      <c r="N662" s="730"/>
      <c r="O662" s="80"/>
      <c r="P662" s="730"/>
      <c r="Q662" s="80"/>
      <c r="R662" s="80"/>
      <c r="S662" s="150"/>
      <c r="T662" s="731"/>
      <c r="U662" s="150"/>
      <c r="V662" s="150"/>
      <c r="W662" s="150"/>
      <c r="X662" s="150"/>
      <c r="Y662" s="150"/>
      <c r="Z662" s="150"/>
      <c r="AA662" s="150"/>
      <c r="AB662" s="150"/>
      <c r="AC662" s="150"/>
      <c r="AD662" s="150"/>
      <c r="AE662" s="150"/>
      <c r="AF662" s="150"/>
      <c r="AJ662" s="157"/>
      <c r="AK662" s="157"/>
      <c r="AL662" s="157"/>
      <c r="AM662" s="157"/>
    </row>
    <row r="663" spans="11:39">
      <c r="K663" s="134"/>
      <c r="L663" s="80"/>
      <c r="M663" s="80"/>
      <c r="N663" s="730"/>
      <c r="O663" s="80"/>
      <c r="P663" s="730"/>
      <c r="Q663" s="80"/>
      <c r="R663" s="80"/>
      <c r="S663" s="150"/>
      <c r="T663" s="731"/>
      <c r="U663" s="150"/>
      <c r="V663" s="150"/>
      <c r="W663" s="150"/>
      <c r="X663" s="150"/>
      <c r="Y663" s="150"/>
      <c r="Z663" s="150"/>
      <c r="AA663" s="150"/>
      <c r="AB663" s="150"/>
      <c r="AC663" s="150"/>
      <c r="AD663" s="150"/>
      <c r="AE663" s="150"/>
      <c r="AF663" s="150"/>
      <c r="AJ663" s="157"/>
      <c r="AK663" s="157"/>
      <c r="AL663" s="157"/>
      <c r="AM663" s="157"/>
    </row>
    <row r="664" spans="11:39">
      <c r="K664" s="4"/>
      <c r="L664" s="80"/>
      <c r="M664" s="80"/>
      <c r="N664" s="730"/>
      <c r="O664" s="80"/>
      <c r="P664" s="730"/>
      <c r="Q664" s="80"/>
      <c r="R664" s="80"/>
      <c r="S664" s="150"/>
      <c r="T664" s="731"/>
      <c r="U664" s="150"/>
      <c r="V664" s="150"/>
      <c r="W664" s="150"/>
      <c r="X664" s="150"/>
      <c r="Y664" s="150"/>
      <c r="Z664" s="150"/>
      <c r="AA664" s="150"/>
      <c r="AB664" s="150"/>
      <c r="AC664" s="150"/>
      <c r="AD664" s="150"/>
      <c r="AE664" s="150"/>
      <c r="AF664" s="150"/>
      <c r="AJ664" s="157"/>
      <c r="AK664" s="157"/>
      <c r="AL664" s="157"/>
      <c r="AM664" s="157"/>
    </row>
    <row r="665" spans="11:39">
      <c r="K665" s="4"/>
      <c r="L665" s="80"/>
      <c r="M665" s="80"/>
      <c r="N665" s="730"/>
      <c r="O665" s="80"/>
      <c r="P665" s="730"/>
      <c r="Q665" s="80"/>
      <c r="R665" s="80"/>
      <c r="S665" s="150"/>
      <c r="T665" s="731"/>
      <c r="U665" s="150"/>
      <c r="V665" s="150"/>
      <c r="W665" s="150"/>
      <c r="X665" s="150"/>
      <c r="Y665" s="150"/>
      <c r="Z665" s="150"/>
      <c r="AA665" s="150"/>
      <c r="AB665" s="150"/>
      <c r="AC665" s="150"/>
      <c r="AD665" s="150"/>
      <c r="AE665" s="150"/>
      <c r="AF665" s="150"/>
      <c r="AJ665" s="157"/>
      <c r="AK665" s="157"/>
      <c r="AL665" s="157"/>
      <c r="AM665" s="157"/>
    </row>
    <row r="666" spans="11:39">
      <c r="K666" s="4"/>
      <c r="L666" s="80"/>
      <c r="M666" s="80"/>
      <c r="N666" s="730"/>
      <c r="O666" s="80"/>
      <c r="P666" s="730"/>
      <c r="Q666" s="80"/>
      <c r="R666" s="80"/>
      <c r="S666" s="150"/>
      <c r="T666" s="731"/>
      <c r="U666" s="150"/>
      <c r="V666" s="150"/>
      <c r="W666" s="150"/>
      <c r="X666" s="150"/>
      <c r="Y666" s="150"/>
      <c r="Z666" s="150"/>
      <c r="AA666" s="150"/>
      <c r="AB666" s="150"/>
      <c r="AC666" s="150"/>
      <c r="AD666" s="150"/>
      <c r="AE666" s="150"/>
      <c r="AF666" s="150"/>
      <c r="AJ666" s="157"/>
      <c r="AK666" s="157"/>
      <c r="AL666" s="157"/>
      <c r="AM666" s="157"/>
    </row>
    <row r="667" spans="11:39">
      <c r="K667" s="134"/>
      <c r="L667" s="80"/>
      <c r="M667" s="80"/>
      <c r="N667" s="730"/>
      <c r="O667" s="80"/>
      <c r="P667" s="730"/>
      <c r="Q667" s="80"/>
      <c r="R667" s="80"/>
      <c r="S667" s="150"/>
      <c r="T667" s="731"/>
      <c r="U667" s="150"/>
      <c r="V667" s="150"/>
      <c r="W667" s="150"/>
      <c r="X667" s="150"/>
      <c r="Y667" s="150"/>
      <c r="Z667" s="150"/>
      <c r="AA667" s="150"/>
      <c r="AB667" s="150"/>
      <c r="AC667" s="150"/>
      <c r="AD667" s="150"/>
      <c r="AE667" s="150"/>
      <c r="AF667" s="150"/>
      <c r="AJ667" s="157"/>
      <c r="AK667" s="157"/>
      <c r="AL667" s="157"/>
      <c r="AM667" s="157"/>
    </row>
    <row r="668" spans="11:39">
      <c r="K668" s="4"/>
      <c r="L668" s="80"/>
      <c r="M668" s="80"/>
      <c r="N668" s="730"/>
      <c r="O668" s="80"/>
      <c r="P668" s="730"/>
      <c r="Q668" s="80"/>
      <c r="R668" s="80"/>
      <c r="S668" s="150"/>
      <c r="T668" s="731"/>
      <c r="U668" s="150"/>
      <c r="V668" s="150"/>
      <c r="W668" s="150"/>
      <c r="X668" s="150"/>
      <c r="Y668" s="150"/>
      <c r="Z668" s="150"/>
      <c r="AA668" s="150"/>
      <c r="AB668" s="150"/>
      <c r="AC668" s="150"/>
      <c r="AD668" s="150"/>
      <c r="AE668" s="150"/>
      <c r="AF668" s="150"/>
      <c r="AJ668" s="157"/>
      <c r="AK668" s="157"/>
      <c r="AL668" s="157"/>
      <c r="AM668" s="157"/>
    </row>
    <row r="669" spans="11:39">
      <c r="K669" s="4"/>
      <c r="L669" s="80"/>
      <c r="M669" s="80"/>
      <c r="N669" s="730"/>
      <c r="O669" s="80"/>
      <c r="P669" s="730"/>
      <c r="Q669" s="80"/>
      <c r="R669" s="80"/>
      <c r="S669" s="150"/>
      <c r="T669" s="731"/>
      <c r="U669" s="150"/>
      <c r="V669" s="150"/>
      <c r="W669" s="150"/>
      <c r="X669" s="150"/>
      <c r="Y669" s="150"/>
      <c r="Z669" s="150"/>
      <c r="AA669" s="150"/>
      <c r="AB669" s="150"/>
      <c r="AC669" s="150"/>
      <c r="AD669" s="150"/>
      <c r="AE669" s="150"/>
      <c r="AF669" s="150"/>
      <c r="AJ669" s="157"/>
      <c r="AK669" s="157"/>
      <c r="AL669" s="157"/>
      <c r="AM669" s="157"/>
    </row>
    <row r="670" spans="11:39">
      <c r="K670" s="4"/>
      <c r="L670" s="80"/>
      <c r="M670" s="80"/>
      <c r="N670" s="730"/>
      <c r="O670" s="80"/>
      <c r="P670" s="730"/>
      <c r="Q670" s="80"/>
      <c r="R670" s="80"/>
      <c r="S670" s="150"/>
      <c r="T670" s="731"/>
      <c r="U670" s="150"/>
      <c r="V670" s="150"/>
      <c r="W670" s="150"/>
      <c r="X670" s="150"/>
      <c r="Y670" s="150"/>
      <c r="Z670" s="150"/>
      <c r="AA670" s="150"/>
      <c r="AB670" s="150"/>
      <c r="AC670" s="150"/>
      <c r="AD670" s="150"/>
      <c r="AE670" s="150"/>
      <c r="AF670" s="150"/>
      <c r="AJ670" s="157"/>
      <c r="AK670" s="157"/>
      <c r="AL670" s="157"/>
      <c r="AM670" s="157"/>
    </row>
    <row r="671" spans="11:39">
      <c r="K671" s="134"/>
      <c r="L671" s="80"/>
      <c r="M671" s="80"/>
      <c r="N671" s="730"/>
      <c r="O671" s="80"/>
      <c r="P671" s="730"/>
      <c r="Q671" s="80"/>
      <c r="R671" s="80"/>
      <c r="S671" s="150"/>
      <c r="T671" s="731"/>
      <c r="U671" s="150"/>
      <c r="V671" s="150"/>
      <c r="W671" s="150"/>
      <c r="X671" s="150"/>
      <c r="Y671" s="150"/>
      <c r="Z671" s="150"/>
      <c r="AA671" s="150"/>
      <c r="AB671" s="150"/>
      <c r="AC671" s="150"/>
      <c r="AD671" s="150"/>
      <c r="AE671" s="150"/>
      <c r="AF671" s="150"/>
      <c r="AJ671" s="157"/>
      <c r="AK671" s="157"/>
      <c r="AL671" s="157"/>
      <c r="AM671" s="157"/>
    </row>
    <row r="672" spans="11:39">
      <c r="K672" s="4"/>
      <c r="L672" s="80"/>
      <c r="M672" s="80"/>
      <c r="N672" s="730"/>
      <c r="O672" s="80"/>
      <c r="P672" s="730"/>
      <c r="Q672" s="80"/>
      <c r="R672" s="80"/>
      <c r="S672" s="150"/>
      <c r="T672" s="731"/>
      <c r="U672" s="150"/>
      <c r="V672" s="150"/>
      <c r="W672" s="150"/>
      <c r="X672" s="150"/>
      <c r="Y672" s="150"/>
      <c r="Z672" s="150"/>
      <c r="AA672" s="150"/>
      <c r="AB672" s="150"/>
      <c r="AC672" s="150"/>
      <c r="AD672" s="150"/>
      <c r="AE672" s="150"/>
      <c r="AF672" s="150"/>
      <c r="AJ672" s="157"/>
      <c r="AK672" s="157"/>
      <c r="AL672" s="157"/>
      <c r="AM672" s="157"/>
    </row>
    <row r="673" spans="11:39">
      <c r="K673" s="4"/>
      <c r="L673" s="80"/>
      <c r="M673" s="80"/>
      <c r="N673" s="730"/>
      <c r="O673" s="80"/>
      <c r="P673" s="730"/>
      <c r="Q673" s="80"/>
      <c r="R673" s="80"/>
      <c r="S673" s="150"/>
      <c r="T673" s="731"/>
      <c r="U673" s="150"/>
      <c r="V673" s="150"/>
      <c r="W673" s="150"/>
      <c r="X673" s="150"/>
      <c r="Y673" s="150"/>
      <c r="Z673" s="150"/>
      <c r="AA673" s="150"/>
      <c r="AB673" s="150"/>
      <c r="AC673" s="150"/>
      <c r="AD673" s="150"/>
      <c r="AE673" s="150"/>
      <c r="AF673" s="150"/>
      <c r="AJ673" s="157"/>
      <c r="AK673" s="157"/>
      <c r="AL673" s="157"/>
      <c r="AM673" s="157"/>
    </row>
    <row r="674" spans="11:39">
      <c r="K674" s="4"/>
      <c r="L674" s="80"/>
      <c r="M674" s="80"/>
      <c r="N674" s="730"/>
      <c r="O674" s="80"/>
      <c r="P674" s="730"/>
      <c r="Q674" s="80"/>
      <c r="R674" s="80"/>
      <c r="S674" s="150"/>
      <c r="T674" s="731"/>
      <c r="U674" s="150"/>
      <c r="V674" s="150"/>
      <c r="W674" s="150"/>
      <c r="X674" s="150"/>
      <c r="Y674" s="150"/>
      <c r="Z674" s="150"/>
      <c r="AA674" s="150"/>
      <c r="AB674" s="150"/>
      <c r="AC674" s="150"/>
      <c r="AD674" s="150"/>
      <c r="AE674" s="150"/>
      <c r="AF674" s="150"/>
      <c r="AJ674" s="157"/>
      <c r="AK674" s="157"/>
      <c r="AL674" s="157"/>
      <c r="AM674" s="157"/>
    </row>
    <row r="675" spans="11:39">
      <c r="K675" s="134"/>
      <c r="L675" s="80"/>
      <c r="M675" s="80"/>
      <c r="N675" s="730"/>
      <c r="O675" s="80"/>
      <c r="P675" s="730"/>
      <c r="Q675" s="80"/>
      <c r="R675" s="80"/>
      <c r="S675" s="150"/>
      <c r="T675" s="731"/>
      <c r="U675" s="150"/>
      <c r="V675" s="150"/>
      <c r="W675" s="150"/>
      <c r="X675" s="150"/>
      <c r="Y675" s="150"/>
      <c r="Z675" s="150"/>
      <c r="AA675" s="150"/>
      <c r="AB675" s="150"/>
      <c r="AC675" s="150"/>
      <c r="AD675" s="150"/>
      <c r="AE675" s="150"/>
      <c r="AF675" s="150"/>
      <c r="AJ675" s="157"/>
      <c r="AK675" s="157"/>
      <c r="AL675" s="157"/>
      <c r="AM675" s="157"/>
    </row>
    <row r="676" spans="11:39">
      <c r="K676" s="4"/>
      <c r="L676" s="80"/>
      <c r="M676" s="80"/>
      <c r="N676" s="730"/>
      <c r="O676" s="80"/>
      <c r="P676" s="730"/>
      <c r="Q676" s="80"/>
      <c r="R676" s="80"/>
      <c r="S676" s="150"/>
      <c r="T676" s="731"/>
      <c r="U676" s="150"/>
      <c r="V676" s="150"/>
      <c r="W676" s="150"/>
      <c r="X676" s="150"/>
      <c r="Y676" s="150"/>
      <c r="Z676" s="150"/>
      <c r="AA676" s="150"/>
      <c r="AB676" s="150"/>
      <c r="AC676" s="150"/>
      <c r="AD676" s="150"/>
      <c r="AE676" s="150"/>
      <c r="AF676" s="150"/>
      <c r="AJ676" s="157"/>
      <c r="AK676" s="157"/>
      <c r="AL676" s="157"/>
      <c r="AM676" s="157"/>
    </row>
    <row r="677" spans="11:39">
      <c r="K677" s="4"/>
      <c r="L677" s="80"/>
      <c r="M677" s="80"/>
      <c r="N677" s="730"/>
      <c r="O677" s="80"/>
      <c r="P677" s="730"/>
      <c r="Q677" s="80"/>
      <c r="R677" s="80"/>
      <c r="S677" s="150"/>
      <c r="T677" s="731"/>
      <c r="U677" s="150"/>
      <c r="V677" s="150"/>
      <c r="W677" s="150"/>
      <c r="X677" s="150"/>
      <c r="Y677" s="150"/>
      <c r="Z677" s="150"/>
      <c r="AA677" s="150"/>
      <c r="AB677" s="150"/>
      <c r="AC677" s="150"/>
      <c r="AD677" s="150"/>
      <c r="AE677" s="150"/>
      <c r="AF677" s="150"/>
      <c r="AJ677" s="157"/>
      <c r="AK677" s="157"/>
      <c r="AL677" s="157"/>
      <c r="AM677" s="157"/>
    </row>
    <row r="678" spans="11:39">
      <c r="K678" s="4"/>
      <c r="L678" s="80"/>
      <c r="M678" s="80"/>
      <c r="N678" s="730"/>
      <c r="O678" s="80"/>
      <c r="P678" s="730"/>
      <c r="Q678" s="80"/>
      <c r="R678" s="80"/>
      <c r="S678" s="150"/>
      <c r="T678" s="731"/>
      <c r="U678" s="150"/>
      <c r="V678" s="150"/>
      <c r="W678" s="150"/>
      <c r="X678" s="150"/>
      <c r="Y678" s="150"/>
      <c r="Z678" s="150"/>
      <c r="AA678" s="150"/>
      <c r="AB678" s="150"/>
      <c r="AC678" s="150"/>
      <c r="AD678" s="150"/>
      <c r="AE678" s="150"/>
      <c r="AF678" s="150"/>
      <c r="AJ678" s="157"/>
      <c r="AK678" s="157"/>
      <c r="AL678" s="157"/>
      <c r="AM678" s="157"/>
    </row>
    <row r="679" spans="11:39">
      <c r="K679" s="134"/>
      <c r="L679" s="80"/>
      <c r="M679" s="80"/>
      <c r="N679" s="730"/>
      <c r="O679" s="80"/>
      <c r="P679" s="730"/>
      <c r="Q679" s="80"/>
      <c r="R679" s="80"/>
      <c r="S679" s="150"/>
      <c r="T679" s="731"/>
      <c r="U679" s="150"/>
      <c r="V679" s="150"/>
      <c r="W679" s="150"/>
      <c r="X679" s="150"/>
      <c r="Y679" s="150"/>
      <c r="Z679" s="150"/>
      <c r="AA679" s="150"/>
      <c r="AB679" s="150"/>
      <c r="AC679" s="150"/>
      <c r="AD679" s="150"/>
      <c r="AE679" s="150"/>
      <c r="AF679" s="150"/>
      <c r="AJ679" s="157"/>
      <c r="AK679" s="157"/>
      <c r="AL679" s="157"/>
      <c r="AM679" s="157"/>
    </row>
    <row r="680" spans="11:39">
      <c r="K680" s="4"/>
      <c r="L680" s="80"/>
      <c r="M680" s="80"/>
      <c r="N680" s="730"/>
      <c r="O680" s="80"/>
      <c r="P680" s="730"/>
      <c r="Q680" s="80"/>
      <c r="R680" s="80"/>
      <c r="S680" s="150"/>
      <c r="T680" s="731"/>
      <c r="U680" s="150"/>
      <c r="V680" s="150"/>
      <c r="W680" s="150"/>
      <c r="X680" s="150"/>
      <c r="Y680" s="150"/>
      <c r="Z680" s="150"/>
      <c r="AA680" s="150"/>
      <c r="AB680" s="150"/>
      <c r="AC680" s="150"/>
      <c r="AD680" s="150"/>
      <c r="AE680" s="150"/>
      <c r="AF680" s="150"/>
      <c r="AJ680" s="157"/>
      <c r="AK680" s="157"/>
      <c r="AL680" s="157"/>
      <c r="AM680" s="157"/>
    </row>
    <row r="681" spans="11:39">
      <c r="K681" s="4"/>
      <c r="L681" s="80"/>
      <c r="M681" s="80"/>
      <c r="N681" s="730"/>
      <c r="O681" s="80"/>
      <c r="P681" s="730"/>
      <c r="Q681" s="80"/>
      <c r="R681" s="80"/>
      <c r="S681" s="150"/>
      <c r="T681" s="731"/>
      <c r="U681" s="150"/>
      <c r="V681" s="150"/>
      <c r="W681" s="150"/>
      <c r="X681" s="150"/>
      <c r="Y681" s="150"/>
      <c r="Z681" s="150"/>
      <c r="AA681" s="150"/>
      <c r="AB681" s="150"/>
      <c r="AC681" s="150"/>
      <c r="AD681" s="150"/>
      <c r="AE681" s="150"/>
      <c r="AF681" s="150"/>
      <c r="AJ681" s="157"/>
      <c r="AK681" s="157"/>
      <c r="AL681" s="157"/>
      <c r="AM681" s="157"/>
    </row>
    <row r="682" spans="11:39">
      <c r="K682" s="4"/>
      <c r="L682" s="80"/>
      <c r="M682" s="80"/>
      <c r="N682" s="730"/>
      <c r="O682" s="80"/>
      <c r="P682" s="730"/>
      <c r="Q682" s="80"/>
      <c r="R682" s="80"/>
      <c r="S682" s="150"/>
      <c r="T682" s="731"/>
      <c r="U682" s="150"/>
      <c r="V682" s="150"/>
      <c r="W682" s="150"/>
      <c r="X682" s="150"/>
      <c r="Y682" s="150"/>
      <c r="Z682" s="150"/>
      <c r="AA682" s="150"/>
      <c r="AB682" s="150"/>
      <c r="AC682" s="150"/>
      <c r="AD682" s="150"/>
      <c r="AE682" s="150"/>
      <c r="AF682" s="150"/>
      <c r="AJ682" s="157"/>
      <c r="AK682" s="157"/>
      <c r="AL682" s="157"/>
      <c r="AM682" s="157"/>
    </row>
    <row r="683" spans="11:39">
      <c r="K683" s="134"/>
      <c r="L683" s="80"/>
      <c r="M683" s="80"/>
      <c r="N683" s="730"/>
      <c r="O683" s="80"/>
      <c r="P683" s="730"/>
      <c r="Q683" s="80"/>
      <c r="R683" s="80"/>
      <c r="S683" s="150"/>
      <c r="T683" s="731"/>
      <c r="U683" s="150"/>
      <c r="V683" s="150"/>
      <c r="W683" s="150"/>
      <c r="X683" s="150"/>
      <c r="Y683" s="150"/>
      <c r="Z683" s="150"/>
      <c r="AA683" s="150"/>
      <c r="AB683" s="150"/>
      <c r="AC683" s="150"/>
      <c r="AD683" s="150"/>
      <c r="AE683" s="150"/>
      <c r="AF683" s="150"/>
      <c r="AJ683" s="157"/>
      <c r="AK683" s="157"/>
      <c r="AL683" s="157"/>
      <c r="AM683" s="157"/>
    </row>
    <row r="684" spans="11:39">
      <c r="K684" s="4"/>
      <c r="L684" s="80"/>
      <c r="M684" s="80"/>
      <c r="N684" s="730"/>
      <c r="O684" s="80"/>
      <c r="P684" s="730"/>
      <c r="Q684" s="80"/>
      <c r="R684" s="80"/>
      <c r="S684" s="150"/>
      <c r="T684" s="731"/>
      <c r="U684" s="150"/>
      <c r="V684" s="150"/>
      <c r="W684" s="150"/>
      <c r="X684" s="150"/>
      <c r="Y684" s="150"/>
      <c r="Z684" s="150"/>
      <c r="AA684" s="150"/>
      <c r="AB684" s="150"/>
      <c r="AC684" s="150"/>
      <c r="AD684" s="150"/>
      <c r="AE684" s="150"/>
      <c r="AF684" s="150"/>
      <c r="AJ684" s="157"/>
      <c r="AK684" s="157"/>
      <c r="AL684" s="157"/>
      <c r="AM684" s="157"/>
    </row>
    <row r="685" spans="11:39">
      <c r="K685" s="4"/>
      <c r="L685" s="80"/>
      <c r="M685" s="80"/>
      <c r="N685" s="730"/>
      <c r="O685" s="80"/>
      <c r="P685" s="730"/>
      <c r="Q685" s="80"/>
      <c r="R685" s="80"/>
      <c r="S685" s="150"/>
      <c r="T685" s="731"/>
      <c r="U685" s="150"/>
      <c r="V685" s="150"/>
      <c r="W685" s="150"/>
      <c r="X685" s="150"/>
      <c r="Y685" s="150"/>
      <c r="Z685" s="150"/>
      <c r="AA685" s="150"/>
      <c r="AB685" s="150"/>
      <c r="AC685" s="150"/>
      <c r="AD685" s="150"/>
      <c r="AE685" s="150"/>
      <c r="AF685" s="150"/>
      <c r="AJ685" s="157"/>
      <c r="AK685" s="157"/>
      <c r="AL685" s="157"/>
      <c r="AM685" s="157"/>
    </row>
    <row r="686" spans="11:39">
      <c r="K686" s="4"/>
      <c r="L686" s="80"/>
      <c r="M686" s="80"/>
      <c r="N686" s="730"/>
      <c r="O686" s="80"/>
      <c r="P686" s="730"/>
      <c r="Q686" s="80"/>
      <c r="R686" s="80"/>
      <c r="S686" s="150"/>
      <c r="T686" s="731"/>
      <c r="U686" s="150"/>
      <c r="V686" s="150"/>
      <c r="W686" s="150"/>
      <c r="X686" s="150"/>
      <c r="Y686" s="150"/>
      <c r="Z686" s="150"/>
      <c r="AA686" s="150"/>
      <c r="AB686" s="150"/>
      <c r="AC686" s="150"/>
      <c r="AD686" s="150"/>
      <c r="AE686" s="150"/>
      <c r="AF686" s="150"/>
      <c r="AJ686" s="157"/>
      <c r="AK686" s="157"/>
      <c r="AL686" s="157"/>
      <c r="AM686" s="157"/>
    </row>
    <row r="687" spans="11:39">
      <c r="K687" s="134"/>
      <c r="L687" s="80"/>
      <c r="M687" s="80"/>
      <c r="N687" s="730"/>
      <c r="O687" s="80"/>
      <c r="P687" s="730"/>
      <c r="Q687" s="80"/>
      <c r="R687" s="80"/>
      <c r="S687" s="150"/>
      <c r="T687" s="731"/>
      <c r="U687" s="150"/>
      <c r="V687" s="150"/>
      <c r="W687" s="150"/>
      <c r="X687" s="150"/>
      <c r="Y687" s="150"/>
      <c r="Z687" s="150"/>
      <c r="AA687" s="150"/>
      <c r="AB687" s="150"/>
      <c r="AC687" s="150"/>
      <c r="AD687" s="150"/>
      <c r="AE687" s="150"/>
      <c r="AF687" s="150"/>
      <c r="AJ687" s="157"/>
      <c r="AK687" s="157"/>
      <c r="AL687" s="157"/>
      <c r="AM687" s="157"/>
    </row>
    <row r="688" spans="11:39">
      <c r="K688" s="4"/>
      <c r="L688" s="80"/>
      <c r="M688" s="80"/>
      <c r="N688" s="730"/>
      <c r="O688" s="80"/>
      <c r="P688" s="730"/>
      <c r="Q688" s="80"/>
      <c r="R688" s="80"/>
      <c r="S688" s="150"/>
      <c r="T688" s="731"/>
      <c r="U688" s="150"/>
      <c r="V688" s="150"/>
      <c r="W688" s="150"/>
      <c r="X688" s="150"/>
      <c r="Y688" s="150"/>
      <c r="Z688" s="150"/>
      <c r="AA688" s="150"/>
      <c r="AB688" s="150"/>
      <c r="AC688" s="150"/>
      <c r="AD688" s="150"/>
      <c r="AE688" s="150"/>
      <c r="AF688" s="150"/>
      <c r="AJ688" s="157"/>
      <c r="AK688" s="157"/>
      <c r="AL688" s="157"/>
      <c r="AM688" s="157"/>
    </row>
    <row r="689" spans="11:39">
      <c r="K689" s="4"/>
      <c r="L689" s="80"/>
      <c r="M689" s="80"/>
      <c r="N689" s="730"/>
      <c r="O689" s="80"/>
      <c r="P689" s="730"/>
      <c r="Q689" s="80"/>
      <c r="R689" s="80"/>
      <c r="S689" s="150"/>
      <c r="T689" s="731"/>
      <c r="U689" s="150"/>
      <c r="V689" s="150"/>
      <c r="W689" s="150"/>
      <c r="X689" s="150"/>
      <c r="Y689" s="150"/>
      <c r="Z689" s="150"/>
      <c r="AA689" s="150"/>
      <c r="AB689" s="150"/>
      <c r="AC689" s="150"/>
      <c r="AD689" s="150"/>
      <c r="AE689" s="150"/>
      <c r="AF689" s="150"/>
      <c r="AJ689" s="157"/>
      <c r="AK689" s="157"/>
      <c r="AL689" s="157"/>
      <c r="AM689" s="157"/>
    </row>
    <row r="690" spans="11:39">
      <c r="K690" s="4"/>
      <c r="L690" s="80"/>
      <c r="M690" s="80"/>
      <c r="N690" s="730"/>
      <c r="O690" s="80"/>
      <c r="P690" s="730"/>
      <c r="Q690" s="80"/>
      <c r="R690" s="80"/>
      <c r="S690" s="150"/>
      <c r="T690" s="731"/>
      <c r="U690" s="150"/>
      <c r="V690" s="150"/>
      <c r="W690" s="150"/>
      <c r="X690" s="150"/>
      <c r="Y690" s="150"/>
      <c r="Z690" s="150"/>
      <c r="AA690" s="150"/>
      <c r="AB690" s="150"/>
      <c r="AC690" s="150"/>
      <c r="AD690" s="150"/>
      <c r="AE690" s="150"/>
      <c r="AF690" s="150"/>
      <c r="AJ690" s="157"/>
      <c r="AK690" s="157"/>
      <c r="AL690" s="157"/>
      <c r="AM690" s="157"/>
    </row>
    <row r="691" spans="11:39">
      <c r="K691" s="134"/>
      <c r="L691" s="80"/>
      <c r="M691" s="80"/>
      <c r="N691" s="730"/>
      <c r="O691" s="80"/>
      <c r="P691" s="730"/>
      <c r="Q691" s="80"/>
      <c r="R691" s="80"/>
      <c r="S691" s="150"/>
      <c r="T691" s="731"/>
      <c r="U691" s="150"/>
      <c r="V691" s="150"/>
      <c r="W691" s="150"/>
      <c r="X691" s="150"/>
      <c r="Y691" s="150"/>
      <c r="Z691" s="150"/>
      <c r="AA691" s="150"/>
      <c r="AB691" s="150"/>
      <c r="AC691" s="150"/>
      <c r="AD691" s="150"/>
      <c r="AE691" s="150"/>
      <c r="AF691" s="150"/>
      <c r="AJ691" s="157"/>
      <c r="AK691" s="157"/>
      <c r="AL691" s="157"/>
      <c r="AM691" s="157"/>
    </row>
    <row r="692" spans="11:39">
      <c r="K692" s="4"/>
      <c r="L692" s="80"/>
      <c r="M692" s="80"/>
      <c r="N692" s="730"/>
      <c r="O692" s="80"/>
      <c r="P692" s="730"/>
      <c r="Q692" s="80"/>
      <c r="R692" s="80"/>
      <c r="S692" s="150"/>
      <c r="T692" s="731"/>
      <c r="U692" s="150"/>
      <c r="V692" s="150"/>
      <c r="W692" s="150"/>
      <c r="X692" s="150"/>
      <c r="Y692" s="150"/>
      <c r="Z692" s="150"/>
      <c r="AA692" s="150"/>
      <c r="AB692" s="150"/>
      <c r="AC692" s="150"/>
      <c r="AD692" s="150"/>
      <c r="AE692" s="150"/>
      <c r="AF692" s="150"/>
      <c r="AJ692" s="157"/>
      <c r="AK692" s="157"/>
      <c r="AL692" s="157"/>
      <c r="AM692" s="157"/>
    </row>
    <row r="693" spans="11:39">
      <c r="K693" s="4"/>
      <c r="L693" s="80"/>
      <c r="M693" s="80"/>
      <c r="N693" s="730"/>
      <c r="O693" s="80"/>
      <c r="P693" s="730"/>
      <c r="Q693" s="80"/>
      <c r="R693" s="80"/>
      <c r="S693" s="150"/>
      <c r="T693" s="731"/>
      <c r="U693" s="150"/>
      <c r="V693" s="150"/>
      <c r="W693" s="150"/>
      <c r="X693" s="150"/>
      <c r="Y693" s="150"/>
      <c r="Z693" s="150"/>
      <c r="AA693" s="150"/>
      <c r="AB693" s="150"/>
      <c r="AC693" s="150"/>
      <c r="AD693" s="150"/>
      <c r="AE693" s="150"/>
      <c r="AF693" s="150"/>
      <c r="AJ693" s="157"/>
      <c r="AK693" s="157"/>
      <c r="AL693" s="157"/>
      <c r="AM693" s="157"/>
    </row>
    <row r="694" spans="11:39">
      <c r="K694" s="4"/>
      <c r="L694" s="80"/>
      <c r="M694" s="80"/>
      <c r="N694" s="730"/>
      <c r="O694" s="80"/>
      <c r="P694" s="730"/>
      <c r="Q694" s="80"/>
      <c r="R694" s="80"/>
      <c r="S694" s="150"/>
      <c r="T694" s="731"/>
      <c r="U694" s="150"/>
      <c r="V694" s="150"/>
      <c r="W694" s="150"/>
      <c r="X694" s="150"/>
      <c r="Y694" s="150"/>
      <c r="Z694" s="150"/>
      <c r="AA694" s="150"/>
      <c r="AB694" s="150"/>
      <c r="AC694" s="150"/>
      <c r="AD694" s="150"/>
      <c r="AE694" s="150"/>
      <c r="AF694" s="150"/>
      <c r="AJ694" s="157"/>
      <c r="AK694" s="157"/>
      <c r="AL694" s="157"/>
      <c r="AM694" s="157"/>
    </row>
    <row r="695" spans="11:39">
      <c r="K695" s="134"/>
      <c r="L695" s="80"/>
      <c r="M695" s="80"/>
      <c r="N695" s="730"/>
      <c r="O695" s="80"/>
      <c r="P695" s="730"/>
      <c r="Q695" s="80"/>
      <c r="R695" s="80"/>
      <c r="S695" s="150"/>
      <c r="T695" s="731"/>
      <c r="U695" s="150"/>
      <c r="V695" s="150"/>
      <c r="W695" s="150"/>
      <c r="X695" s="150"/>
      <c r="Y695" s="150"/>
      <c r="Z695" s="150"/>
      <c r="AA695" s="150"/>
      <c r="AB695" s="150"/>
      <c r="AC695" s="150"/>
      <c r="AD695" s="150"/>
      <c r="AE695" s="150"/>
      <c r="AF695" s="150"/>
      <c r="AJ695" s="157"/>
      <c r="AK695" s="157"/>
      <c r="AL695" s="157"/>
      <c r="AM695" s="157"/>
    </row>
    <row r="696" spans="11:39">
      <c r="K696" s="4"/>
      <c r="L696" s="80"/>
      <c r="M696" s="80"/>
      <c r="N696" s="730"/>
      <c r="O696" s="80"/>
      <c r="P696" s="730"/>
      <c r="Q696" s="80"/>
      <c r="R696" s="80"/>
      <c r="S696" s="150"/>
      <c r="T696" s="731"/>
      <c r="U696" s="150"/>
      <c r="V696" s="150"/>
      <c r="W696" s="150"/>
      <c r="X696" s="150"/>
      <c r="Y696" s="150"/>
      <c r="Z696" s="150"/>
      <c r="AA696" s="150"/>
      <c r="AB696" s="150"/>
      <c r="AC696" s="150"/>
      <c r="AD696" s="150"/>
      <c r="AE696" s="150"/>
      <c r="AF696" s="150"/>
      <c r="AJ696" s="157"/>
      <c r="AK696" s="157"/>
      <c r="AL696" s="157"/>
      <c r="AM696" s="157"/>
    </row>
    <row r="697" spans="11:39">
      <c r="K697" s="4"/>
      <c r="L697" s="80"/>
      <c r="M697" s="80"/>
      <c r="N697" s="730"/>
      <c r="O697" s="80"/>
      <c r="P697" s="730"/>
      <c r="Q697" s="80"/>
      <c r="R697" s="80"/>
      <c r="S697" s="150"/>
      <c r="T697" s="731"/>
      <c r="U697" s="150"/>
      <c r="V697" s="150"/>
      <c r="W697" s="150"/>
      <c r="X697" s="150"/>
      <c r="Y697" s="150"/>
      <c r="Z697" s="150"/>
      <c r="AA697" s="150"/>
      <c r="AB697" s="150"/>
      <c r="AC697" s="150"/>
      <c r="AD697" s="150"/>
      <c r="AE697" s="150"/>
      <c r="AF697" s="150"/>
      <c r="AJ697" s="157"/>
      <c r="AK697" s="157"/>
      <c r="AL697" s="157"/>
      <c r="AM697" s="157"/>
    </row>
    <row r="698" spans="11:39">
      <c r="K698" s="4"/>
      <c r="L698" s="80"/>
      <c r="M698" s="80"/>
      <c r="N698" s="730"/>
      <c r="O698" s="80"/>
      <c r="P698" s="730"/>
      <c r="Q698" s="80"/>
      <c r="R698" s="80"/>
      <c r="S698" s="150"/>
      <c r="T698" s="731"/>
      <c r="U698" s="150"/>
      <c r="V698" s="150"/>
      <c r="W698" s="150"/>
      <c r="X698" s="150"/>
      <c r="Y698" s="150"/>
      <c r="Z698" s="150"/>
      <c r="AA698" s="150"/>
      <c r="AB698" s="150"/>
      <c r="AC698" s="150"/>
      <c r="AD698" s="150"/>
      <c r="AE698" s="150"/>
      <c r="AF698" s="150"/>
      <c r="AJ698" s="157"/>
      <c r="AK698" s="157"/>
      <c r="AL698" s="157"/>
      <c r="AM698" s="157"/>
    </row>
    <row r="699" spans="11:39">
      <c r="K699" s="134"/>
      <c r="L699" s="80"/>
      <c r="M699" s="80"/>
      <c r="N699" s="730"/>
      <c r="O699" s="80"/>
      <c r="P699" s="730"/>
      <c r="Q699" s="80"/>
      <c r="R699" s="80"/>
      <c r="S699" s="150"/>
      <c r="T699" s="731"/>
      <c r="U699" s="150"/>
      <c r="V699" s="150"/>
      <c r="W699" s="150"/>
      <c r="X699" s="150"/>
      <c r="Y699" s="150"/>
      <c r="Z699" s="150"/>
      <c r="AA699" s="150"/>
      <c r="AB699" s="150"/>
      <c r="AC699" s="150"/>
      <c r="AD699" s="150"/>
      <c r="AE699" s="150"/>
      <c r="AF699" s="150"/>
      <c r="AJ699" s="157"/>
      <c r="AK699" s="157"/>
      <c r="AL699" s="157"/>
      <c r="AM699" s="157"/>
    </row>
    <row r="700" spans="11:39">
      <c r="K700" s="4"/>
      <c r="L700" s="80"/>
      <c r="M700" s="80"/>
      <c r="N700" s="730"/>
      <c r="O700" s="80"/>
      <c r="P700" s="730"/>
      <c r="Q700" s="80"/>
      <c r="R700" s="80"/>
      <c r="S700" s="150"/>
      <c r="T700" s="731"/>
      <c r="U700" s="150"/>
      <c r="V700" s="150"/>
      <c r="W700" s="150"/>
      <c r="X700" s="150"/>
      <c r="Y700" s="150"/>
      <c r="Z700" s="150"/>
      <c r="AA700" s="150"/>
      <c r="AB700" s="150"/>
      <c r="AC700" s="150"/>
      <c r="AD700" s="150"/>
      <c r="AE700" s="150"/>
      <c r="AF700" s="150"/>
      <c r="AJ700" s="157"/>
      <c r="AK700" s="157"/>
      <c r="AL700" s="157"/>
      <c r="AM700" s="157"/>
    </row>
    <row r="701" spans="11:39">
      <c r="K701" s="4"/>
      <c r="L701" s="80"/>
      <c r="M701" s="80"/>
      <c r="N701" s="730"/>
      <c r="O701" s="80"/>
      <c r="P701" s="730"/>
      <c r="Q701" s="80"/>
      <c r="R701" s="80"/>
      <c r="S701" s="150"/>
      <c r="T701" s="731"/>
      <c r="U701" s="150"/>
      <c r="V701" s="150"/>
      <c r="W701" s="150"/>
      <c r="X701" s="150"/>
      <c r="Y701" s="150"/>
      <c r="Z701" s="150"/>
      <c r="AA701" s="150"/>
      <c r="AB701" s="150"/>
      <c r="AC701" s="150"/>
      <c r="AD701" s="150"/>
      <c r="AE701" s="150"/>
      <c r="AF701" s="150"/>
      <c r="AJ701" s="157"/>
      <c r="AK701" s="157"/>
      <c r="AL701" s="157"/>
      <c r="AM701" s="157"/>
    </row>
    <row r="702" spans="11:39">
      <c r="K702" s="4"/>
      <c r="L702" s="80"/>
      <c r="M702" s="80"/>
      <c r="N702" s="730"/>
      <c r="O702" s="80"/>
      <c r="P702" s="730"/>
      <c r="Q702" s="80"/>
      <c r="R702" s="80"/>
      <c r="S702" s="150"/>
      <c r="T702" s="731"/>
      <c r="U702" s="150"/>
      <c r="V702" s="150"/>
      <c r="W702" s="150"/>
      <c r="X702" s="150"/>
      <c r="Y702" s="150"/>
      <c r="Z702" s="150"/>
      <c r="AA702" s="150"/>
      <c r="AB702" s="150"/>
      <c r="AC702" s="150"/>
      <c r="AD702" s="150"/>
      <c r="AE702" s="150"/>
      <c r="AF702" s="150"/>
      <c r="AJ702" s="157"/>
      <c r="AK702" s="157"/>
      <c r="AL702" s="157"/>
      <c r="AM702" s="157"/>
    </row>
    <row r="703" spans="11:39">
      <c r="K703" s="134"/>
      <c r="L703" s="80"/>
      <c r="M703" s="80"/>
      <c r="N703" s="730"/>
      <c r="O703" s="80"/>
      <c r="P703" s="730"/>
      <c r="Q703" s="80"/>
      <c r="R703" s="80"/>
      <c r="S703" s="150"/>
      <c r="T703" s="731"/>
      <c r="U703" s="150"/>
      <c r="V703" s="150"/>
      <c r="W703" s="150"/>
      <c r="X703" s="150"/>
      <c r="Y703" s="150"/>
      <c r="Z703" s="150"/>
      <c r="AA703" s="150"/>
      <c r="AB703" s="150"/>
      <c r="AC703" s="150"/>
      <c r="AD703" s="150"/>
      <c r="AE703" s="150"/>
      <c r="AF703" s="150"/>
      <c r="AJ703" s="157"/>
      <c r="AK703" s="157"/>
      <c r="AL703" s="157"/>
      <c r="AM703" s="157"/>
    </row>
    <row r="704" spans="11:39">
      <c r="K704" s="4"/>
      <c r="L704" s="80"/>
      <c r="M704" s="80"/>
      <c r="N704" s="730"/>
      <c r="O704" s="80"/>
      <c r="P704" s="730"/>
      <c r="Q704" s="80"/>
      <c r="R704" s="80"/>
      <c r="S704" s="150"/>
      <c r="T704" s="731"/>
      <c r="U704" s="150"/>
      <c r="V704" s="150"/>
      <c r="W704" s="150"/>
      <c r="X704" s="150"/>
      <c r="Y704" s="150"/>
      <c r="Z704" s="150"/>
      <c r="AA704" s="150"/>
      <c r="AB704" s="150"/>
      <c r="AC704" s="150"/>
      <c r="AD704" s="150"/>
      <c r="AE704" s="150"/>
      <c r="AF704" s="150"/>
      <c r="AJ704" s="157"/>
      <c r="AK704" s="157"/>
      <c r="AL704" s="157"/>
      <c r="AM704" s="157"/>
    </row>
    <row r="705" spans="11:39">
      <c r="K705" s="4"/>
      <c r="L705" s="80"/>
      <c r="M705" s="80"/>
      <c r="N705" s="730"/>
      <c r="O705" s="80"/>
      <c r="P705" s="730"/>
      <c r="Q705" s="80"/>
      <c r="R705" s="80"/>
      <c r="S705" s="150"/>
      <c r="T705" s="731"/>
      <c r="U705" s="150"/>
      <c r="V705" s="150"/>
      <c r="W705" s="150"/>
      <c r="X705" s="150"/>
      <c r="Y705" s="150"/>
      <c r="Z705" s="150"/>
      <c r="AA705" s="150"/>
      <c r="AB705" s="150"/>
      <c r="AC705" s="150"/>
      <c r="AD705" s="150"/>
      <c r="AE705" s="150"/>
      <c r="AF705" s="150"/>
      <c r="AJ705" s="157"/>
      <c r="AK705" s="157"/>
      <c r="AL705" s="157"/>
      <c r="AM705" s="157"/>
    </row>
    <row r="706" spans="11:39">
      <c r="K706" s="4"/>
      <c r="L706" s="80"/>
      <c r="M706" s="80"/>
      <c r="N706" s="730"/>
      <c r="O706" s="80"/>
      <c r="P706" s="730"/>
      <c r="Q706" s="80"/>
      <c r="R706" s="80"/>
      <c r="S706" s="150"/>
      <c r="T706" s="731"/>
      <c r="U706" s="150"/>
      <c r="V706" s="150"/>
      <c r="W706" s="150"/>
      <c r="X706" s="150"/>
      <c r="Y706" s="150"/>
      <c r="Z706" s="150"/>
      <c r="AA706" s="150"/>
      <c r="AB706" s="150"/>
      <c r="AC706" s="150"/>
      <c r="AD706" s="150"/>
      <c r="AE706" s="150"/>
      <c r="AF706" s="150"/>
      <c r="AJ706" s="157"/>
      <c r="AK706" s="157"/>
      <c r="AL706" s="157"/>
      <c r="AM706" s="157"/>
    </row>
    <row r="707" spans="11:39">
      <c r="K707" s="134"/>
      <c r="L707" s="80"/>
      <c r="M707" s="80"/>
      <c r="N707" s="730"/>
      <c r="O707" s="80"/>
      <c r="P707" s="730"/>
      <c r="Q707" s="80"/>
      <c r="R707" s="80"/>
      <c r="S707" s="150"/>
      <c r="T707" s="731"/>
      <c r="U707" s="150"/>
      <c r="V707" s="150"/>
      <c r="W707" s="150"/>
      <c r="X707" s="150"/>
      <c r="Y707" s="150"/>
      <c r="Z707" s="150"/>
      <c r="AA707" s="150"/>
      <c r="AB707" s="150"/>
      <c r="AC707" s="150"/>
      <c r="AD707" s="150"/>
      <c r="AE707" s="150"/>
      <c r="AF707" s="150"/>
      <c r="AJ707" s="157"/>
      <c r="AK707" s="157"/>
      <c r="AL707" s="157"/>
      <c r="AM707" s="157"/>
    </row>
    <row r="708" spans="11:39">
      <c r="K708" s="4"/>
      <c r="L708" s="80"/>
      <c r="M708" s="80"/>
      <c r="N708" s="730"/>
      <c r="O708" s="80"/>
      <c r="P708" s="730"/>
      <c r="Q708" s="80"/>
      <c r="R708" s="80"/>
      <c r="S708" s="150"/>
      <c r="T708" s="731"/>
      <c r="U708" s="150"/>
      <c r="V708" s="150"/>
      <c r="W708" s="150"/>
      <c r="X708" s="150"/>
      <c r="Y708" s="150"/>
      <c r="Z708" s="150"/>
      <c r="AA708" s="150"/>
      <c r="AB708" s="150"/>
      <c r="AC708" s="150"/>
      <c r="AD708" s="150"/>
      <c r="AE708" s="150"/>
      <c r="AF708" s="150"/>
      <c r="AJ708" s="157"/>
      <c r="AK708" s="157"/>
      <c r="AL708" s="157"/>
      <c r="AM708" s="157"/>
    </row>
    <row r="709" spans="11:39">
      <c r="K709" s="4"/>
      <c r="L709" s="80"/>
      <c r="M709" s="80"/>
      <c r="N709" s="730"/>
      <c r="O709" s="80"/>
      <c r="P709" s="730"/>
      <c r="Q709" s="80"/>
      <c r="R709" s="80"/>
      <c r="S709" s="150"/>
      <c r="T709" s="731"/>
      <c r="U709" s="150"/>
      <c r="V709" s="150"/>
      <c r="W709" s="150"/>
      <c r="X709" s="150"/>
      <c r="Y709" s="150"/>
      <c r="Z709" s="150"/>
      <c r="AA709" s="150"/>
      <c r="AB709" s="150"/>
      <c r="AC709" s="150"/>
      <c r="AD709" s="150"/>
      <c r="AE709" s="150"/>
      <c r="AF709" s="150"/>
      <c r="AJ709" s="157"/>
      <c r="AK709" s="157"/>
      <c r="AL709" s="157"/>
      <c r="AM709" s="157"/>
    </row>
    <row r="710" spans="11:39">
      <c r="K710" s="4"/>
      <c r="L710" s="80"/>
      <c r="M710" s="80"/>
      <c r="N710" s="730"/>
      <c r="O710" s="80"/>
      <c r="P710" s="730"/>
      <c r="Q710" s="80"/>
      <c r="R710" s="80"/>
      <c r="S710" s="150"/>
      <c r="T710" s="731"/>
      <c r="U710" s="150"/>
      <c r="V710" s="150"/>
      <c r="W710" s="150"/>
      <c r="X710" s="150"/>
      <c r="Y710" s="150"/>
      <c r="Z710" s="150"/>
      <c r="AA710" s="150"/>
      <c r="AB710" s="150"/>
      <c r="AC710" s="150"/>
      <c r="AD710" s="150"/>
      <c r="AE710" s="150"/>
      <c r="AF710" s="150"/>
      <c r="AJ710" s="157"/>
      <c r="AK710" s="157"/>
      <c r="AL710" s="157"/>
      <c r="AM710" s="157"/>
    </row>
    <row r="711" spans="11:39">
      <c r="K711" s="134"/>
      <c r="L711" s="80"/>
      <c r="M711" s="80"/>
      <c r="N711" s="730"/>
      <c r="O711" s="80"/>
      <c r="P711" s="730"/>
      <c r="Q711" s="80"/>
      <c r="R711" s="80"/>
      <c r="S711" s="150"/>
      <c r="T711" s="731"/>
      <c r="U711" s="150"/>
      <c r="V711" s="150"/>
      <c r="W711" s="150"/>
      <c r="X711" s="150"/>
      <c r="Y711" s="150"/>
      <c r="Z711" s="150"/>
      <c r="AA711" s="150"/>
      <c r="AB711" s="150"/>
      <c r="AC711" s="150"/>
      <c r="AD711" s="150"/>
      <c r="AE711" s="150"/>
      <c r="AF711" s="150"/>
      <c r="AJ711" s="157"/>
      <c r="AK711" s="157"/>
      <c r="AL711" s="157"/>
      <c r="AM711" s="157"/>
    </row>
    <row r="712" spans="11:39">
      <c r="K712" s="4"/>
      <c r="L712" s="80"/>
      <c r="M712" s="80"/>
      <c r="N712" s="730"/>
      <c r="O712" s="80"/>
      <c r="P712" s="730"/>
      <c r="Q712" s="80"/>
      <c r="R712" s="80"/>
      <c r="S712" s="150"/>
      <c r="T712" s="731"/>
      <c r="U712" s="150"/>
      <c r="V712" s="150"/>
      <c r="W712" s="150"/>
      <c r="X712" s="150"/>
      <c r="Y712" s="150"/>
      <c r="Z712" s="150"/>
      <c r="AA712" s="150"/>
      <c r="AB712" s="150"/>
      <c r="AC712" s="150"/>
      <c r="AD712" s="150"/>
      <c r="AE712" s="150"/>
      <c r="AF712" s="150"/>
      <c r="AJ712" s="157"/>
      <c r="AK712" s="157"/>
      <c r="AL712" s="157"/>
      <c r="AM712" s="157"/>
    </row>
    <row r="713" spans="11:39">
      <c r="K713" s="4"/>
      <c r="L713" s="80"/>
      <c r="M713" s="80"/>
      <c r="N713" s="730"/>
      <c r="O713" s="80"/>
      <c r="P713" s="730"/>
      <c r="Q713" s="80"/>
      <c r="R713" s="80"/>
      <c r="S713" s="150"/>
      <c r="T713" s="731"/>
      <c r="U713" s="150"/>
      <c r="V713" s="150"/>
      <c r="W713" s="150"/>
      <c r="X713" s="150"/>
      <c r="Y713" s="150"/>
      <c r="Z713" s="150"/>
      <c r="AA713" s="150"/>
      <c r="AB713" s="150"/>
      <c r="AC713" s="150"/>
      <c r="AD713" s="150"/>
      <c r="AE713" s="150"/>
      <c r="AF713" s="150"/>
      <c r="AJ713" s="157"/>
      <c r="AK713" s="157"/>
      <c r="AL713" s="157"/>
      <c r="AM713" s="157"/>
    </row>
    <row r="714" spans="11:39">
      <c r="K714" s="4"/>
      <c r="L714" s="80"/>
      <c r="M714" s="80"/>
      <c r="N714" s="730"/>
      <c r="O714" s="80"/>
      <c r="P714" s="730"/>
      <c r="Q714" s="80"/>
      <c r="R714" s="80"/>
      <c r="S714" s="150"/>
      <c r="T714" s="731"/>
      <c r="U714" s="150"/>
      <c r="V714" s="150"/>
      <c r="W714" s="150"/>
      <c r="X714" s="150"/>
      <c r="Y714" s="150"/>
      <c r="Z714" s="150"/>
      <c r="AA714" s="150"/>
      <c r="AB714" s="150"/>
      <c r="AC714" s="150"/>
      <c r="AD714" s="150"/>
      <c r="AE714" s="150"/>
      <c r="AF714" s="150"/>
      <c r="AJ714" s="157"/>
      <c r="AK714" s="157"/>
      <c r="AL714" s="157"/>
      <c r="AM714" s="157"/>
    </row>
    <row r="715" spans="11:39">
      <c r="K715" s="134"/>
      <c r="L715" s="80"/>
      <c r="M715" s="80"/>
      <c r="N715" s="730"/>
      <c r="O715" s="80"/>
      <c r="P715" s="730"/>
      <c r="Q715" s="80"/>
      <c r="R715" s="80"/>
      <c r="S715" s="150"/>
      <c r="T715" s="731"/>
      <c r="U715" s="150"/>
      <c r="V715" s="150"/>
      <c r="W715" s="150"/>
      <c r="X715" s="150"/>
      <c r="Y715" s="150"/>
      <c r="Z715" s="150"/>
      <c r="AA715" s="150"/>
      <c r="AB715" s="150"/>
      <c r="AC715" s="150"/>
      <c r="AD715" s="150"/>
      <c r="AE715" s="150"/>
      <c r="AF715" s="150"/>
      <c r="AJ715" s="157"/>
      <c r="AK715" s="157"/>
      <c r="AL715" s="157"/>
      <c r="AM715" s="157"/>
    </row>
    <row r="716" spans="11:39">
      <c r="K716" s="4"/>
      <c r="L716" s="80"/>
      <c r="M716" s="80"/>
      <c r="N716" s="730"/>
      <c r="O716" s="80"/>
      <c r="P716" s="730"/>
      <c r="Q716" s="80"/>
      <c r="R716" s="80"/>
      <c r="S716" s="150"/>
      <c r="T716" s="731"/>
      <c r="U716" s="150"/>
      <c r="V716" s="150"/>
      <c r="W716" s="150"/>
      <c r="X716" s="150"/>
      <c r="Y716" s="150"/>
      <c r="Z716" s="150"/>
      <c r="AA716" s="150"/>
      <c r="AB716" s="150"/>
      <c r="AC716" s="150"/>
      <c r="AD716" s="150"/>
      <c r="AE716" s="150"/>
      <c r="AF716" s="150"/>
      <c r="AJ716" s="157"/>
      <c r="AK716" s="157"/>
      <c r="AL716" s="157"/>
      <c r="AM716" s="157"/>
    </row>
    <row r="717" spans="11:39">
      <c r="K717" s="4"/>
      <c r="L717" s="80"/>
      <c r="M717" s="80"/>
      <c r="N717" s="730"/>
      <c r="O717" s="80"/>
      <c r="P717" s="730"/>
      <c r="Q717" s="80"/>
      <c r="R717" s="80"/>
      <c r="S717" s="150"/>
      <c r="T717" s="731"/>
      <c r="U717" s="150"/>
      <c r="V717" s="150"/>
      <c r="W717" s="150"/>
      <c r="X717" s="150"/>
      <c r="Y717" s="150"/>
      <c r="Z717" s="150"/>
      <c r="AA717" s="150"/>
      <c r="AB717" s="150"/>
      <c r="AC717" s="150"/>
      <c r="AD717" s="150"/>
      <c r="AE717" s="150"/>
      <c r="AF717" s="150"/>
      <c r="AJ717" s="157"/>
      <c r="AK717" s="157"/>
      <c r="AL717" s="157"/>
      <c r="AM717" s="157"/>
    </row>
    <row r="718" spans="11:39">
      <c r="K718" s="4"/>
      <c r="L718" s="80"/>
      <c r="M718" s="80"/>
      <c r="N718" s="730"/>
      <c r="O718" s="80"/>
      <c r="P718" s="730"/>
      <c r="Q718" s="80"/>
      <c r="R718" s="80"/>
      <c r="S718" s="150"/>
      <c r="T718" s="731"/>
      <c r="U718" s="150"/>
      <c r="V718" s="150"/>
      <c r="W718" s="150"/>
      <c r="X718" s="150"/>
      <c r="Y718" s="150"/>
      <c r="Z718" s="150"/>
      <c r="AA718" s="150"/>
      <c r="AB718" s="150"/>
      <c r="AC718" s="150"/>
      <c r="AD718" s="150"/>
      <c r="AE718" s="150"/>
      <c r="AF718" s="150"/>
      <c r="AJ718" s="157"/>
      <c r="AK718" s="157"/>
      <c r="AL718" s="157"/>
      <c r="AM718" s="157"/>
    </row>
    <row r="719" spans="11:39">
      <c r="K719" s="134"/>
      <c r="L719" s="80"/>
      <c r="M719" s="80"/>
      <c r="N719" s="730"/>
      <c r="O719" s="80"/>
      <c r="P719" s="730"/>
      <c r="Q719" s="80"/>
      <c r="R719" s="80"/>
      <c r="S719" s="150"/>
      <c r="T719" s="731"/>
      <c r="U719" s="150"/>
      <c r="V719" s="150"/>
      <c r="W719" s="150"/>
      <c r="X719" s="150"/>
      <c r="Y719" s="150"/>
      <c r="Z719" s="150"/>
      <c r="AA719" s="150"/>
      <c r="AB719" s="150"/>
      <c r="AC719" s="150"/>
      <c r="AD719" s="150"/>
      <c r="AE719" s="150"/>
      <c r="AF719" s="150"/>
      <c r="AJ719" s="157"/>
      <c r="AK719" s="157"/>
      <c r="AL719" s="157"/>
      <c r="AM719" s="157"/>
    </row>
    <row r="720" spans="11:39">
      <c r="K720" s="4"/>
      <c r="L720" s="80"/>
      <c r="M720" s="80"/>
      <c r="N720" s="730"/>
      <c r="O720" s="80"/>
      <c r="P720" s="730"/>
      <c r="Q720" s="80"/>
      <c r="R720" s="80"/>
      <c r="S720" s="150"/>
      <c r="T720" s="731"/>
      <c r="U720" s="150"/>
      <c r="V720" s="150"/>
      <c r="W720" s="150"/>
      <c r="X720" s="150"/>
      <c r="Y720" s="150"/>
      <c r="Z720" s="150"/>
      <c r="AA720" s="150"/>
      <c r="AB720" s="150"/>
      <c r="AC720" s="150"/>
      <c r="AD720" s="150"/>
      <c r="AE720" s="150"/>
      <c r="AF720" s="150"/>
      <c r="AJ720" s="157"/>
      <c r="AK720" s="157"/>
      <c r="AL720" s="157"/>
      <c r="AM720" s="157"/>
    </row>
    <row r="721" spans="11:39">
      <c r="K721" s="4"/>
      <c r="L721" s="80"/>
      <c r="M721" s="80"/>
      <c r="N721" s="730"/>
      <c r="O721" s="80"/>
      <c r="P721" s="730"/>
      <c r="Q721" s="80"/>
      <c r="R721" s="80"/>
      <c r="S721" s="150"/>
      <c r="T721" s="731"/>
      <c r="U721" s="150"/>
      <c r="V721" s="150"/>
      <c r="W721" s="150"/>
      <c r="X721" s="150"/>
      <c r="Y721" s="150"/>
      <c r="Z721" s="150"/>
      <c r="AA721" s="150"/>
      <c r="AB721" s="150"/>
      <c r="AC721" s="150"/>
      <c r="AD721" s="150"/>
      <c r="AE721" s="150"/>
      <c r="AF721" s="150"/>
      <c r="AJ721" s="157"/>
      <c r="AK721" s="157"/>
      <c r="AL721" s="157"/>
      <c r="AM721" s="157"/>
    </row>
    <row r="722" spans="11:39">
      <c r="K722" s="4"/>
      <c r="L722" s="80"/>
      <c r="M722" s="80"/>
      <c r="N722" s="730"/>
      <c r="O722" s="80"/>
      <c r="P722" s="730"/>
      <c r="Q722" s="80"/>
      <c r="R722" s="80"/>
      <c r="S722" s="150"/>
      <c r="T722" s="731"/>
      <c r="U722" s="150"/>
      <c r="V722" s="150"/>
      <c r="W722" s="150"/>
      <c r="X722" s="150"/>
      <c r="Y722" s="150"/>
      <c r="Z722" s="150"/>
      <c r="AA722" s="150"/>
      <c r="AB722" s="150"/>
      <c r="AC722" s="150"/>
      <c r="AD722" s="150"/>
      <c r="AE722" s="150"/>
      <c r="AF722" s="150"/>
      <c r="AJ722" s="157"/>
      <c r="AK722" s="157"/>
      <c r="AL722" s="157"/>
      <c r="AM722" s="157"/>
    </row>
    <row r="723" spans="11:39">
      <c r="K723" s="134"/>
      <c r="L723" s="80"/>
      <c r="M723" s="80"/>
      <c r="N723" s="730"/>
      <c r="O723" s="80"/>
      <c r="P723" s="730"/>
      <c r="Q723" s="80"/>
      <c r="R723" s="80"/>
      <c r="S723" s="150"/>
      <c r="T723" s="731"/>
      <c r="U723" s="150"/>
      <c r="V723" s="150"/>
      <c r="W723" s="150"/>
      <c r="X723" s="150"/>
      <c r="Y723" s="150"/>
      <c r="Z723" s="150"/>
      <c r="AA723" s="150"/>
      <c r="AB723" s="150"/>
      <c r="AC723" s="150"/>
      <c r="AD723" s="150"/>
      <c r="AE723" s="150"/>
      <c r="AF723" s="150"/>
      <c r="AJ723" s="157"/>
      <c r="AK723" s="157"/>
      <c r="AL723" s="157"/>
      <c r="AM723" s="157"/>
    </row>
    <row r="724" spans="11:39">
      <c r="K724" s="4"/>
      <c r="L724" s="80"/>
      <c r="M724" s="80"/>
      <c r="N724" s="730"/>
      <c r="O724" s="80"/>
      <c r="P724" s="730"/>
      <c r="Q724" s="80"/>
      <c r="R724" s="80"/>
      <c r="S724" s="150"/>
      <c r="T724" s="731"/>
      <c r="U724" s="150"/>
      <c r="V724" s="150"/>
      <c r="W724" s="150"/>
      <c r="X724" s="150"/>
      <c r="Y724" s="150"/>
      <c r="Z724" s="150"/>
      <c r="AA724" s="150"/>
      <c r="AB724" s="150"/>
      <c r="AC724" s="150"/>
      <c r="AD724" s="150"/>
      <c r="AE724" s="150"/>
      <c r="AF724" s="150"/>
      <c r="AJ724" s="157"/>
      <c r="AK724" s="157"/>
      <c r="AL724" s="157"/>
      <c r="AM724" s="157"/>
    </row>
    <row r="725" spans="11:39">
      <c r="K725" s="4"/>
      <c r="L725" s="80"/>
      <c r="M725" s="80"/>
      <c r="N725" s="730"/>
      <c r="O725" s="80"/>
      <c r="P725" s="730"/>
      <c r="Q725" s="80"/>
      <c r="R725" s="80"/>
      <c r="S725" s="150"/>
      <c r="T725" s="731"/>
      <c r="U725" s="150"/>
      <c r="V725" s="150"/>
      <c r="W725" s="150"/>
      <c r="X725" s="150"/>
      <c r="Y725" s="150"/>
      <c r="Z725" s="150"/>
      <c r="AA725" s="150"/>
      <c r="AB725" s="150"/>
      <c r="AC725" s="150"/>
      <c r="AD725" s="150"/>
      <c r="AE725" s="150"/>
      <c r="AF725" s="150"/>
      <c r="AJ725" s="157"/>
      <c r="AK725" s="157"/>
      <c r="AL725" s="157"/>
      <c r="AM725" s="157"/>
    </row>
    <row r="726" spans="11:39">
      <c r="K726" s="4"/>
      <c r="L726" s="80"/>
      <c r="M726" s="80"/>
      <c r="N726" s="730"/>
      <c r="O726" s="80"/>
      <c r="P726" s="730"/>
      <c r="Q726" s="80"/>
      <c r="R726" s="80"/>
      <c r="S726" s="150"/>
      <c r="T726" s="731"/>
      <c r="U726" s="150"/>
      <c r="V726" s="150"/>
      <c r="W726" s="150"/>
      <c r="X726" s="150"/>
      <c r="Y726" s="150"/>
      <c r="Z726" s="150"/>
      <c r="AA726" s="150"/>
      <c r="AB726" s="150"/>
      <c r="AC726" s="150"/>
      <c r="AD726" s="150"/>
      <c r="AE726" s="150"/>
      <c r="AF726" s="150"/>
      <c r="AJ726" s="157"/>
      <c r="AK726" s="157"/>
      <c r="AL726" s="157"/>
      <c r="AM726" s="157"/>
    </row>
    <row r="727" spans="11:39">
      <c r="K727" s="134"/>
      <c r="L727" s="80"/>
      <c r="M727" s="80"/>
      <c r="N727" s="730"/>
      <c r="O727" s="80"/>
      <c r="P727" s="730"/>
      <c r="Q727" s="80"/>
      <c r="R727" s="80"/>
      <c r="S727" s="150"/>
      <c r="T727" s="731"/>
      <c r="U727" s="150"/>
      <c r="V727" s="150"/>
      <c r="W727" s="150"/>
      <c r="X727" s="150"/>
      <c r="Y727" s="150"/>
      <c r="Z727" s="150"/>
      <c r="AA727" s="150"/>
      <c r="AB727" s="150"/>
      <c r="AC727" s="150"/>
      <c r="AD727" s="150"/>
      <c r="AE727" s="150"/>
      <c r="AF727" s="150"/>
      <c r="AJ727" s="157"/>
      <c r="AK727" s="157"/>
      <c r="AL727" s="157"/>
      <c r="AM727" s="157"/>
    </row>
    <row r="728" spans="11:39">
      <c r="K728" s="4"/>
      <c r="L728" s="80"/>
      <c r="M728" s="80"/>
      <c r="N728" s="730"/>
      <c r="O728" s="80"/>
      <c r="P728" s="730"/>
      <c r="Q728" s="80"/>
      <c r="R728" s="80"/>
      <c r="S728" s="150"/>
      <c r="T728" s="731"/>
      <c r="U728" s="150"/>
      <c r="V728" s="150"/>
      <c r="W728" s="150"/>
      <c r="X728" s="150"/>
      <c r="Y728" s="150"/>
      <c r="Z728" s="150"/>
      <c r="AA728" s="150"/>
      <c r="AB728" s="150"/>
      <c r="AC728" s="150"/>
      <c r="AD728" s="150"/>
      <c r="AE728" s="150"/>
      <c r="AF728" s="150"/>
      <c r="AJ728" s="157"/>
      <c r="AK728" s="157"/>
      <c r="AL728" s="157"/>
      <c r="AM728" s="157"/>
    </row>
    <row r="729" spans="11:39">
      <c r="K729" s="4"/>
      <c r="L729" s="80"/>
      <c r="M729" s="80"/>
      <c r="N729" s="730"/>
      <c r="O729" s="80"/>
      <c r="P729" s="730"/>
      <c r="Q729" s="80"/>
      <c r="R729" s="80"/>
      <c r="S729" s="150"/>
      <c r="T729" s="731"/>
      <c r="U729" s="150"/>
      <c r="V729" s="150"/>
      <c r="W729" s="150"/>
      <c r="X729" s="150"/>
      <c r="Y729" s="150"/>
      <c r="Z729" s="150"/>
      <c r="AA729" s="150"/>
      <c r="AB729" s="150"/>
      <c r="AC729" s="150"/>
      <c r="AD729" s="150"/>
      <c r="AE729" s="150"/>
      <c r="AF729" s="150"/>
      <c r="AJ729" s="157"/>
      <c r="AK729" s="157"/>
      <c r="AL729" s="157"/>
      <c r="AM729" s="157"/>
    </row>
    <row r="730" spans="11:39">
      <c r="K730" s="4"/>
      <c r="L730" s="80"/>
      <c r="M730" s="80"/>
      <c r="N730" s="730"/>
      <c r="O730" s="80"/>
      <c r="P730" s="730"/>
      <c r="Q730" s="80"/>
      <c r="R730" s="80"/>
      <c r="S730" s="150"/>
      <c r="T730" s="731"/>
      <c r="U730" s="150"/>
      <c r="V730" s="150"/>
      <c r="W730" s="150"/>
      <c r="X730" s="150"/>
      <c r="Y730" s="150"/>
      <c r="Z730" s="150"/>
      <c r="AA730" s="150"/>
      <c r="AB730" s="150"/>
      <c r="AC730" s="150"/>
      <c r="AD730" s="150"/>
      <c r="AE730" s="150"/>
      <c r="AF730" s="150"/>
      <c r="AJ730" s="157"/>
      <c r="AK730" s="157"/>
      <c r="AL730" s="157"/>
      <c r="AM730" s="157"/>
    </row>
    <row r="731" spans="11:39">
      <c r="K731" s="134"/>
      <c r="L731" s="80"/>
      <c r="M731" s="80"/>
      <c r="N731" s="730"/>
      <c r="O731" s="80"/>
      <c r="P731" s="730"/>
      <c r="Q731" s="80"/>
      <c r="R731" s="80"/>
      <c r="S731" s="150"/>
      <c r="T731" s="731"/>
      <c r="U731" s="150"/>
      <c r="V731" s="150"/>
      <c r="W731" s="150"/>
      <c r="X731" s="150"/>
      <c r="Y731" s="150"/>
      <c r="Z731" s="150"/>
      <c r="AA731" s="150"/>
      <c r="AB731" s="150"/>
      <c r="AC731" s="150"/>
      <c r="AD731" s="150"/>
      <c r="AE731" s="150"/>
      <c r="AF731" s="150"/>
      <c r="AJ731" s="157"/>
      <c r="AK731" s="157"/>
      <c r="AL731" s="157"/>
      <c r="AM731" s="157"/>
    </row>
    <row r="732" spans="11:39">
      <c r="K732" s="4"/>
      <c r="L732" s="80"/>
      <c r="M732" s="80"/>
      <c r="N732" s="730"/>
      <c r="O732" s="80"/>
      <c r="P732" s="730"/>
      <c r="Q732" s="80"/>
      <c r="R732" s="80"/>
      <c r="S732" s="150"/>
      <c r="T732" s="731"/>
      <c r="U732" s="150"/>
      <c r="V732" s="150"/>
      <c r="W732" s="150"/>
      <c r="X732" s="150"/>
      <c r="Y732" s="150"/>
      <c r="Z732" s="150"/>
      <c r="AA732" s="150"/>
      <c r="AB732" s="150"/>
      <c r="AC732" s="150"/>
      <c r="AD732" s="150"/>
      <c r="AE732" s="150"/>
      <c r="AF732" s="150"/>
      <c r="AJ732" s="157"/>
      <c r="AK732" s="157"/>
      <c r="AL732" s="157"/>
      <c r="AM732" s="157"/>
    </row>
    <row r="733" spans="11:39">
      <c r="K733" s="4"/>
      <c r="L733" s="80"/>
      <c r="M733" s="80"/>
      <c r="N733" s="730"/>
      <c r="O733" s="80"/>
      <c r="P733" s="730"/>
      <c r="Q733" s="80"/>
      <c r="R733" s="80"/>
      <c r="S733" s="150"/>
      <c r="T733" s="731"/>
      <c r="U733" s="150"/>
      <c r="V733" s="150"/>
      <c r="W733" s="150"/>
      <c r="X733" s="150"/>
      <c r="Y733" s="150"/>
      <c r="Z733" s="150"/>
      <c r="AA733" s="150"/>
      <c r="AB733" s="150"/>
      <c r="AC733" s="150"/>
      <c r="AD733" s="150"/>
      <c r="AE733" s="150"/>
      <c r="AF733" s="150"/>
      <c r="AJ733" s="157"/>
      <c r="AK733" s="157"/>
      <c r="AL733" s="157"/>
      <c r="AM733" s="157"/>
    </row>
    <row r="734" spans="11:39">
      <c r="K734" s="4"/>
      <c r="L734" s="80"/>
      <c r="M734" s="80"/>
      <c r="N734" s="730"/>
      <c r="O734" s="80"/>
      <c r="P734" s="730"/>
      <c r="Q734" s="80"/>
      <c r="R734" s="80"/>
      <c r="S734" s="150"/>
      <c r="T734" s="731"/>
      <c r="U734" s="150"/>
      <c r="V734" s="150"/>
      <c r="W734" s="150"/>
      <c r="X734" s="150"/>
      <c r="Y734" s="150"/>
      <c r="Z734" s="150"/>
      <c r="AA734" s="150"/>
      <c r="AB734" s="150"/>
      <c r="AC734" s="150"/>
      <c r="AD734" s="150"/>
      <c r="AE734" s="150"/>
      <c r="AF734" s="150"/>
      <c r="AJ734" s="157"/>
      <c r="AK734" s="157"/>
      <c r="AL734" s="157"/>
      <c r="AM734" s="157"/>
    </row>
    <row r="735" spans="11:39">
      <c r="K735" s="134"/>
      <c r="L735" s="80"/>
      <c r="M735" s="80"/>
      <c r="N735" s="730"/>
      <c r="O735" s="80"/>
      <c r="P735" s="730"/>
      <c r="Q735" s="80"/>
      <c r="R735" s="80"/>
      <c r="S735" s="150"/>
      <c r="T735" s="731"/>
      <c r="U735" s="150"/>
      <c r="V735" s="150"/>
      <c r="W735" s="150"/>
      <c r="X735" s="150"/>
      <c r="Y735" s="150"/>
      <c r="Z735" s="150"/>
      <c r="AA735" s="150"/>
      <c r="AB735" s="150"/>
      <c r="AC735" s="150"/>
      <c r="AD735" s="150"/>
      <c r="AE735" s="150"/>
      <c r="AF735" s="150"/>
      <c r="AJ735" s="157"/>
      <c r="AK735" s="157"/>
      <c r="AL735" s="157"/>
      <c r="AM735" s="157"/>
    </row>
    <row r="736" spans="11:39">
      <c r="K736" s="4"/>
      <c r="L736" s="80"/>
      <c r="M736" s="80"/>
      <c r="N736" s="730"/>
      <c r="O736" s="80"/>
      <c r="P736" s="730"/>
      <c r="Q736" s="80"/>
      <c r="R736" s="80"/>
      <c r="S736" s="150"/>
      <c r="T736" s="731"/>
      <c r="U736" s="150"/>
      <c r="V736" s="150"/>
      <c r="W736" s="150"/>
      <c r="X736" s="150"/>
      <c r="Y736" s="150"/>
      <c r="Z736" s="150"/>
      <c r="AA736" s="150"/>
      <c r="AB736" s="150"/>
      <c r="AC736" s="150"/>
      <c r="AD736" s="150"/>
      <c r="AE736" s="150"/>
      <c r="AF736" s="150"/>
      <c r="AJ736" s="157"/>
      <c r="AK736" s="157"/>
      <c r="AL736" s="157"/>
      <c r="AM736" s="157"/>
    </row>
    <row r="737" spans="11:39">
      <c r="K737" s="4"/>
      <c r="L737" s="80"/>
      <c r="M737" s="80"/>
      <c r="N737" s="730"/>
      <c r="O737" s="80"/>
      <c r="P737" s="730"/>
      <c r="Q737" s="80"/>
      <c r="R737" s="80"/>
      <c r="S737" s="150"/>
      <c r="T737" s="731"/>
      <c r="U737" s="150"/>
      <c r="V737" s="150"/>
      <c r="W737" s="150"/>
      <c r="X737" s="150"/>
      <c r="Y737" s="150"/>
      <c r="Z737" s="150"/>
      <c r="AA737" s="150"/>
      <c r="AB737" s="150"/>
      <c r="AC737" s="150"/>
      <c r="AD737" s="150"/>
      <c r="AE737" s="150"/>
      <c r="AF737" s="150"/>
      <c r="AJ737" s="157"/>
      <c r="AK737" s="157"/>
      <c r="AL737" s="157"/>
      <c r="AM737" s="157"/>
    </row>
    <row r="738" spans="11:39">
      <c r="K738" s="4"/>
      <c r="L738" s="80"/>
      <c r="M738" s="80"/>
      <c r="N738" s="730"/>
      <c r="O738" s="80"/>
      <c r="P738" s="730"/>
      <c r="Q738" s="80"/>
      <c r="R738" s="80"/>
      <c r="S738" s="150"/>
      <c r="T738" s="731"/>
      <c r="U738" s="150"/>
      <c r="V738" s="150"/>
      <c r="W738" s="150"/>
      <c r="X738" s="150"/>
      <c r="Y738" s="150"/>
      <c r="Z738" s="150"/>
      <c r="AA738" s="150"/>
      <c r="AB738" s="150"/>
      <c r="AC738" s="150"/>
      <c r="AD738" s="150"/>
      <c r="AE738" s="150"/>
      <c r="AF738" s="150"/>
      <c r="AJ738" s="157"/>
      <c r="AK738" s="157"/>
      <c r="AL738" s="157"/>
      <c r="AM738" s="157"/>
    </row>
    <row r="739" spans="11:39">
      <c r="K739" s="134"/>
      <c r="L739" s="80"/>
      <c r="M739" s="80"/>
      <c r="N739" s="730"/>
      <c r="O739" s="80"/>
      <c r="P739" s="730"/>
      <c r="Q739" s="80"/>
      <c r="R739" s="80"/>
      <c r="S739" s="150"/>
      <c r="T739" s="731"/>
      <c r="U739" s="150"/>
      <c r="V739" s="150"/>
      <c r="W739" s="150"/>
      <c r="X739" s="150"/>
      <c r="Y739" s="150"/>
      <c r="Z739" s="150"/>
      <c r="AA739" s="150"/>
      <c r="AB739" s="150"/>
      <c r="AC739" s="150"/>
      <c r="AD739" s="150"/>
      <c r="AE739" s="150"/>
      <c r="AF739" s="150"/>
      <c r="AJ739" s="157"/>
      <c r="AK739" s="157"/>
      <c r="AL739" s="157"/>
      <c r="AM739" s="157"/>
    </row>
    <row r="740" spans="11:39">
      <c r="K740" s="4"/>
      <c r="L740" s="80"/>
      <c r="M740" s="80"/>
      <c r="N740" s="730"/>
      <c r="O740" s="80"/>
      <c r="P740" s="730"/>
      <c r="Q740" s="80"/>
      <c r="R740" s="80"/>
      <c r="S740" s="150"/>
      <c r="T740" s="731"/>
      <c r="U740" s="150"/>
      <c r="V740" s="150"/>
      <c r="W740" s="150"/>
      <c r="X740" s="150"/>
      <c r="Y740" s="150"/>
      <c r="Z740" s="150"/>
      <c r="AA740" s="150"/>
      <c r="AB740" s="150"/>
      <c r="AC740" s="150"/>
      <c r="AD740" s="150"/>
      <c r="AE740" s="150"/>
      <c r="AF740" s="150"/>
      <c r="AJ740" s="157"/>
      <c r="AK740" s="157"/>
      <c r="AL740" s="157"/>
      <c r="AM740" s="157"/>
    </row>
    <row r="741" spans="11:39">
      <c r="K741" s="4"/>
      <c r="L741" s="80"/>
      <c r="M741" s="80"/>
      <c r="N741" s="730"/>
      <c r="O741" s="80"/>
      <c r="P741" s="730"/>
      <c r="Q741" s="80"/>
      <c r="R741" s="80"/>
      <c r="S741" s="150"/>
      <c r="T741" s="731"/>
      <c r="U741" s="150"/>
      <c r="V741" s="150"/>
      <c r="W741" s="150"/>
      <c r="X741" s="150"/>
      <c r="Y741" s="150"/>
      <c r="Z741" s="150"/>
      <c r="AA741" s="150"/>
      <c r="AB741" s="150"/>
      <c r="AC741" s="150"/>
      <c r="AD741" s="150"/>
      <c r="AE741" s="150"/>
      <c r="AF741" s="150"/>
      <c r="AJ741" s="157"/>
      <c r="AK741" s="157"/>
      <c r="AL741" s="157"/>
      <c r="AM741" s="157"/>
    </row>
    <row r="742" spans="11:39">
      <c r="K742" s="4"/>
      <c r="L742" s="80"/>
      <c r="M742" s="80"/>
      <c r="N742" s="730"/>
      <c r="O742" s="80"/>
      <c r="P742" s="730"/>
      <c r="Q742" s="80"/>
      <c r="R742" s="80"/>
      <c r="S742" s="150"/>
      <c r="T742" s="731"/>
      <c r="U742" s="150"/>
      <c r="V742" s="150"/>
      <c r="W742" s="150"/>
      <c r="X742" s="150"/>
      <c r="Y742" s="150"/>
      <c r="Z742" s="150"/>
      <c r="AA742" s="150"/>
      <c r="AB742" s="150"/>
      <c r="AC742" s="150"/>
      <c r="AD742" s="150"/>
      <c r="AE742" s="150"/>
      <c r="AF742" s="150"/>
      <c r="AJ742" s="157"/>
      <c r="AK742" s="157"/>
      <c r="AL742" s="157"/>
      <c r="AM742" s="157"/>
    </row>
    <row r="743" spans="11:39">
      <c r="K743" s="134"/>
      <c r="L743" s="80"/>
      <c r="M743" s="80"/>
      <c r="N743" s="730"/>
      <c r="O743" s="80"/>
      <c r="P743" s="730"/>
      <c r="Q743" s="80"/>
      <c r="R743" s="80"/>
      <c r="S743" s="150"/>
      <c r="T743" s="731"/>
      <c r="U743" s="150"/>
      <c r="V743" s="150"/>
      <c r="W743" s="150"/>
      <c r="X743" s="150"/>
      <c r="Y743" s="150"/>
      <c r="Z743" s="150"/>
      <c r="AA743" s="150"/>
      <c r="AB743" s="150"/>
      <c r="AC743" s="150"/>
      <c r="AD743" s="150"/>
      <c r="AE743" s="150"/>
      <c r="AF743" s="150"/>
      <c r="AJ743" s="157"/>
      <c r="AK743" s="157"/>
      <c r="AL743" s="157"/>
      <c r="AM743" s="157"/>
    </row>
    <row r="744" spans="11:39">
      <c r="K744" s="4"/>
      <c r="L744" s="80"/>
      <c r="M744" s="80"/>
      <c r="N744" s="730"/>
      <c r="O744" s="80"/>
      <c r="P744" s="730"/>
      <c r="Q744" s="80"/>
      <c r="R744" s="80"/>
      <c r="S744" s="150"/>
      <c r="T744" s="731"/>
      <c r="U744" s="150"/>
      <c r="V744" s="150"/>
      <c r="W744" s="150"/>
      <c r="X744" s="150"/>
      <c r="Y744" s="150"/>
      <c r="Z744" s="150"/>
      <c r="AA744" s="150"/>
      <c r="AB744" s="150"/>
      <c r="AC744" s="150"/>
      <c r="AD744" s="150"/>
      <c r="AE744" s="150"/>
      <c r="AF744" s="150"/>
      <c r="AJ744" s="157"/>
      <c r="AK744" s="157"/>
      <c r="AL744" s="157"/>
      <c r="AM744" s="157"/>
    </row>
    <row r="745" spans="11:39">
      <c r="K745" s="4"/>
      <c r="L745" s="80"/>
      <c r="M745" s="80"/>
      <c r="N745" s="730"/>
      <c r="O745" s="80"/>
      <c r="P745" s="730"/>
      <c r="Q745" s="80"/>
      <c r="R745" s="80"/>
      <c r="S745" s="150"/>
      <c r="T745" s="731"/>
      <c r="U745" s="150"/>
      <c r="V745" s="150"/>
      <c r="W745" s="150"/>
      <c r="X745" s="150"/>
      <c r="Y745" s="150"/>
      <c r="Z745" s="150"/>
      <c r="AA745" s="150"/>
      <c r="AB745" s="150"/>
      <c r="AC745" s="150"/>
      <c r="AD745" s="150"/>
      <c r="AE745" s="150"/>
      <c r="AF745" s="150"/>
      <c r="AJ745" s="157"/>
      <c r="AK745" s="157"/>
      <c r="AL745" s="157"/>
      <c r="AM745" s="157"/>
    </row>
    <row r="746" spans="11:39">
      <c r="K746" s="4"/>
      <c r="L746" s="80"/>
      <c r="M746" s="80"/>
      <c r="N746" s="730"/>
      <c r="O746" s="80"/>
      <c r="P746" s="730"/>
      <c r="Q746" s="80"/>
      <c r="R746" s="80"/>
      <c r="S746" s="150"/>
      <c r="T746" s="731"/>
      <c r="U746" s="150"/>
      <c r="V746" s="150"/>
      <c r="W746" s="150"/>
      <c r="X746" s="150"/>
      <c r="Y746" s="150"/>
      <c r="Z746" s="150"/>
      <c r="AA746" s="150"/>
      <c r="AB746" s="150"/>
      <c r="AC746" s="150"/>
      <c r="AD746" s="150"/>
      <c r="AE746" s="150"/>
      <c r="AF746" s="150"/>
      <c r="AJ746" s="157"/>
      <c r="AK746" s="157"/>
      <c r="AL746" s="157"/>
      <c r="AM746" s="157"/>
    </row>
    <row r="747" spans="11:39">
      <c r="K747" s="134"/>
      <c r="L747" s="80"/>
      <c r="M747" s="80"/>
      <c r="N747" s="730"/>
      <c r="O747" s="80"/>
      <c r="P747" s="730"/>
      <c r="Q747" s="80"/>
      <c r="R747" s="80"/>
      <c r="S747" s="150"/>
      <c r="T747" s="731"/>
      <c r="U747" s="150"/>
      <c r="V747" s="150"/>
      <c r="W747" s="150"/>
      <c r="X747" s="150"/>
      <c r="Y747" s="150"/>
      <c r="Z747" s="150"/>
      <c r="AA747" s="150"/>
      <c r="AB747" s="150"/>
      <c r="AC747" s="150"/>
      <c r="AD747" s="150"/>
      <c r="AE747" s="150"/>
      <c r="AF747" s="150"/>
      <c r="AJ747" s="157"/>
      <c r="AK747" s="157"/>
      <c r="AL747" s="157"/>
      <c r="AM747" s="157"/>
    </row>
    <row r="748" spans="11:39">
      <c r="K748" s="4"/>
      <c r="L748" s="80"/>
      <c r="M748" s="80"/>
      <c r="N748" s="730"/>
      <c r="O748" s="80"/>
      <c r="P748" s="730"/>
      <c r="Q748" s="80"/>
      <c r="R748" s="80"/>
      <c r="S748" s="150"/>
      <c r="T748" s="731"/>
      <c r="U748" s="150"/>
      <c r="V748" s="150"/>
      <c r="W748" s="150"/>
      <c r="X748" s="150"/>
      <c r="Y748" s="150"/>
      <c r="Z748" s="150"/>
      <c r="AA748" s="150"/>
      <c r="AB748" s="150"/>
      <c r="AC748" s="150"/>
      <c r="AD748" s="150"/>
      <c r="AE748" s="150"/>
      <c r="AF748" s="150"/>
      <c r="AJ748" s="157"/>
      <c r="AK748" s="157"/>
      <c r="AL748" s="157"/>
      <c r="AM748" s="157"/>
    </row>
    <row r="749" spans="11:39">
      <c r="K749" s="4"/>
      <c r="L749" s="80"/>
      <c r="M749" s="80"/>
      <c r="N749" s="730"/>
      <c r="O749" s="80"/>
      <c r="P749" s="730"/>
      <c r="Q749" s="80"/>
      <c r="R749" s="80"/>
      <c r="S749" s="150"/>
      <c r="T749" s="731"/>
      <c r="U749" s="150"/>
      <c r="V749" s="150"/>
      <c r="W749" s="150"/>
      <c r="X749" s="150"/>
      <c r="Y749" s="150"/>
      <c r="Z749" s="150"/>
      <c r="AA749" s="150"/>
      <c r="AB749" s="150"/>
      <c r="AC749" s="150"/>
      <c r="AD749" s="150"/>
      <c r="AE749" s="150"/>
      <c r="AF749" s="150"/>
      <c r="AJ749" s="157"/>
      <c r="AK749" s="157"/>
      <c r="AL749" s="157"/>
      <c r="AM749" s="157"/>
    </row>
    <row r="750" spans="11:39">
      <c r="K750" s="4"/>
      <c r="L750" s="80"/>
      <c r="M750" s="80"/>
      <c r="N750" s="730"/>
      <c r="O750" s="80"/>
      <c r="P750" s="730"/>
      <c r="Q750" s="80"/>
      <c r="R750" s="80"/>
      <c r="S750" s="150"/>
      <c r="T750" s="731"/>
      <c r="U750" s="150"/>
      <c r="V750" s="150"/>
      <c r="W750" s="150"/>
      <c r="X750" s="150"/>
      <c r="Y750" s="150"/>
      <c r="Z750" s="150"/>
      <c r="AA750" s="150"/>
      <c r="AB750" s="150"/>
      <c r="AC750" s="150"/>
      <c r="AD750" s="150"/>
      <c r="AE750" s="150"/>
      <c r="AF750" s="150"/>
      <c r="AJ750" s="157"/>
      <c r="AK750" s="157"/>
      <c r="AL750" s="157"/>
      <c r="AM750" s="157"/>
    </row>
    <row r="751" spans="11:39">
      <c r="K751" s="134"/>
      <c r="L751" s="80"/>
      <c r="M751" s="80"/>
      <c r="N751" s="730"/>
      <c r="O751" s="80"/>
      <c r="P751" s="730"/>
      <c r="Q751" s="80"/>
      <c r="R751" s="80"/>
      <c r="S751" s="150"/>
      <c r="T751" s="731"/>
      <c r="U751" s="150"/>
      <c r="V751" s="150"/>
      <c r="W751" s="150"/>
      <c r="X751" s="150"/>
      <c r="Y751" s="150"/>
      <c r="Z751" s="150"/>
      <c r="AA751" s="150"/>
      <c r="AB751" s="150"/>
      <c r="AC751" s="150"/>
      <c r="AD751" s="150"/>
      <c r="AE751" s="150"/>
      <c r="AF751" s="150"/>
      <c r="AJ751" s="157"/>
      <c r="AK751" s="157"/>
      <c r="AL751" s="157"/>
      <c r="AM751" s="157"/>
    </row>
    <row r="752" spans="11:39">
      <c r="K752" s="4"/>
      <c r="L752" s="80"/>
      <c r="M752" s="80"/>
      <c r="N752" s="730"/>
      <c r="O752" s="80"/>
      <c r="P752" s="730"/>
      <c r="Q752" s="80"/>
      <c r="R752" s="80"/>
      <c r="S752" s="150"/>
      <c r="T752" s="731"/>
      <c r="U752" s="150"/>
      <c r="V752" s="150"/>
      <c r="W752" s="150"/>
      <c r="X752" s="150"/>
      <c r="Y752" s="150"/>
      <c r="Z752" s="150"/>
      <c r="AA752" s="150"/>
      <c r="AB752" s="150"/>
      <c r="AC752" s="150"/>
      <c r="AD752" s="150"/>
      <c r="AE752" s="150"/>
      <c r="AF752" s="150"/>
      <c r="AJ752" s="157"/>
      <c r="AK752" s="157"/>
      <c r="AL752" s="157"/>
      <c r="AM752" s="157"/>
    </row>
    <row r="753" spans="11:39">
      <c r="K753" s="4"/>
      <c r="L753" s="80"/>
      <c r="M753" s="80"/>
      <c r="N753" s="730"/>
      <c r="O753" s="80"/>
      <c r="P753" s="730"/>
      <c r="Q753" s="80"/>
      <c r="R753" s="80"/>
      <c r="S753" s="150"/>
      <c r="T753" s="731"/>
      <c r="U753" s="150"/>
      <c r="V753" s="150"/>
      <c r="W753" s="150"/>
      <c r="X753" s="150"/>
      <c r="Y753" s="150"/>
      <c r="Z753" s="150"/>
      <c r="AA753" s="150"/>
      <c r="AB753" s="150"/>
      <c r="AC753" s="150"/>
      <c r="AD753" s="150"/>
      <c r="AE753" s="150"/>
      <c r="AF753" s="150"/>
      <c r="AJ753" s="157"/>
      <c r="AK753" s="157"/>
      <c r="AL753" s="157"/>
      <c r="AM753" s="157"/>
    </row>
    <row r="754" spans="11:39">
      <c r="K754" s="4"/>
      <c r="L754" s="80"/>
      <c r="M754" s="80"/>
      <c r="N754" s="730"/>
      <c r="O754" s="80"/>
      <c r="P754" s="730"/>
      <c r="Q754" s="80"/>
      <c r="R754" s="80"/>
      <c r="S754" s="150"/>
      <c r="T754" s="731"/>
      <c r="U754" s="150"/>
      <c r="V754" s="150"/>
      <c r="W754" s="150"/>
      <c r="X754" s="150"/>
      <c r="Y754" s="150"/>
      <c r="Z754" s="150"/>
      <c r="AA754" s="150"/>
      <c r="AB754" s="150"/>
      <c r="AC754" s="150"/>
      <c r="AD754" s="150"/>
      <c r="AE754" s="150"/>
      <c r="AF754" s="150"/>
      <c r="AJ754" s="157"/>
      <c r="AK754" s="157"/>
      <c r="AL754" s="157"/>
      <c r="AM754" s="157"/>
    </row>
    <row r="755" spans="11:39">
      <c r="K755" s="134"/>
      <c r="L755" s="80"/>
      <c r="M755" s="80"/>
      <c r="N755" s="730"/>
      <c r="O755" s="80"/>
      <c r="P755" s="730"/>
      <c r="Q755" s="80"/>
      <c r="R755" s="80"/>
      <c r="S755" s="150"/>
      <c r="T755" s="731"/>
      <c r="U755" s="150"/>
      <c r="V755" s="150"/>
      <c r="W755" s="150"/>
      <c r="X755" s="150"/>
      <c r="Y755" s="150"/>
      <c r="Z755" s="150"/>
      <c r="AA755" s="150"/>
      <c r="AB755" s="150"/>
      <c r="AC755" s="150"/>
      <c r="AD755" s="150"/>
      <c r="AE755" s="150"/>
      <c r="AF755" s="150"/>
      <c r="AJ755" s="157"/>
      <c r="AK755" s="157"/>
      <c r="AL755" s="157"/>
      <c r="AM755" s="157"/>
    </row>
    <row r="756" spans="11:39">
      <c r="K756" s="4"/>
      <c r="L756" s="80"/>
      <c r="M756" s="80"/>
      <c r="N756" s="730"/>
      <c r="O756" s="80"/>
      <c r="P756" s="730"/>
      <c r="Q756" s="80"/>
      <c r="R756" s="80"/>
      <c r="S756" s="150"/>
      <c r="T756" s="731"/>
      <c r="U756" s="150"/>
      <c r="V756" s="150"/>
      <c r="W756" s="150"/>
      <c r="X756" s="150"/>
      <c r="Y756" s="150"/>
      <c r="Z756" s="150"/>
      <c r="AA756" s="150"/>
      <c r="AB756" s="150"/>
      <c r="AC756" s="150"/>
      <c r="AD756" s="150"/>
      <c r="AE756" s="150"/>
      <c r="AF756" s="150"/>
      <c r="AJ756" s="157"/>
      <c r="AK756" s="157"/>
      <c r="AL756" s="157"/>
      <c r="AM756" s="157"/>
    </row>
    <row r="757" spans="11:39">
      <c r="K757" s="4"/>
      <c r="L757" s="80"/>
      <c r="M757" s="80"/>
      <c r="N757" s="730"/>
      <c r="O757" s="80"/>
      <c r="P757" s="730"/>
      <c r="Q757" s="80"/>
      <c r="R757" s="80"/>
      <c r="S757" s="150"/>
      <c r="T757" s="731"/>
      <c r="U757" s="150"/>
      <c r="V757" s="150"/>
      <c r="W757" s="150"/>
      <c r="X757" s="150"/>
      <c r="Y757" s="150"/>
      <c r="Z757" s="150"/>
      <c r="AA757" s="150"/>
      <c r="AB757" s="150"/>
      <c r="AC757" s="150"/>
      <c r="AD757" s="150"/>
      <c r="AE757" s="150"/>
      <c r="AF757" s="150"/>
      <c r="AJ757" s="157"/>
      <c r="AK757" s="157"/>
      <c r="AL757" s="157"/>
      <c r="AM757" s="157"/>
    </row>
    <row r="758" spans="11:39">
      <c r="K758" s="4"/>
      <c r="L758" s="80"/>
      <c r="M758" s="80"/>
      <c r="N758" s="730"/>
      <c r="O758" s="80"/>
      <c r="P758" s="730"/>
      <c r="Q758" s="80"/>
      <c r="R758" s="80"/>
      <c r="S758" s="150"/>
      <c r="T758" s="731"/>
      <c r="U758" s="150"/>
      <c r="V758" s="150"/>
      <c r="W758" s="150"/>
      <c r="X758" s="150"/>
      <c r="Y758" s="150"/>
      <c r="Z758" s="150"/>
      <c r="AA758" s="150"/>
      <c r="AB758" s="150"/>
      <c r="AC758" s="150"/>
      <c r="AD758" s="150"/>
      <c r="AE758" s="150"/>
      <c r="AF758" s="150"/>
      <c r="AJ758" s="157"/>
      <c r="AK758" s="157"/>
      <c r="AL758" s="157"/>
      <c r="AM758" s="157"/>
    </row>
    <row r="759" spans="11:39">
      <c r="K759" s="134"/>
      <c r="L759" s="80"/>
      <c r="M759" s="80"/>
      <c r="N759" s="730"/>
      <c r="O759" s="80"/>
      <c r="P759" s="730"/>
      <c r="Q759" s="80"/>
      <c r="R759" s="80"/>
      <c r="S759" s="150"/>
      <c r="T759" s="731"/>
      <c r="U759" s="150"/>
      <c r="V759" s="150"/>
      <c r="W759" s="150"/>
      <c r="X759" s="150"/>
      <c r="Y759" s="150"/>
      <c r="Z759" s="150"/>
      <c r="AA759" s="150"/>
      <c r="AB759" s="150"/>
      <c r="AC759" s="150"/>
      <c r="AD759" s="150"/>
      <c r="AE759" s="150"/>
      <c r="AF759" s="150"/>
      <c r="AJ759" s="157"/>
      <c r="AK759" s="157"/>
      <c r="AL759" s="157"/>
      <c r="AM759" s="157"/>
    </row>
    <row r="760" spans="11:39">
      <c r="K760" s="4"/>
      <c r="L760" s="80"/>
      <c r="M760" s="80"/>
      <c r="N760" s="730"/>
      <c r="O760" s="80"/>
      <c r="P760" s="730"/>
      <c r="Q760" s="80"/>
      <c r="R760" s="80"/>
      <c r="S760" s="150"/>
      <c r="T760" s="731"/>
      <c r="U760" s="150"/>
      <c r="V760" s="150"/>
      <c r="W760" s="150"/>
      <c r="X760" s="150"/>
      <c r="Y760" s="150"/>
      <c r="Z760" s="150"/>
      <c r="AA760" s="150"/>
      <c r="AB760" s="150"/>
      <c r="AC760" s="150"/>
      <c r="AD760" s="150"/>
      <c r="AE760" s="150"/>
      <c r="AF760" s="150"/>
      <c r="AJ760" s="157"/>
      <c r="AK760" s="157"/>
      <c r="AL760" s="157"/>
      <c r="AM760" s="157"/>
    </row>
    <row r="761" spans="11:39">
      <c r="K761" s="4"/>
      <c r="L761" s="80"/>
      <c r="M761" s="80"/>
      <c r="N761" s="730"/>
      <c r="O761" s="80"/>
      <c r="P761" s="730"/>
      <c r="Q761" s="80"/>
      <c r="R761" s="80"/>
      <c r="S761" s="150"/>
      <c r="T761" s="731"/>
      <c r="U761" s="150"/>
      <c r="V761" s="150"/>
      <c r="W761" s="150"/>
      <c r="X761" s="150"/>
      <c r="Y761" s="150"/>
      <c r="Z761" s="150"/>
      <c r="AA761" s="150"/>
      <c r="AB761" s="150"/>
      <c r="AC761" s="150"/>
      <c r="AD761" s="150"/>
      <c r="AE761" s="150"/>
      <c r="AF761" s="150"/>
      <c r="AJ761" s="157"/>
      <c r="AK761" s="157"/>
      <c r="AL761" s="157"/>
      <c r="AM761" s="157"/>
    </row>
    <row r="762" spans="11:39">
      <c r="K762" s="4"/>
      <c r="L762" s="80"/>
      <c r="M762" s="80"/>
      <c r="N762" s="730"/>
      <c r="O762" s="80"/>
      <c r="P762" s="730"/>
      <c r="Q762" s="80"/>
      <c r="R762" s="80"/>
      <c r="S762" s="150"/>
      <c r="T762" s="731"/>
      <c r="U762" s="150"/>
      <c r="V762" s="150"/>
      <c r="W762" s="150"/>
      <c r="X762" s="150"/>
      <c r="Y762" s="150"/>
      <c r="Z762" s="150"/>
      <c r="AA762" s="150"/>
      <c r="AB762" s="150"/>
      <c r="AC762" s="150"/>
      <c r="AD762" s="150"/>
      <c r="AE762" s="150"/>
      <c r="AF762" s="150"/>
      <c r="AJ762" s="157"/>
      <c r="AK762" s="157"/>
      <c r="AL762" s="157"/>
      <c r="AM762" s="157"/>
    </row>
    <row r="763" spans="11:39">
      <c r="K763" s="134"/>
      <c r="L763" s="80"/>
      <c r="M763" s="80"/>
      <c r="N763" s="730"/>
      <c r="O763" s="80"/>
      <c r="P763" s="730"/>
      <c r="Q763" s="80"/>
      <c r="R763" s="80"/>
      <c r="S763" s="150"/>
      <c r="T763" s="731"/>
      <c r="U763" s="150"/>
      <c r="V763" s="150"/>
      <c r="W763" s="150"/>
      <c r="X763" s="150"/>
      <c r="Y763" s="150"/>
      <c r="Z763" s="150"/>
      <c r="AA763" s="150"/>
      <c r="AB763" s="150"/>
      <c r="AC763" s="150"/>
      <c r="AD763" s="150"/>
      <c r="AE763" s="150"/>
      <c r="AF763" s="150"/>
      <c r="AJ763" s="157"/>
      <c r="AK763" s="157"/>
      <c r="AL763" s="157"/>
      <c r="AM763" s="157"/>
    </row>
    <row r="764" spans="11:39">
      <c r="K764" s="4"/>
      <c r="L764" s="80"/>
      <c r="M764" s="80"/>
      <c r="N764" s="730"/>
      <c r="O764" s="80"/>
      <c r="P764" s="730"/>
      <c r="Q764" s="80"/>
      <c r="R764" s="80"/>
      <c r="S764" s="150"/>
      <c r="T764" s="731"/>
      <c r="U764" s="150"/>
      <c r="V764" s="150"/>
      <c r="W764" s="150"/>
      <c r="X764" s="150"/>
      <c r="Y764" s="150"/>
      <c r="Z764" s="150"/>
      <c r="AA764" s="150"/>
      <c r="AB764" s="150"/>
      <c r="AC764" s="150"/>
      <c r="AD764" s="150"/>
      <c r="AE764" s="150"/>
      <c r="AF764" s="150"/>
      <c r="AJ764" s="157"/>
      <c r="AK764" s="157"/>
      <c r="AL764" s="157"/>
      <c r="AM764" s="157"/>
    </row>
    <row r="765" spans="11:39">
      <c r="K765" s="4"/>
      <c r="L765" s="80"/>
      <c r="M765" s="80"/>
      <c r="N765" s="730"/>
      <c r="O765" s="80"/>
      <c r="P765" s="730"/>
      <c r="Q765" s="80"/>
      <c r="R765" s="80"/>
      <c r="S765" s="150"/>
      <c r="T765" s="731"/>
      <c r="U765" s="150"/>
      <c r="V765" s="150"/>
      <c r="W765" s="150"/>
      <c r="X765" s="150"/>
      <c r="Y765" s="150"/>
      <c r="Z765" s="150"/>
      <c r="AA765" s="150"/>
      <c r="AB765" s="150"/>
      <c r="AC765" s="150"/>
      <c r="AD765" s="150"/>
      <c r="AE765" s="150"/>
      <c r="AF765" s="150"/>
      <c r="AJ765" s="157"/>
      <c r="AK765" s="157"/>
      <c r="AL765" s="157"/>
      <c r="AM765" s="157"/>
    </row>
    <row r="766" spans="11:39">
      <c r="K766" s="4"/>
      <c r="L766" s="80"/>
      <c r="M766" s="80"/>
      <c r="N766" s="730"/>
      <c r="O766" s="80"/>
      <c r="P766" s="730"/>
      <c r="Q766" s="80"/>
      <c r="R766" s="80"/>
      <c r="S766" s="150"/>
      <c r="T766" s="731"/>
      <c r="U766" s="150"/>
      <c r="V766" s="150"/>
      <c r="W766" s="150"/>
      <c r="X766" s="150"/>
      <c r="Y766" s="150"/>
      <c r="Z766" s="150"/>
      <c r="AA766" s="150"/>
      <c r="AB766" s="150"/>
      <c r="AC766" s="150"/>
      <c r="AD766" s="150"/>
      <c r="AE766" s="150"/>
      <c r="AF766" s="150"/>
      <c r="AJ766" s="157"/>
      <c r="AK766" s="157"/>
      <c r="AL766" s="157"/>
      <c r="AM766" s="157"/>
    </row>
    <row r="767" spans="11:39">
      <c r="K767" s="134"/>
      <c r="L767" s="80"/>
      <c r="M767" s="80"/>
      <c r="N767" s="730"/>
      <c r="O767" s="80"/>
      <c r="P767" s="730"/>
      <c r="Q767" s="80"/>
      <c r="R767" s="80"/>
      <c r="S767" s="150"/>
      <c r="T767" s="731"/>
      <c r="U767" s="150"/>
      <c r="V767" s="150"/>
      <c r="W767" s="150"/>
      <c r="X767" s="150"/>
      <c r="Y767" s="150"/>
      <c r="Z767" s="150"/>
      <c r="AA767" s="150"/>
      <c r="AB767" s="150"/>
      <c r="AC767" s="150"/>
      <c r="AD767" s="150"/>
      <c r="AE767" s="150"/>
      <c r="AF767" s="150"/>
      <c r="AJ767" s="157"/>
      <c r="AK767" s="157"/>
      <c r="AL767" s="157"/>
      <c r="AM767" s="157"/>
    </row>
    <row r="768" spans="11:39">
      <c r="K768" s="4"/>
      <c r="L768" s="80"/>
      <c r="M768" s="80"/>
      <c r="N768" s="730"/>
      <c r="O768" s="80"/>
      <c r="P768" s="730"/>
      <c r="Q768" s="80"/>
      <c r="R768" s="80"/>
      <c r="S768" s="150"/>
      <c r="T768" s="731"/>
      <c r="U768" s="150"/>
      <c r="V768" s="150"/>
      <c r="W768" s="150"/>
      <c r="X768" s="150"/>
      <c r="Y768" s="150"/>
      <c r="Z768" s="150"/>
      <c r="AA768" s="150"/>
      <c r="AB768" s="150"/>
      <c r="AC768" s="150"/>
      <c r="AD768" s="150"/>
      <c r="AE768" s="150"/>
      <c r="AF768" s="150"/>
      <c r="AJ768" s="157"/>
      <c r="AK768" s="157"/>
      <c r="AL768" s="157"/>
      <c r="AM768" s="157"/>
    </row>
    <row r="769" spans="11:39">
      <c r="K769" s="4"/>
      <c r="L769" s="80"/>
      <c r="M769" s="80"/>
      <c r="N769" s="730"/>
      <c r="O769" s="80"/>
      <c r="P769" s="730"/>
      <c r="Q769" s="80"/>
      <c r="R769" s="80"/>
      <c r="S769" s="150"/>
      <c r="T769" s="731"/>
      <c r="U769" s="150"/>
      <c r="V769" s="150"/>
      <c r="W769" s="150"/>
      <c r="X769" s="150"/>
      <c r="Y769" s="150"/>
      <c r="Z769" s="150"/>
      <c r="AA769" s="150"/>
      <c r="AB769" s="150"/>
      <c r="AC769" s="150"/>
      <c r="AD769" s="150"/>
      <c r="AE769" s="150"/>
      <c r="AF769" s="150"/>
      <c r="AJ769" s="157"/>
      <c r="AK769" s="157"/>
      <c r="AL769" s="157"/>
      <c r="AM769" s="157"/>
    </row>
    <row r="770" spans="11:39">
      <c r="K770" s="4"/>
      <c r="L770" s="80"/>
      <c r="M770" s="80"/>
      <c r="N770" s="730"/>
      <c r="O770" s="80"/>
      <c r="P770" s="730"/>
      <c r="Q770" s="80"/>
      <c r="R770" s="80"/>
      <c r="S770" s="150"/>
      <c r="T770" s="731"/>
      <c r="U770" s="150"/>
      <c r="V770" s="150"/>
      <c r="W770" s="150"/>
      <c r="X770" s="150"/>
      <c r="Y770" s="150"/>
      <c r="Z770" s="150"/>
      <c r="AA770" s="150"/>
      <c r="AB770" s="150"/>
      <c r="AC770" s="150"/>
      <c r="AD770" s="150"/>
      <c r="AE770" s="150"/>
      <c r="AF770" s="150"/>
      <c r="AJ770" s="157"/>
      <c r="AK770" s="157"/>
      <c r="AL770" s="157"/>
      <c r="AM770" s="157"/>
    </row>
    <row r="771" spans="11:39">
      <c r="K771" s="134"/>
      <c r="L771" s="80"/>
      <c r="M771" s="80"/>
      <c r="N771" s="730"/>
      <c r="O771" s="80"/>
      <c r="P771" s="730"/>
      <c r="Q771" s="80"/>
      <c r="R771" s="80"/>
      <c r="S771" s="150"/>
      <c r="T771" s="731"/>
      <c r="U771" s="150"/>
      <c r="V771" s="150"/>
      <c r="W771" s="150"/>
      <c r="X771" s="150"/>
      <c r="Y771" s="150"/>
      <c r="Z771" s="150"/>
      <c r="AA771" s="150"/>
      <c r="AB771" s="150"/>
      <c r="AC771" s="150"/>
      <c r="AD771" s="150"/>
      <c r="AE771" s="150"/>
      <c r="AF771" s="150"/>
      <c r="AJ771" s="157"/>
      <c r="AK771" s="157"/>
      <c r="AL771" s="157"/>
      <c r="AM771" s="157"/>
    </row>
    <row r="772" spans="11:39">
      <c r="K772" s="4"/>
      <c r="L772" s="80"/>
      <c r="M772" s="80"/>
      <c r="N772" s="730"/>
      <c r="O772" s="80"/>
      <c r="P772" s="730"/>
      <c r="Q772" s="80"/>
      <c r="R772" s="80"/>
      <c r="S772" s="150"/>
      <c r="T772" s="731"/>
      <c r="U772" s="150"/>
      <c r="V772" s="150"/>
      <c r="W772" s="150"/>
      <c r="X772" s="150"/>
      <c r="Y772" s="150"/>
      <c r="Z772" s="150"/>
      <c r="AA772" s="150"/>
      <c r="AB772" s="150"/>
      <c r="AC772" s="150"/>
      <c r="AD772" s="150"/>
      <c r="AE772" s="150"/>
      <c r="AF772" s="150"/>
      <c r="AJ772" s="157"/>
      <c r="AK772" s="157"/>
      <c r="AL772" s="157"/>
      <c r="AM772" s="157"/>
    </row>
    <row r="773" spans="11:39">
      <c r="K773" s="4"/>
      <c r="L773" s="80"/>
      <c r="M773" s="80"/>
      <c r="N773" s="730"/>
      <c r="O773" s="80"/>
      <c r="P773" s="730"/>
      <c r="Q773" s="80"/>
      <c r="R773" s="80"/>
      <c r="S773" s="150"/>
      <c r="T773" s="731"/>
      <c r="U773" s="150"/>
      <c r="V773" s="150"/>
      <c r="W773" s="150"/>
      <c r="X773" s="150"/>
      <c r="Y773" s="150"/>
      <c r="Z773" s="150"/>
      <c r="AA773" s="150"/>
      <c r="AB773" s="150"/>
      <c r="AC773" s="150"/>
      <c r="AD773" s="150"/>
      <c r="AE773" s="150"/>
      <c r="AF773" s="150"/>
      <c r="AJ773" s="157"/>
      <c r="AK773" s="157"/>
      <c r="AL773" s="157"/>
      <c r="AM773" s="157"/>
    </row>
    <row r="774" spans="11:39">
      <c r="K774" s="4"/>
      <c r="L774" s="80"/>
      <c r="M774" s="80"/>
      <c r="N774" s="730"/>
      <c r="O774" s="80"/>
      <c r="P774" s="730"/>
      <c r="Q774" s="80"/>
      <c r="R774" s="80"/>
      <c r="S774" s="150"/>
      <c r="T774" s="731"/>
      <c r="U774" s="150"/>
      <c r="V774" s="150"/>
      <c r="W774" s="150"/>
      <c r="X774" s="150"/>
      <c r="Y774" s="150"/>
      <c r="Z774" s="150"/>
      <c r="AA774" s="150"/>
      <c r="AB774" s="150"/>
      <c r="AC774" s="150"/>
      <c r="AD774" s="150"/>
      <c r="AE774" s="150"/>
      <c r="AF774" s="150"/>
      <c r="AJ774" s="157"/>
      <c r="AK774" s="157"/>
      <c r="AL774" s="157"/>
      <c r="AM774" s="157"/>
    </row>
    <row r="775" spans="11:39">
      <c r="K775" s="134"/>
      <c r="L775" s="80"/>
      <c r="M775" s="80"/>
      <c r="N775" s="730"/>
      <c r="O775" s="80"/>
      <c r="P775" s="730"/>
      <c r="Q775" s="80"/>
      <c r="R775" s="80"/>
      <c r="S775" s="150"/>
      <c r="T775" s="731"/>
      <c r="U775" s="150"/>
      <c r="V775" s="150"/>
      <c r="W775" s="150"/>
      <c r="X775" s="150"/>
      <c r="Y775" s="150"/>
      <c r="Z775" s="150"/>
      <c r="AA775" s="150"/>
      <c r="AB775" s="150"/>
      <c r="AC775" s="150"/>
      <c r="AD775" s="150"/>
      <c r="AE775" s="150"/>
      <c r="AF775" s="150"/>
      <c r="AJ775" s="157"/>
      <c r="AK775" s="157"/>
      <c r="AL775" s="157"/>
      <c r="AM775" s="157"/>
    </row>
    <row r="776" spans="11:39">
      <c r="K776" s="4"/>
      <c r="L776" s="80"/>
      <c r="M776" s="80"/>
      <c r="N776" s="730"/>
      <c r="O776" s="80"/>
      <c r="P776" s="730"/>
      <c r="Q776" s="80"/>
      <c r="R776" s="80"/>
      <c r="S776" s="150"/>
      <c r="T776" s="731"/>
      <c r="U776" s="150"/>
      <c r="V776" s="150"/>
      <c r="W776" s="150"/>
      <c r="X776" s="150"/>
      <c r="Y776" s="150"/>
      <c r="Z776" s="150"/>
      <c r="AA776" s="150"/>
      <c r="AB776" s="150"/>
      <c r="AC776" s="150"/>
      <c r="AD776" s="150"/>
      <c r="AE776" s="150"/>
      <c r="AF776" s="150"/>
      <c r="AJ776" s="157"/>
      <c r="AK776" s="157"/>
      <c r="AL776" s="157"/>
      <c r="AM776" s="157"/>
    </row>
    <row r="777" spans="11:39">
      <c r="K777" s="4"/>
      <c r="L777" s="80"/>
      <c r="M777" s="80"/>
      <c r="N777" s="730"/>
      <c r="O777" s="80"/>
      <c r="P777" s="730"/>
      <c r="Q777" s="80"/>
      <c r="R777" s="80"/>
      <c r="S777" s="150"/>
      <c r="T777" s="731"/>
      <c r="U777" s="150"/>
      <c r="V777" s="150"/>
      <c r="W777" s="150"/>
      <c r="X777" s="150"/>
      <c r="Y777" s="150"/>
      <c r="Z777" s="150"/>
      <c r="AA777" s="150"/>
      <c r="AB777" s="150"/>
      <c r="AC777" s="150"/>
      <c r="AD777" s="150"/>
      <c r="AE777" s="150"/>
      <c r="AF777" s="150"/>
      <c r="AJ777" s="157"/>
      <c r="AK777" s="157"/>
      <c r="AL777" s="157"/>
      <c r="AM777" s="157"/>
    </row>
    <row r="778" spans="11:39">
      <c r="K778" s="4"/>
      <c r="L778" s="80"/>
      <c r="M778" s="80"/>
      <c r="N778" s="730"/>
      <c r="O778" s="80"/>
      <c r="P778" s="730"/>
      <c r="Q778" s="80"/>
      <c r="R778" s="80"/>
      <c r="S778" s="150"/>
      <c r="T778" s="731"/>
      <c r="U778" s="150"/>
      <c r="V778" s="150"/>
      <c r="W778" s="150"/>
      <c r="X778" s="150"/>
      <c r="Y778" s="150"/>
      <c r="Z778" s="150"/>
      <c r="AA778" s="150"/>
      <c r="AB778" s="150"/>
      <c r="AC778" s="150"/>
      <c r="AD778" s="150"/>
      <c r="AE778" s="150"/>
      <c r="AF778" s="150"/>
      <c r="AJ778" s="157"/>
      <c r="AK778" s="157"/>
      <c r="AL778" s="157"/>
      <c r="AM778" s="157"/>
    </row>
    <row r="779" spans="11:39">
      <c r="K779" s="134"/>
      <c r="L779" s="80"/>
      <c r="M779" s="80"/>
      <c r="N779" s="730"/>
      <c r="O779" s="80"/>
      <c r="P779" s="730"/>
      <c r="Q779" s="80"/>
      <c r="R779" s="80"/>
      <c r="S779" s="150"/>
      <c r="T779" s="731"/>
      <c r="U779" s="150"/>
      <c r="V779" s="150"/>
      <c r="W779" s="150"/>
      <c r="X779" s="150"/>
      <c r="Y779" s="150"/>
      <c r="Z779" s="150"/>
      <c r="AA779" s="150"/>
      <c r="AB779" s="150"/>
      <c r="AC779" s="150"/>
      <c r="AD779" s="150"/>
      <c r="AE779" s="150"/>
      <c r="AF779" s="150"/>
      <c r="AJ779" s="157"/>
      <c r="AK779" s="157"/>
      <c r="AL779" s="157"/>
      <c r="AM779" s="157"/>
    </row>
    <row r="780" spans="11:39">
      <c r="K780" s="4"/>
      <c r="L780" s="80"/>
      <c r="M780" s="80"/>
      <c r="N780" s="730"/>
      <c r="O780" s="80"/>
      <c r="P780" s="730"/>
      <c r="Q780" s="80"/>
      <c r="R780" s="80"/>
      <c r="S780" s="150"/>
      <c r="T780" s="731"/>
      <c r="U780" s="150"/>
      <c r="V780" s="150"/>
      <c r="W780" s="150"/>
      <c r="X780" s="150"/>
      <c r="Y780" s="150"/>
      <c r="Z780" s="150"/>
      <c r="AA780" s="150"/>
      <c r="AB780" s="150"/>
      <c r="AC780" s="150"/>
      <c r="AD780" s="150"/>
      <c r="AE780" s="150"/>
      <c r="AF780" s="150"/>
      <c r="AJ780" s="157"/>
      <c r="AK780" s="157"/>
      <c r="AL780" s="157"/>
      <c r="AM780" s="157"/>
    </row>
    <row r="781" spans="11:39">
      <c r="K781" s="4"/>
      <c r="L781" s="80"/>
      <c r="M781" s="80"/>
      <c r="N781" s="730"/>
      <c r="O781" s="80"/>
      <c r="P781" s="730"/>
      <c r="Q781" s="80"/>
      <c r="R781" s="80"/>
      <c r="S781" s="150"/>
      <c r="T781" s="731"/>
      <c r="U781" s="150"/>
      <c r="V781" s="150"/>
      <c r="W781" s="150"/>
      <c r="X781" s="150"/>
      <c r="Y781" s="150"/>
      <c r="Z781" s="150"/>
      <c r="AA781" s="150"/>
      <c r="AB781" s="150"/>
      <c r="AC781" s="150"/>
      <c r="AD781" s="150"/>
      <c r="AE781" s="150"/>
      <c r="AF781" s="150"/>
      <c r="AJ781" s="157"/>
      <c r="AK781" s="157"/>
      <c r="AL781" s="157"/>
      <c r="AM781" s="157"/>
    </row>
    <row r="782" spans="11:39">
      <c r="K782" s="4"/>
      <c r="L782" s="80"/>
      <c r="M782" s="80"/>
      <c r="N782" s="730"/>
      <c r="O782" s="80"/>
      <c r="P782" s="730"/>
      <c r="Q782" s="80"/>
      <c r="R782" s="80"/>
      <c r="S782" s="150"/>
      <c r="T782" s="731"/>
      <c r="U782" s="150"/>
      <c r="V782" s="150"/>
      <c r="W782" s="150"/>
      <c r="X782" s="150"/>
      <c r="Y782" s="150"/>
      <c r="Z782" s="150"/>
      <c r="AA782" s="150"/>
      <c r="AB782" s="150"/>
      <c r="AC782" s="150"/>
      <c r="AD782" s="150"/>
      <c r="AE782" s="150"/>
      <c r="AF782" s="150"/>
      <c r="AJ782" s="157"/>
      <c r="AK782" s="157"/>
      <c r="AL782" s="157"/>
      <c r="AM782" s="157"/>
    </row>
    <row r="783" spans="11:39">
      <c r="K783" s="134"/>
      <c r="L783" s="80"/>
      <c r="M783" s="80"/>
      <c r="N783" s="730"/>
      <c r="O783" s="80"/>
      <c r="P783" s="730"/>
      <c r="Q783" s="80"/>
      <c r="R783" s="80"/>
      <c r="S783" s="150"/>
      <c r="T783" s="731"/>
      <c r="U783" s="150"/>
      <c r="V783" s="150"/>
      <c r="W783" s="150"/>
      <c r="X783" s="150"/>
      <c r="Y783" s="150"/>
      <c r="Z783" s="150"/>
      <c r="AA783" s="150"/>
      <c r="AB783" s="150"/>
      <c r="AC783" s="150"/>
      <c r="AD783" s="150"/>
      <c r="AE783" s="150"/>
      <c r="AF783" s="150"/>
      <c r="AJ783" s="157"/>
      <c r="AK783" s="157"/>
      <c r="AL783" s="157"/>
      <c r="AM783" s="157"/>
    </row>
    <row r="784" spans="11:39">
      <c r="K784" s="4"/>
      <c r="L784" s="80"/>
      <c r="M784" s="80"/>
      <c r="N784" s="730"/>
      <c r="O784" s="80"/>
      <c r="P784" s="730"/>
      <c r="Q784" s="80"/>
      <c r="R784" s="80"/>
      <c r="S784" s="150"/>
      <c r="T784" s="731"/>
      <c r="U784" s="150"/>
      <c r="V784" s="150"/>
      <c r="W784" s="150"/>
      <c r="X784" s="150"/>
      <c r="Y784" s="150"/>
      <c r="Z784" s="150"/>
      <c r="AA784" s="150"/>
      <c r="AB784" s="150"/>
      <c r="AC784" s="150"/>
      <c r="AD784" s="150"/>
      <c r="AE784" s="150"/>
      <c r="AF784" s="150"/>
      <c r="AJ784" s="157"/>
      <c r="AK784" s="157"/>
      <c r="AL784" s="157"/>
      <c r="AM784" s="157"/>
    </row>
    <row r="785" spans="11:39">
      <c r="K785" s="4"/>
      <c r="L785" s="80"/>
      <c r="M785" s="80"/>
      <c r="N785" s="730"/>
      <c r="O785" s="80"/>
      <c r="P785" s="730"/>
      <c r="Q785" s="80"/>
      <c r="R785" s="80"/>
      <c r="S785" s="150"/>
      <c r="T785" s="731"/>
      <c r="U785" s="150"/>
      <c r="V785" s="150"/>
      <c r="W785" s="150"/>
      <c r="X785" s="150"/>
      <c r="Y785" s="150"/>
      <c r="Z785" s="150"/>
      <c r="AA785" s="150"/>
      <c r="AB785" s="150"/>
      <c r="AC785" s="150"/>
      <c r="AD785" s="150"/>
      <c r="AE785" s="150"/>
      <c r="AF785" s="150"/>
      <c r="AJ785" s="157"/>
      <c r="AK785" s="157"/>
      <c r="AL785" s="157"/>
      <c r="AM785" s="157"/>
    </row>
    <row r="786" spans="11:39">
      <c r="K786" s="4"/>
      <c r="L786" s="80"/>
      <c r="M786" s="80"/>
      <c r="N786" s="730"/>
      <c r="O786" s="80"/>
      <c r="P786" s="730"/>
      <c r="Q786" s="80"/>
      <c r="R786" s="80"/>
      <c r="S786" s="150"/>
      <c r="T786" s="731"/>
      <c r="U786" s="150"/>
      <c r="V786" s="150"/>
      <c r="W786" s="150"/>
      <c r="X786" s="150"/>
      <c r="Y786" s="150"/>
      <c r="Z786" s="150"/>
      <c r="AA786" s="150"/>
      <c r="AB786" s="150"/>
      <c r="AC786" s="150"/>
      <c r="AD786" s="150"/>
      <c r="AE786" s="150"/>
      <c r="AF786" s="150"/>
      <c r="AJ786" s="157"/>
      <c r="AK786" s="157"/>
      <c r="AL786" s="157"/>
      <c r="AM786" s="157"/>
    </row>
    <row r="787" spans="11:39">
      <c r="K787" s="134"/>
      <c r="L787" s="80"/>
      <c r="M787" s="80"/>
      <c r="N787" s="730"/>
      <c r="O787" s="80"/>
      <c r="P787" s="730"/>
      <c r="Q787" s="80"/>
      <c r="R787" s="80"/>
      <c r="S787" s="150"/>
      <c r="T787" s="731"/>
      <c r="U787" s="150"/>
      <c r="V787" s="150"/>
      <c r="W787" s="150"/>
      <c r="X787" s="150"/>
      <c r="Y787" s="150"/>
      <c r="Z787" s="150"/>
      <c r="AA787" s="150"/>
      <c r="AB787" s="150"/>
      <c r="AC787" s="150"/>
      <c r="AD787" s="150"/>
      <c r="AE787" s="150"/>
      <c r="AF787" s="150"/>
      <c r="AJ787" s="157"/>
      <c r="AK787" s="157"/>
      <c r="AL787" s="157"/>
      <c r="AM787" s="157"/>
    </row>
    <row r="788" spans="11:39">
      <c r="K788" s="4"/>
      <c r="L788" s="80"/>
      <c r="M788" s="80"/>
      <c r="N788" s="730"/>
      <c r="O788" s="80"/>
      <c r="P788" s="730"/>
      <c r="Q788" s="80"/>
      <c r="R788" s="80"/>
      <c r="S788" s="150"/>
      <c r="T788" s="731"/>
      <c r="U788" s="150"/>
      <c r="V788" s="150"/>
      <c r="W788" s="150"/>
      <c r="X788" s="150"/>
      <c r="Y788" s="150"/>
      <c r="Z788" s="150"/>
      <c r="AA788" s="150"/>
      <c r="AB788" s="150"/>
      <c r="AC788" s="150"/>
      <c r="AD788" s="150"/>
      <c r="AE788" s="150"/>
      <c r="AF788" s="150"/>
      <c r="AJ788" s="157"/>
      <c r="AK788" s="157"/>
      <c r="AL788" s="157"/>
      <c r="AM788" s="157"/>
    </row>
    <row r="789" spans="11:39">
      <c r="K789" s="4"/>
      <c r="L789" s="80"/>
      <c r="M789" s="80"/>
      <c r="N789" s="730"/>
      <c r="O789" s="80"/>
      <c r="P789" s="730"/>
      <c r="Q789" s="80"/>
      <c r="R789" s="80"/>
      <c r="S789" s="150"/>
      <c r="T789" s="731"/>
      <c r="U789" s="150"/>
      <c r="V789" s="150"/>
      <c r="W789" s="150"/>
      <c r="X789" s="150"/>
      <c r="Y789" s="150"/>
      <c r="Z789" s="150"/>
      <c r="AA789" s="150"/>
      <c r="AB789" s="150"/>
      <c r="AC789" s="150"/>
      <c r="AD789" s="150"/>
      <c r="AE789" s="150"/>
      <c r="AF789" s="150"/>
      <c r="AJ789" s="157"/>
      <c r="AK789" s="157"/>
      <c r="AL789" s="157"/>
      <c r="AM789" s="157"/>
    </row>
    <row r="790" spans="11:39">
      <c r="K790" s="4"/>
      <c r="L790" s="80"/>
      <c r="M790" s="80"/>
      <c r="N790" s="730"/>
      <c r="O790" s="80"/>
      <c r="P790" s="730"/>
      <c r="Q790" s="80"/>
      <c r="R790" s="80"/>
      <c r="S790" s="150"/>
      <c r="T790" s="731"/>
      <c r="U790" s="150"/>
      <c r="V790" s="150"/>
      <c r="W790" s="150"/>
      <c r="X790" s="150"/>
      <c r="Y790" s="150"/>
      <c r="Z790" s="150"/>
      <c r="AA790" s="150"/>
      <c r="AB790" s="150"/>
      <c r="AC790" s="150"/>
      <c r="AD790" s="150"/>
      <c r="AE790" s="150"/>
      <c r="AF790" s="150"/>
      <c r="AJ790" s="157"/>
      <c r="AK790" s="157"/>
      <c r="AL790" s="157"/>
      <c r="AM790" s="157"/>
    </row>
    <row r="791" spans="11:39">
      <c r="K791" s="134"/>
      <c r="L791" s="80"/>
      <c r="M791" s="80"/>
      <c r="N791" s="730"/>
      <c r="O791" s="80"/>
      <c r="P791" s="730"/>
      <c r="Q791" s="80"/>
      <c r="R791" s="80"/>
      <c r="S791" s="150"/>
      <c r="T791" s="731"/>
      <c r="U791" s="150"/>
      <c r="V791" s="150"/>
      <c r="W791" s="150"/>
      <c r="X791" s="150"/>
      <c r="Y791" s="150"/>
      <c r="Z791" s="150"/>
      <c r="AA791" s="150"/>
      <c r="AB791" s="150"/>
      <c r="AC791" s="150"/>
      <c r="AD791" s="150"/>
      <c r="AE791" s="150"/>
      <c r="AF791" s="150"/>
      <c r="AJ791" s="157"/>
      <c r="AK791" s="157"/>
      <c r="AL791" s="157"/>
      <c r="AM791" s="157"/>
    </row>
    <row r="792" spans="11:39">
      <c r="K792" s="4"/>
      <c r="L792" s="80"/>
      <c r="M792" s="80"/>
      <c r="N792" s="730"/>
      <c r="O792" s="80"/>
      <c r="P792" s="730"/>
      <c r="Q792" s="80"/>
      <c r="R792" s="80"/>
      <c r="S792" s="150"/>
      <c r="T792" s="731"/>
      <c r="U792" s="150"/>
      <c r="V792" s="150"/>
      <c r="W792" s="150"/>
      <c r="X792" s="150"/>
      <c r="Y792" s="150"/>
      <c r="Z792" s="150"/>
      <c r="AA792" s="150"/>
      <c r="AB792" s="150"/>
      <c r="AC792" s="150"/>
      <c r="AD792" s="150"/>
      <c r="AE792" s="150"/>
      <c r="AF792" s="150"/>
      <c r="AJ792" s="157"/>
      <c r="AK792" s="157"/>
      <c r="AL792" s="157"/>
      <c r="AM792" s="157"/>
    </row>
    <row r="793" spans="11:39">
      <c r="K793" s="4"/>
      <c r="L793" s="80"/>
      <c r="M793" s="80"/>
      <c r="N793" s="730"/>
      <c r="O793" s="80"/>
      <c r="P793" s="730"/>
      <c r="Q793" s="80"/>
      <c r="R793" s="80"/>
      <c r="S793" s="150"/>
      <c r="T793" s="731"/>
      <c r="U793" s="150"/>
      <c r="V793" s="150"/>
      <c r="W793" s="150"/>
      <c r="X793" s="150"/>
      <c r="Y793" s="150"/>
      <c r="Z793" s="150"/>
      <c r="AA793" s="150"/>
      <c r="AB793" s="150"/>
      <c r="AC793" s="150"/>
      <c r="AD793" s="150"/>
      <c r="AE793" s="150"/>
      <c r="AF793" s="150"/>
      <c r="AJ793" s="157"/>
      <c r="AK793" s="157"/>
      <c r="AL793" s="157"/>
      <c r="AM793" s="157"/>
    </row>
    <row r="794" spans="11:39">
      <c r="K794" s="4"/>
      <c r="L794" s="80"/>
      <c r="M794" s="80"/>
      <c r="N794" s="730"/>
      <c r="O794" s="80"/>
      <c r="P794" s="730"/>
      <c r="Q794" s="80"/>
      <c r="R794" s="80"/>
      <c r="S794" s="150"/>
      <c r="T794" s="731"/>
      <c r="U794" s="150"/>
      <c r="V794" s="150"/>
      <c r="W794" s="150"/>
      <c r="X794" s="150"/>
      <c r="Y794" s="150"/>
      <c r="Z794" s="150"/>
      <c r="AA794" s="150"/>
      <c r="AB794" s="150"/>
      <c r="AC794" s="150"/>
      <c r="AD794" s="150"/>
      <c r="AE794" s="150"/>
      <c r="AF794" s="150"/>
      <c r="AJ794" s="157"/>
      <c r="AK794" s="157"/>
      <c r="AL794" s="157"/>
      <c r="AM794" s="157"/>
    </row>
    <row r="795" spans="11:39">
      <c r="K795" s="134"/>
      <c r="L795" s="80"/>
      <c r="M795" s="80"/>
      <c r="N795" s="730"/>
      <c r="O795" s="80"/>
      <c r="P795" s="730"/>
      <c r="Q795" s="80"/>
      <c r="R795" s="80"/>
      <c r="S795" s="150"/>
      <c r="T795" s="731"/>
      <c r="U795" s="150"/>
      <c r="V795" s="150"/>
      <c r="W795" s="150"/>
      <c r="X795" s="150"/>
      <c r="Y795" s="150"/>
      <c r="Z795" s="150"/>
      <c r="AA795" s="150"/>
      <c r="AB795" s="150"/>
      <c r="AC795" s="150"/>
      <c r="AD795" s="150"/>
      <c r="AE795" s="150"/>
      <c r="AF795" s="150"/>
      <c r="AJ795" s="157"/>
      <c r="AK795" s="157"/>
      <c r="AL795" s="157"/>
      <c r="AM795" s="157"/>
    </row>
    <row r="796" spans="11:39">
      <c r="K796" s="4"/>
      <c r="L796" s="80"/>
      <c r="M796" s="80"/>
      <c r="N796" s="730"/>
      <c r="O796" s="80"/>
      <c r="P796" s="730"/>
      <c r="Q796" s="80"/>
      <c r="R796" s="80"/>
      <c r="S796" s="150"/>
      <c r="T796" s="731"/>
      <c r="U796" s="150"/>
      <c r="V796" s="150"/>
      <c r="W796" s="150"/>
      <c r="X796" s="150"/>
      <c r="Y796" s="150"/>
      <c r="Z796" s="150"/>
      <c r="AA796" s="150"/>
      <c r="AB796" s="150"/>
      <c r="AC796" s="150"/>
      <c r="AD796" s="150"/>
      <c r="AE796" s="150"/>
      <c r="AF796" s="150"/>
      <c r="AJ796" s="157"/>
      <c r="AK796" s="157"/>
      <c r="AL796" s="157"/>
      <c r="AM796" s="157"/>
    </row>
    <row r="797" spans="11:39">
      <c r="K797" s="4"/>
      <c r="L797" s="80"/>
      <c r="M797" s="80"/>
      <c r="N797" s="730"/>
      <c r="O797" s="80"/>
      <c r="P797" s="730"/>
      <c r="Q797" s="80"/>
      <c r="R797" s="80"/>
      <c r="S797" s="150"/>
      <c r="T797" s="731"/>
      <c r="U797" s="150"/>
      <c r="V797" s="150"/>
      <c r="W797" s="150"/>
      <c r="X797" s="150"/>
      <c r="Y797" s="150"/>
      <c r="Z797" s="150"/>
      <c r="AA797" s="150"/>
      <c r="AB797" s="150"/>
      <c r="AC797" s="150"/>
      <c r="AD797" s="150"/>
      <c r="AE797" s="150"/>
      <c r="AF797" s="150"/>
      <c r="AJ797" s="157"/>
      <c r="AK797" s="157"/>
      <c r="AL797" s="157"/>
      <c r="AM797" s="157"/>
    </row>
    <row r="798" spans="11:39">
      <c r="K798" s="4"/>
      <c r="L798" s="80"/>
      <c r="M798" s="80"/>
      <c r="N798" s="730"/>
      <c r="O798" s="80"/>
      <c r="P798" s="730"/>
      <c r="Q798" s="80"/>
      <c r="R798" s="80"/>
      <c r="S798" s="150"/>
      <c r="T798" s="731"/>
      <c r="U798" s="150"/>
      <c r="V798" s="150"/>
      <c r="W798" s="150"/>
      <c r="X798" s="150"/>
      <c r="Y798" s="150"/>
      <c r="Z798" s="150"/>
      <c r="AA798" s="150"/>
      <c r="AB798" s="150"/>
      <c r="AC798" s="150"/>
      <c r="AD798" s="150"/>
      <c r="AE798" s="150"/>
      <c r="AF798" s="150"/>
      <c r="AJ798" s="157"/>
      <c r="AK798" s="157"/>
      <c r="AL798" s="157"/>
      <c r="AM798" s="157"/>
    </row>
    <row r="799" spans="11:39">
      <c r="K799" s="134"/>
      <c r="L799" s="80"/>
      <c r="M799" s="80"/>
      <c r="N799" s="730"/>
      <c r="O799" s="80"/>
      <c r="P799" s="730"/>
      <c r="Q799" s="80"/>
      <c r="R799" s="80"/>
      <c r="S799" s="150"/>
      <c r="T799" s="731"/>
      <c r="U799" s="150"/>
      <c r="V799" s="150"/>
      <c r="W799" s="150"/>
      <c r="X799" s="150"/>
      <c r="Y799" s="150"/>
      <c r="Z799" s="150"/>
      <c r="AA799" s="150"/>
      <c r="AB799" s="150"/>
      <c r="AC799" s="150"/>
      <c r="AD799" s="150"/>
      <c r="AE799" s="150"/>
      <c r="AF799" s="150"/>
      <c r="AJ799" s="157"/>
      <c r="AK799" s="157"/>
      <c r="AL799" s="157"/>
      <c r="AM799" s="157"/>
    </row>
    <row r="800" spans="11:39">
      <c r="K800" s="4"/>
      <c r="L800" s="80"/>
      <c r="M800" s="80"/>
      <c r="N800" s="730"/>
      <c r="O800" s="80"/>
      <c r="P800" s="730"/>
      <c r="Q800" s="80"/>
      <c r="R800" s="80"/>
      <c r="S800" s="150"/>
      <c r="T800" s="731"/>
      <c r="U800" s="150"/>
      <c r="V800" s="150"/>
      <c r="W800" s="150"/>
      <c r="X800" s="150"/>
      <c r="Y800" s="150"/>
      <c r="Z800" s="150"/>
      <c r="AA800" s="150"/>
      <c r="AB800" s="150"/>
      <c r="AC800" s="150"/>
      <c r="AD800" s="150"/>
      <c r="AE800" s="150"/>
      <c r="AF800" s="150"/>
      <c r="AJ800" s="157"/>
      <c r="AK800" s="157"/>
      <c r="AL800" s="157"/>
      <c r="AM800" s="157"/>
    </row>
    <row r="801" spans="11:39">
      <c r="K801" s="4"/>
      <c r="L801" s="80"/>
      <c r="M801" s="80"/>
      <c r="N801" s="730"/>
      <c r="O801" s="80"/>
      <c r="P801" s="730"/>
      <c r="Q801" s="80"/>
      <c r="R801" s="80"/>
      <c r="S801" s="150"/>
      <c r="T801" s="731"/>
      <c r="U801" s="150"/>
      <c r="V801" s="150"/>
      <c r="W801" s="150"/>
      <c r="X801" s="150"/>
      <c r="Y801" s="150"/>
      <c r="Z801" s="150"/>
      <c r="AA801" s="150"/>
      <c r="AB801" s="150"/>
      <c r="AC801" s="150"/>
      <c r="AD801" s="150"/>
      <c r="AE801" s="150"/>
      <c r="AF801" s="150"/>
      <c r="AJ801" s="157"/>
      <c r="AK801" s="157"/>
      <c r="AL801" s="157"/>
      <c r="AM801" s="157"/>
    </row>
    <row r="802" spans="11:39">
      <c r="K802" s="4"/>
      <c r="L802" s="80"/>
      <c r="M802" s="80"/>
      <c r="N802" s="730"/>
      <c r="O802" s="80"/>
      <c r="P802" s="730"/>
      <c r="Q802" s="80"/>
      <c r="R802" s="80"/>
      <c r="S802" s="150"/>
      <c r="T802" s="731"/>
      <c r="U802" s="150"/>
      <c r="V802" s="150"/>
      <c r="W802" s="150"/>
      <c r="X802" s="150"/>
      <c r="Y802" s="150"/>
      <c r="Z802" s="150"/>
      <c r="AA802" s="150"/>
      <c r="AB802" s="150"/>
      <c r="AC802" s="150"/>
      <c r="AD802" s="150"/>
      <c r="AE802" s="150"/>
      <c r="AF802" s="150"/>
      <c r="AJ802" s="157"/>
      <c r="AK802" s="157"/>
      <c r="AL802" s="157"/>
      <c r="AM802" s="157"/>
    </row>
    <row r="803" spans="11:39">
      <c r="K803" s="134"/>
      <c r="L803" s="80"/>
      <c r="M803" s="80"/>
      <c r="N803" s="730"/>
      <c r="O803" s="80"/>
      <c r="P803" s="730"/>
      <c r="Q803" s="80"/>
      <c r="R803" s="80"/>
      <c r="S803" s="150"/>
      <c r="T803" s="731"/>
      <c r="U803" s="150"/>
      <c r="V803" s="150"/>
      <c r="W803" s="150"/>
      <c r="X803" s="150"/>
      <c r="Y803" s="150"/>
      <c r="Z803" s="150"/>
      <c r="AA803" s="150"/>
      <c r="AB803" s="150"/>
      <c r="AC803" s="150"/>
      <c r="AD803" s="150"/>
      <c r="AE803" s="150"/>
      <c r="AF803" s="150"/>
      <c r="AJ803" s="157"/>
      <c r="AK803" s="157"/>
      <c r="AL803" s="157"/>
      <c r="AM803" s="157"/>
    </row>
    <row r="804" spans="11:39">
      <c r="K804" s="4"/>
      <c r="L804" s="80"/>
      <c r="M804" s="80"/>
      <c r="N804" s="730"/>
      <c r="O804" s="80"/>
      <c r="P804" s="730"/>
      <c r="Q804" s="80"/>
      <c r="R804" s="80"/>
      <c r="S804" s="150"/>
      <c r="T804" s="731"/>
      <c r="U804" s="150"/>
      <c r="V804" s="150"/>
      <c r="W804" s="150"/>
      <c r="X804" s="150"/>
      <c r="Y804" s="150"/>
      <c r="Z804" s="150"/>
      <c r="AA804" s="150"/>
      <c r="AB804" s="150"/>
      <c r="AC804" s="150"/>
      <c r="AD804" s="150"/>
      <c r="AE804" s="150"/>
      <c r="AF804" s="150"/>
      <c r="AJ804" s="157"/>
      <c r="AK804" s="157"/>
      <c r="AL804" s="157"/>
      <c r="AM804" s="157"/>
    </row>
    <row r="805" spans="11:39">
      <c r="K805" s="4"/>
      <c r="L805" s="80"/>
      <c r="M805" s="80"/>
      <c r="N805" s="730"/>
      <c r="O805" s="80"/>
      <c r="P805" s="730"/>
      <c r="Q805" s="80"/>
      <c r="R805" s="80"/>
      <c r="S805" s="150"/>
      <c r="T805" s="731"/>
      <c r="U805" s="150"/>
      <c r="V805" s="150"/>
      <c r="W805" s="150"/>
      <c r="X805" s="150"/>
      <c r="Y805" s="150"/>
      <c r="Z805" s="150"/>
      <c r="AA805" s="150"/>
      <c r="AB805" s="150"/>
      <c r="AC805" s="150"/>
      <c r="AD805" s="150"/>
      <c r="AE805" s="150"/>
      <c r="AF805" s="150"/>
      <c r="AJ805" s="157"/>
      <c r="AK805" s="157"/>
      <c r="AL805" s="157"/>
      <c r="AM805" s="157"/>
    </row>
    <row r="806" spans="11:39">
      <c r="K806" s="4"/>
      <c r="L806" s="80"/>
      <c r="M806" s="80"/>
      <c r="N806" s="730"/>
      <c r="O806" s="80"/>
      <c r="P806" s="730"/>
      <c r="Q806" s="80"/>
      <c r="R806" s="80"/>
      <c r="S806" s="150"/>
      <c r="T806" s="731"/>
      <c r="U806" s="150"/>
      <c r="V806" s="150"/>
      <c r="W806" s="150"/>
      <c r="X806" s="150"/>
      <c r="Y806" s="150"/>
      <c r="Z806" s="150"/>
      <c r="AA806" s="150"/>
      <c r="AB806" s="150"/>
      <c r="AC806" s="150"/>
      <c r="AD806" s="150"/>
      <c r="AE806" s="150"/>
      <c r="AF806" s="150"/>
      <c r="AJ806" s="157"/>
      <c r="AK806" s="157"/>
      <c r="AL806" s="157"/>
      <c r="AM806" s="157"/>
    </row>
    <row r="807" spans="11:39">
      <c r="K807" s="134"/>
      <c r="L807" s="80"/>
      <c r="M807" s="80"/>
      <c r="N807" s="730"/>
      <c r="O807" s="80"/>
      <c r="P807" s="730"/>
      <c r="Q807" s="80"/>
      <c r="R807" s="80"/>
      <c r="S807" s="150"/>
      <c r="T807" s="731"/>
      <c r="U807" s="150"/>
      <c r="V807" s="150"/>
      <c r="W807" s="150"/>
      <c r="X807" s="150"/>
      <c r="Y807" s="150"/>
      <c r="Z807" s="150"/>
      <c r="AA807" s="150"/>
      <c r="AB807" s="150"/>
      <c r="AC807" s="150"/>
      <c r="AD807" s="150"/>
      <c r="AE807" s="150"/>
      <c r="AF807" s="150"/>
      <c r="AJ807" s="157"/>
      <c r="AK807" s="157"/>
      <c r="AL807" s="157"/>
      <c r="AM807" s="157"/>
    </row>
    <row r="808" spans="11:39">
      <c r="K808" s="4"/>
      <c r="L808" s="80"/>
      <c r="M808" s="80"/>
      <c r="N808" s="730"/>
      <c r="O808" s="80"/>
      <c r="P808" s="730"/>
      <c r="Q808" s="80"/>
      <c r="R808" s="80"/>
      <c r="S808" s="150"/>
      <c r="T808" s="731"/>
      <c r="U808" s="150"/>
      <c r="V808" s="150"/>
      <c r="W808" s="150"/>
      <c r="X808" s="150"/>
      <c r="Y808" s="150"/>
      <c r="Z808" s="150"/>
      <c r="AA808" s="150"/>
      <c r="AB808" s="150"/>
      <c r="AC808" s="150"/>
      <c r="AD808" s="150"/>
      <c r="AE808" s="150"/>
      <c r="AF808" s="150"/>
      <c r="AJ808" s="157"/>
      <c r="AK808" s="157"/>
      <c r="AL808" s="157"/>
      <c r="AM808" s="157"/>
    </row>
    <row r="809" spans="11:39">
      <c r="K809" s="4"/>
      <c r="L809" s="80"/>
      <c r="M809" s="80"/>
      <c r="N809" s="730"/>
      <c r="O809" s="80"/>
      <c r="P809" s="730"/>
      <c r="Q809" s="80"/>
      <c r="R809" s="80"/>
      <c r="S809" s="150"/>
      <c r="T809" s="731"/>
      <c r="U809" s="150"/>
      <c r="V809" s="150"/>
      <c r="W809" s="150"/>
      <c r="X809" s="150"/>
      <c r="Y809" s="150"/>
      <c r="Z809" s="150"/>
      <c r="AA809" s="150"/>
      <c r="AB809" s="150"/>
      <c r="AC809" s="150"/>
      <c r="AD809" s="150"/>
      <c r="AE809" s="150"/>
      <c r="AF809" s="150"/>
      <c r="AJ809" s="157"/>
      <c r="AK809" s="157"/>
      <c r="AL809" s="157"/>
      <c r="AM809" s="157"/>
    </row>
    <row r="810" spans="11:39">
      <c r="K810" s="4"/>
      <c r="L810" s="80"/>
      <c r="M810" s="80"/>
      <c r="N810" s="730"/>
      <c r="O810" s="80"/>
      <c r="P810" s="730"/>
      <c r="Q810" s="80"/>
      <c r="R810" s="80"/>
      <c r="S810" s="150"/>
      <c r="T810" s="731"/>
      <c r="U810" s="150"/>
      <c r="V810" s="150"/>
      <c r="W810" s="150"/>
      <c r="X810" s="150"/>
      <c r="Y810" s="150"/>
      <c r="Z810" s="150"/>
      <c r="AA810" s="150"/>
      <c r="AB810" s="150"/>
      <c r="AC810" s="150"/>
      <c r="AD810" s="150"/>
      <c r="AE810" s="150"/>
      <c r="AF810" s="150"/>
      <c r="AJ810" s="157"/>
      <c r="AK810" s="157"/>
      <c r="AL810" s="157"/>
      <c r="AM810" s="157"/>
    </row>
    <row r="811" spans="11:39">
      <c r="K811" s="134"/>
      <c r="L811" s="80"/>
      <c r="M811" s="80"/>
      <c r="N811" s="730"/>
      <c r="O811" s="80"/>
      <c r="P811" s="730"/>
      <c r="Q811" s="80"/>
      <c r="R811" s="80"/>
      <c r="S811" s="150"/>
      <c r="T811" s="731"/>
      <c r="U811" s="150"/>
      <c r="V811" s="150"/>
      <c r="W811" s="150"/>
      <c r="X811" s="150"/>
      <c r="Y811" s="150"/>
      <c r="Z811" s="150"/>
      <c r="AA811" s="150"/>
      <c r="AB811" s="150"/>
      <c r="AC811" s="150"/>
      <c r="AD811" s="150"/>
      <c r="AE811" s="150"/>
      <c r="AF811" s="150"/>
      <c r="AJ811" s="157"/>
      <c r="AK811" s="157"/>
      <c r="AL811" s="157"/>
      <c r="AM811" s="157"/>
    </row>
    <row r="812" spans="11:39">
      <c r="K812" s="4"/>
      <c r="L812" s="80"/>
      <c r="M812" s="80"/>
      <c r="N812" s="730"/>
      <c r="O812" s="80"/>
      <c r="P812" s="730"/>
      <c r="Q812" s="80"/>
      <c r="R812" s="80"/>
      <c r="S812" s="150"/>
      <c r="T812" s="731"/>
      <c r="U812" s="150"/>
      <c r="V812" s="150"/>
      <c r="W812" s="150"/>
      <c r="X812" s="150"/>
      <c r="Y812" s="150"/>
      <c r="Z812" s="150"/>
      <c r="AA812" s="150"/>
      <c r="AB812" s="150"/>
      <c r="AC812" s="150"/>
      <c r="AD812" s="150"/>
      <c r="AE812" s="150"/>
      <c r="AF812" s="150"/>
      <c r="AJ812" s="157"/>
      <c r="AK812" s="157"/>
      <c r="AL812" s="157"/>
      <c r="AM812" s="157"/>
    </row>
    <row r="813" spans="11:39">
      <c r="K813" s="4"/>
      <c r="L813" s="80"/>
      <c r="M813" s="80"/>
      <c r="N813" s="730"/>
      <c r="O813" s="80"/>
      <c r="P813" s="730"/>
      <c r="Q813" s="80"/>
      <c r="R813" s="80"/>
      <c r="S813" s="150"/>
      <c r="T813" s="731"/>
      <c r="U813" s="150"/>
      <c r="V813" s="150"/>
      <c r="W813" s="150"/>
      <c r="X813" s="150"/>
      <c r="Y813" s="150"/>
      <c r="Z813" s="150"/>
      <c r="AA813" s="150"/>
      <c r="AB813" s="150"/>
      <c r="AC813" s="150"/>
      <c r="AD813" s="150"/>
      <c r="AE813" s="150"/>
      <c r="AF813" s="150"/>
      <c r="AJ813" s="157"/>
      <c r="AK813" s="157"/>
      <c r="AL813" s="157"/>
      <c r="AM813" s="157"/>
    </row>
    <row r="814" spans="11:39">
      <c r="K814" s="4"/>
      <c r="L814" s="80"/>
      <c r="M814" s="80"/>
      <c r="N814" s="730"/>
      <c r="O814" s="80"/>
      <c r="P814" s="730"/>
      <c r="Q814" s="80"/>
      <c r="R814" s="80"/>
      <c r="S814" s="150"/>
      <c r="T814" s="731"/>
      <c r="U814" s="150"/>
      <c r="V814" s="150"/>
      <c r="W814" s="150"/>
      <c r="X814" s="150"/>
      <c r="Y814" s="150"/>
      <c r="Z814" s="150"/>
      <c r="AA814" s="150"/>
      <c r="AB814" s="150"/>
      <c r="AC814" s="150"/>
      <c r="AD814" s="150"/>
      <c r="AE814" s="150"/>
      <c r="AF814" s="150"/>
      <c r="AJ814" s="157"/>
      <c r="AK814" s="157"/>
      <c r="AL814" s="157"/>
      <c r="AM814" s="157"/>
    </row>
    <row r="815" spans="11:39">
      <c r="K815" s="134"/>
      <c r="L815" s="80"/>
      <c r="M815" s="80"/>
      <c r="N815" s="730"/>
      <c r="O815" s="80"/>
      <c r="P815" s="730"/>
      <c r="Q815" s="80"/>
      <c r="R815" s="80"/>
      <c r="S815" s="150"/>
      <c r="T815" s="731"/>
      <c r="U815" s="150"/>
      <c r="V815" s="150"/>
      <c r="W815" s="150"/>
      <c r="X815" s="150"/>
      <c r="Y815" s="150"/>
      <c r="Z815" s="150"/>
      <c r="AA815" s="150"/>
      <c r="AB815" s="150"/>
      <c r="AC815" s="150"/>
      <c r="AD815" s="150"/>
      <c r="AE815" s="150"/>
      <c r="AF815" s="150"/>
      <c r="AJ815" s="157"/>
      <c r="AK815" s="157"/>
      <c r="AL815" s="157"/>
      <c r="AM815" s="157"/>
    </row>
    <row r="816" spans="11:39">
      <c r="K816" s="4"/>
      <c r="L816" s="80"/>
      <c r="M816" s="80"/>
      <c r="N816" s="730"/>
      <c r="O816" s="80"/>
      <c r="P816" s="730"/>
      <c r="Q816" s="80"/>
      <c r="R816" s="80"/>
      <c r="S816" s="150"/>
      <c r="T816" s="731"/>
      <c r="U816" s="150"/>
      <c r="V816" s="150"/>
      <c r="W816" s="150"/>
      <c r="X816" s="150"/>
      <c r="Y816" s="150"/>
      <c r="Z816" s="150"/>
      <c r="AA816" s="150"/>
      <c r="AB816" s="150"/>
      <c r="AC816" s="150"/>
      <c r="AD816" s="150"/>
      <c r="AE816" s="150"/>
      <c r="AF816" s="150"/>
      <c r="AJ816" s="157"/>
      <c r="AK816" s="157"/>
      <c r="AL816" s="157"/>
      <c r="AM816" s="157"/>
    </row>
    <row r="817" spans="11:39">
      <c r="K817" s="4"/>
      <c r="L817" s="80"/>
      <c r="M817" s="80"/>
      <c r="N817" s="730"/>
      <c r="O817" s="80"/>
      <c r="P817" s="730"/>
      <c r="Q817" s="80"/>
      <c r="R817" s="80"/>
      <c r="S817" s="150"/>
      <c r="T817" s="731"/>
      <c r="U817" s="150"/>
      <c r="V817" s="150"/>
      <c r="W817" s="150"/>
      <c r="X817" s="150"/>
      <c r="Y817" s="150"/>
      <c r="Z817" s="150"/>
      <c r="AA817" s="150"/>
      <c r="AB817" s="150"/>
      <c r="AC817" s="150"/>
      <c r="AD817" s="150"/>
      <c r="AE817" s="150"/>
      <c r="AF817" s="150"/>
      <c r="AJ817" s="157"/>
      <c r="AK817" s="157"/>
      <c r="AL817" s="157"/>
      <c r="AM817" s="157"/>
    </row>
    <row r="818" spans="11:39">
      <c r="K818" s="4"/>
      <c r="L818" s="80"/>
      <c r="M818" s="80"/>
      <c r="N818" s="730"/>
      <c r="O818" s="80"/>
      <c r="P818" s="730"/>
      <c r="Q818" s="80"/>
      <c r="R818" s="80"/>
      <c r="S818" s="150"/>
      <c r="T818" s="731"/>
      <c r="U818" s="150"/>
      <c r="V818" s="150"/>
      <c r="W818" s="150"/>
      <c r="X818" s="150"/>
      <c r="Y818" s="150"/>
      <c r="Z818" s="150"/>
      <c r="AA818" s="150"/>
      <c r="AB818" s="150"/>
      <c r="AC818" s="150"/>
      <c r="AD818" s="150"/>
      <c r="AE818" s="150"/>
      <c r="AF818" s="150"/>
      <c r="AJ818" s="157"/>
      <c r="AK818" s="157"/>
      <c r="AL818" s="157"/>
      <c r="AM818" s="157"/>
    </row>
    <row r="819" spans="11:39">
      <c r="K819" s="134"/>
      <c r="L819" s="80"/>
      <c r="M819" s="80"/>
      <c r="N819" s="730"/>
      <c r="O819" s="80"/>
      <c r="P819" s="730"/>
      <c r="Q819" s="80"/>
      <c r="R819" s="80"/>
      <c r="S819" s="150"/>
      <c r="T819" s="731"/>
      <c r="U819" s="150"/>
      <c r="V819" s="150"/>
      <c r="W819" s="150"/>
      <c r="X819" s="150"/>
      <c r="Y819" s="150"/>
      <c r="Z819" s="150"/>
      <c r="AA819" s="150"/>
      <c r="AB819" s="150"/>
      <c r="AC819" s="150"/>
      <c r="AD819" s="150"/>
      <c r="AE819" s="150"/>
      <c r="AF819" s="150"/>
      <c r="AJ819" s="157"/>
      <c r="AK819" s="157"/>
      <c r="AL819" s="157"/>
      <c r="AM819" s="157"/>
    </row>
    <row r="820" spans="11:39">
      <c r="K820" s="4"/>
      <c r="L820" s="80"/>
      <c r="M820" s="80"/>
      <c r="N820" s="730"/>
      <c r="O820" s="80"/>
      <c r="P820" s="730"/>
      <c r="Q820" s="80"/>
      <c r="R820" s="80"/>
      <c r="S820" s="150"/>
      <c r="T820" s="731"/>
      <c r="U820" s="150"/>
      <c r="V820" s="150"/>
      <c r="W820" s="150"/>
      <c r="X820" s="150"/>
      <c r="Y820" s="150"/>
      <c r="Z820" s="150"/>
      <c r="AA820" s="150"/>
      <c r="AB820" s="150"/>
      <c r="AC820" s="150"/>
      <c r="AD820" s="150"/>
      <c r="AE820" s="150"/>
      <c r="AF820" s="150"/>
      <c r="AJ820" s="157"/>
      <c r="AK820" s="157"/>
      <c r="AL820" s="157"/>
      <c r="AM820" s="157"/>
    </row>
    <row r="821" spans="11:39">
      <c r="K821" s="4"/>
      <c r="L821" s="80"/>
      <c r="M821" s="80"/>
      <c r="N821" s="730"/>
      <c r="O821" s="80"/>
      <c r="P821" s="730"/>
      <c r="Q821" s="80"/>
      <c r="R821" s="80"/>
      <c r="S821" s="150"/>
      <c r="T821" s="731"/>
      <c r="U821" s="150"/>
      <c r="V821" s="150"/>
      <c r="W821" s="150"/>
      <c r="X821" s="150"/>
      <c r="Y821" s="150"/>
      <c r="Z821" s="150"/>
      <c r="AA821" s="150"/>
      <c r="AB821" s="150"/>
      <c r="AC821" s="150"/>
      <c r="AD821" s="150"/>
      <c r="AE821" s="150"/>
      <c r="AF821" s="150"/>
      <c r="AJ821" s="157"/>
      <c r="AK821" s="157"/>
      <c r="AL821" s="157"/>
      <c r="AM821" s="157"/>
    </row>
    <row r="822" spans="11:39">
      <c r="K822" s="4"/>
      <c r="L822" s="80"/>
      <c r="M822" s="80"/>
      <c r="N822" s="730"/>
      <c r="O822" s="80"/>
      <c r="P822" s="730"/>
      <c r="Q822" s="80"/>
      <c r="R822" s="80"/>
      <c r="S822" s="150"/>
      <c r="T822" s="731"/>
      <c r="U822" s="150"/>
      <c r="V822" s="150"/>
      <c r="W822" s="150"/>
      <c r="X822" s="150"/>
      <c r="Y822" s="150"/>
      <c r="Z822" s="150"/>
      <c r="AA822" s="150"/>
      <c r="AB822" s="150"/>
      <c r="AC822" s="150"/>
      <c r="AD822" s="150"/>
      <c r="AE822" s="150"/>
      <c r="AF822" s="150"/>
      <c r="AJ822" s="157"/>
      <c r="AK822" s="157"/>
      <c r="AL822" s="157"/>
      <c r="AM822" s="157"/>
    </row>
    <row r="823" spans="11:39">
      <c r="K823" s="134"/>
      <c r="L823" s="80"/>
      <c r="M823" s="80"/>
      <c r="N823" s="730"/>
      <c r="O823" s="80"/>
      <c r="P823" s="730"/>
      <c r="Q823" s="80"/>
      <c r="R823" s="80"/>
      <c r="S823" s="150"/>
      <c r="T823" s="731"/>
      <c r="U823" s="150"/>
      <c r="V823" s="150"/>
      <c r="W823" s="150"/>
      <c r="X823" s="150"/>
      <c r="Y823" s="150"/>
      <c r="Z823" s="150"/>
      <c r="AA823" s="150"/>
      <c r="AB823" s="150"/>
      <c r="AC823" s="150"/>
      <c r="AD823" s="150"/>
      <c r="AE823" s="150"/>
      <c r="AF823" s="150"/>
      <c r="AJ823" s="157"/>
      <c r="AK823" s="157"/>
      <c r="AL823" s="157"/>
      <c r="AM823" s="157"/>
    </row>
    <row r="824" spans="11:39">
      <c r="K824" s="4"/>
      <c r="L824" s="80"/>
      <c r="M824" s="80"/>
      <c r="N824" s="730"/>
      <c r="O824" s="80"/>
      <c r="P824" s="730"/>
      <c r="Q824" s="80"/>
      <c r="R824" s="80"/>
      <c r="S824" s="150"/>
      <c r="T824" s="731"/>
      <c r="U824" s="150"/>
      <c r="V824" s="150"/>
      <c r="W824" s="150"/>
      <c r="X824" s="150"/>
      <c r="Y824" s="150"/>
      <c r="Z824" s="150"/>
      <c r="AA824" s="150"/>
      <c r="AB824" s="150"/>
      <c r="AC824" s="150"/>
      <c r="AD824" s="150"/>
      <c r="AE824" s="150"/>
      <c r="AF824" s="150"/>
      <c r="AJ824" s="157"/>
      <c r="AK824" s="157"/>
      <c r="AL824" s="157"/>
      <c r="AM824" s="157"/>
    </row>
    <row r="825" spans="11:39">
      <c r="K825" s="4"/>
      <c r="L825" s="80"/>
      <c r="M825" s="80"/>
      <c r="N825" s="730"/>
      <c r="O825" s="80"/>
      <c r="P825" s="730"/>
      <c r="Q825" s="80"/>
      <c r="R825" s="80"/>
      <c r="S825" s="150"/>
      <c r="T825" s="731"/>
      <c r="U825" s="150"/>
      <c r="V825" s="150"/>
      <c r="W825" s="150"/>
      <c r="X825" s="150"/>
      <c r="Y825" s="150"/>
      <c r="Z825" s="150"/>
      <c r="AA825" s="150"/>
      <c r="AB825" s="150"/>
      <c r="AC825" s="150"/>
      <c r="AD825" s="150"/>
      <c r="AE825" s="150"/>
      <c r="AF825" s="150"/>
      <c r="AJ825" s="157"/>
      <c r="AK825" s="157"/>
      <c r="AL825" s="157"/>
      <c r="AM825" s="157"/>
    </row>
    <row r="826" spans="11:39">
      <c r="K826" s="4"/>
      <c r="L826" s="80"/>
      <c r="M826" s="80"/>
      <c r="N826" s="730"/>
      <c r="O826" s="80"/>
      <c r="P826" s="730"/>
      <c r="Q826" s="80"/>
      <c r="R826" s="80"/>
      <c r="S826" s="150"/>
      <c r="T826" s="731"/>
      <c r="U826" s="150"/>
      <c r="V826" s="150"/>
      <c r="W826" s="150"/>
      <c r="X826" s="150"/>
      <c r="Y826" s="150"/>
      <c r="Z826" s="150"/>
      <c r="AA826" s="150"/>
      <c r="AB826" s="150"/>
      <c r="AC826" s="150"/>
      <c r="AD826" s="150"/>
      <c r="AE826" s="150"/>
      <c r="AF826" s="150"/>
      <c r="AJ826" s="157"/>
      <c r="AK826" s="157"/>
      <c r="AL826" s="157"/>
      <c r="AM826" s="157"/>
    </row>
    <row r="827" spans="11:39">
      <c r="K827" s="134"/>
      <c r="L827" s="80"/>
      <c r="M827" s="80"/>
      <c r="N827" s="730"/>
      <c r="O827" s="80"/>
      <c r="P827" s="730"/>
      <c r="Q827" s="80"/>
      <c r="R827" s="80"/>
      <c r="S827" s="150"/>
      <c r="T827" s="731"/>
      <c r="U827" s="150"/>
      <c r="V827" s="150"/>
      <c r="W827" s="150"/>
      <c r="X827" s="150"/>
      <c r="Y827" s="150"/>
      <c r="Z827" s="150"/>
      <c r="AA827" s="150"/>
      <c r="AB827" s="150"/>
      <c r="AC827" s="150"/>
      <c r="AD827" s="150"/>
      <c r="AE827" s="150"/>
      <c r="AF827" s="150"/>
      <c r="AJ827" s="157"/>
      <c r="AK827" s="157"/>
      <c r="AL827" s="157"/>
      <c r="AM827" s="157"/>
    </row>
    <row r="828" spans="11:39">
      <c r="K828" s="4"/>
      <c r="L828" s="80"/>
      <c r="M828" s="80"/>
      <c r="N828" s="730"/>
      <c r="O828" s="80"/>
      <c r="P828" s="730"/>
      <c r="Q828" s="80"/>
      <c r="R828" s="80"/>
      <c r="S828" s="150"/>
      <c r="T828" s="731"/>
      <c r="U828" s="150"/>
      <c r="V828" s="150"/>
      <c r="W828" s="150"/>
      <c r="X828" s="150"/>
      <c r="Y828" s="150"/>
      <c r="Z828" s="150"/>
      <c r="AA828" s="150"/>
      <c r="AB828" s="150"/>
      <c r="AC828" s="150"/>
      <c r="AD828" s="150"/>
      <c r="AE828" s="150"/>
      <c r="AF828" s="150"/>
      <c r="AJ828" s="157"/>
      <c r="AK828" s="157"/>
      <c r="AL828" s="157"/>
      <c r="AM828" s="157"/>
    </row>
    <row r="829" spans="11:39">
      <c r="K829" s="4"/>
      <c r="L829" s="80"/>
      <c r="M829" s="80"/>
      <c r="N829" s="730"/>
      <c r="O829" s="80"/>
      <c r="P829" s="730"/>
      <c r="Q829" s="80"/>
      <c r="R829" s="80"/>
      <c r="S829" s="150"/>
      <c r="T829" s="731"/>
      <c r="U829" s="150"/>
      <c r="V829" s="150"/>
      <c r="W829" s="150"/>
      <c r="X829" s="150"/>
      <c r="Y829" s="150"/>
      <c r="Z829" s="150"/>
      <c r="AA829" s="150"/>
      <c r="AB829" s="150"/>
      <c r="AC829" s="150"/>
      <c r="AD829" s="150"/>
      <c r="AE829" s="150"/>
      <c r="AF829" s="150"/>
      <c r="AJ829" s="157"/>
      <c r="AK829" s="157"/>
      <c r="AL829" s="157"/>
      <c r="AM829" s="157"/>
    </row>
    <row r="830" spans="11:39">
      <c r="K830" s="4"/>
      <c r="L830" s="80"/>
      <c r="M830" s="80"/>
      <c r="N830" s="730"/>
      <c r="O830" s="80"/>
      <c r="P830" s="730"/>
      <c r="Q830" s="80"/>
      <c r="R830" s="80"/>
      <c r="S830" s="150"/>
      <c r="T830" s="731"/>
      <c r="U830" s="150"/>
      <c r="V830" s="150"/>
      <c r="W830" s="150"/>
      <c r="X830" s="150"/>
      <c r="Y830" s="150"/>
      <c r="Z830" s="150"/>
      <c r="AA830" s="150"/>
      <c r="AB830" s="150"/>
      <c r="AC830" s="150"/>
      <c r="AD830" s="150"/>
      <c r="AE830" s="150"/>
      <c r="AF830" s="150"/>
      <c r="AJ830" s="157"/>
      <c r="AK830" s="157"/>
      <c r="AL830" s="157"/>
      <c r="AM830" s="157"/>
    </row>
    <row r="831" spans="11:39">
      <c r="K831" s="134"/>
      <c r="L831" s="80"/>
      <c r="M831" s="80"/>
      <c r="N831" s="730"/>
      <c r="O831" s="80"/>
      <c r="P831" s="730"/>
      <c r="Q831" s="80"/>
      <c r="R831" s="80"/>
      <c r="S831" s="150"/>
      <c r="T831" s="731"/>
      <c r="U831" s="150"/>
      <c r="V831" s="150"/>
      <c r="W831" s="150"/>
      <c r="X831" s="150"/>
      <c r="Y831" s="150"/>
      <c r="Z831" s="150"/>
      <c r="AA831" s="150"/>
      <c r="AB831" s="150"/>
      <c r="AC831" s="150"/>
      <c r="AD831" s="150"/>
      <c r="AE831" s="150"/>
      <c r="AF831" s="150"/>
      <c r="AJ831" s="157"/>
      <c r="AK831" s="157"/>
      <c r="AL831" s="157"/>
      <c r="AM831" s="157"/>
    </row>
    <row r="832" spans="11:39">
      <c r="K832" s="4"/>
      <c r="L832" s="80"/>
      <c r="M832" s="80"/>
      <c r="N832" s="730"/>
      <c r="O832" s="80"/>
      <c r="P832" s="730"/>
      <c r="Q832" s="80"/>
      <c r="R832" s="80"/>
      <c r="S832" s="150"/>
      <c r="T832" s="731"/>
      <c r="U832" s="150"/>
      <c r="V832" s="150"/>
      <c r="W832" s="150"/>
      <c r="X832" s="150"/>
      <c r="Y832" s="150"/>
      <c r="Z832" s="150"/>
      <c r="AA832" s="150"/>
      <c r="AB832" s="150"/>
      <c r="AC832" s="150"/>
      <c r="AD832" s="150"/>
      <c r="AE832" s="150"/>
      <c r="AF832" s="150"/>
      <c r="AJ832" s="157"/>
      <c r="AK832" s="157"/>
      <c r="AL832" s="157"/>
      <c r="AM832" s="157"/>
    </row>
    <row r="833" spans="11:39">
      <c r="K833" s="4"/>
      <c r="L833" s="80"/>
      <c r="M833" s="80"/>
      <c r="N833" s="730"/>
      <c r="O833" s="80"/>
      <c r="P833" s="730"/>
      <c r="Q833" s="80"/>
      <c r="R833" s="80"/>
      <c r="S833" s="150"/>
      <c r="T833" s="731"/>
      <c r="U833" s="150"/>
      <c r="V833" s="150"/>
      <c r="W833" s="150"/>
      <c r="X833" s="150"/>
      <c r="Y833" s="150"/>
      <c r="Z833" s="150"/>
      <c r="AA833" s="150"/>
      <c r="AB833" s="150"/>
      <c r="AC833" s="150"/>
      <c r="AD833" s="150"/>
      <c r="AE833" s="150"/>
      <c r="AF833" s="150"/>
      <c r="AJ833" s="157"/>
      <c r="AK833" s="157"/>
      <c r="AL833" s="157"/>
      <c r="AM833" s="157"/>
    </row>
    <row r="834" spans="11:39">
      <c r="K834" s="4"/>
      <c r="L834" s="80"/>
      <c r="M834" s="80"/>
      <c r="N834" s="730"/>
      <c r="O834" s="80"/>
      <c r="P834" s="730"/>
      <c r="Q834" s="80"/>
      <c r="R834" s="80"/>
      <c r="S834" s="150"/>
      <c r="T834" s="731"/>
      <c r="U834" s="150"/>
      <c r="V834" s="150"/>
      <c r="W834" s="150"/>
      <c r="X834" s="150"/>
      <c r="Y834" s="150"/>
      <c r="Z834" s="150"/>
      <c r="AA834" s="150"/>
      <c r="AB834" s="150"/>
      <c r="AC834" s="150"/>
      <c r="AD834" s="150"/>
      <c r="AE834" s="150"/>
      <c r="AF834" s="150"/>
      <c r="AJ834" s="157"/>
      <c r="AK834" s="157"/>
      <c r="AL834" s="157"/>
      <c r="AM834" s="157"/>
    </row>
    <row r="835" spans="11:39">
      <c r="K835" s="134"/>
      <c r="L835" s="80"/>
      <c r="M835" s="80"/>
      <c r="N835" s="730"/>
      <c r="O835" s="80"/>
      <c r="P835" s="730"/>
      <c r="Q835" s="80"/>
      <c r="R835" s="80"/>
      <c r="S835" s="150"/>
      <c r="T835" s="731"/>
      <c r="U835" s="150"/>
      <c r="V835" s="150"/>
      <c r="W835" s="150"/>
      <c r="X835" s="150"/>
      <c r="Y835" s="150"/>
      <c r="Z835" s="150"/>
      <c r="AA835" s="150"/>
      <c r="AB835" s="150"/>
      <c r="AC835" s="150"/>
      <c r="AD835" s="150"/>
      <c r="AE835" s="150"/>
      <c r="AF835" s="150"/>
      <c r="AJ835" s="157"/>
      <c r="AK835" s="157"/>
      <c r="AL835" s="157"/>
      <c r="AM835" s="157"/>
    </row>
    <row r="836" spans="11:39">
      <c r="K836" s="4"/>
      <c r="L836" s="80"/>
      <c r="M836" s="80"/>
      <c r="N836" s="730"/>
      <c r="O836" s="80"/>
      <c r="P836" s="730"/>
      <c r="Q836" s="80"/>
      <c r="R836" s="80"/>
      <c r="S836" s="150"/>
      <c r="T836" s="731"/>
      <c r="U836" s="150"/>
      <c r="V836" s="150"/>
      <c r="W836" s="150"/>
      <c r="X836" s="150"/>
      <c r="Y836" s="150"/>
      <c r="Z836" s="150"/>
      <c r="AA836" s="150"/>
      <c r="AB836" s="150"/>
      <c r="AC836" s="150"/>
      <c r="AD836" s="150"/>
      <c r="AE836" s="150"/>
      <c r="AF836" s="150"/>
      <c r="AJ836" s="157"/>
      <c r="AK836" s="157"/>
      <c r="AL836" s="157"/>
      <c r="AM836" s="157"/>
    </row>
    <row r="837" spans="11:39">
      <c r="K837" s="4"/>
      <c r="L837" s="80"/>
      <c r="M837" s="80"/>
      <c r="N837" s="730"/>
      <c r="O837" s="80"/>
      <c r="P837" s="730"/>
      <c r="Q837" s="80"/>
      <c r="R837" s="80"/>
      <c r="S837" s="150"/>
      <c r="T837" s="731"/>
      <c r="U837" s="150"/>
      <c r="V837" s="150"/>
      <c r="W837" s="150"/>
      <c r="X837" s="150"/>
      <c r="Y837" s="150"/>
      <c r="Z837" s="150"/>
      <c r="AA837" s="150"/>
      <c r="AB837" s="150"/>
      <c r="AC837" s="150"/>
      <c r="AD837" s="150"/>
      <c r="AE837" s="150"/>
      <c r="AF837" s="150"/>
      <c r="AJ837" s="157"/>
      <c r="AK837" s="157"/>
      <c r="AL837" s="157"/>
      <c r="AM837" s="157"/>
    </row>
    <row r="838" spans="11:39">
      <c r="K838" s="4"/>
      <c r="L838" s="80"/>
      <c r="M838" s="80"/>
      <c r="N838" s="730"/>
      <c r="O838" s="80"/>
      <c r="P838" s="730"/>
      <c r="Q838" s="80"/>
      <c r="R838" s="80"/>
      <c r="S838" s="150"/>
      <c r="T838" s="731"/>
      <c r="U838" s="150"/>
      <c r="V838" s="150"/>
      <c r="W838" s="150"/>
      <c r="X838" s="150"/>
      <c r="Y838" s="150"/>
      <c r="Z838" s="150"/>
      <c r="AA838" s="150"/>
      <c r="AB838" s="150"/>
      <c r="AC838" s="150"/>
      <c r="AD838" s="150"/>
      <c r="AE838" s="150"/>
      <c r="AF838" s="150"/>
      <c r="AJ838" s="157"/>
      <c r="AK838" s="157"/>
      <c r="AL838" s="157"/>
      <c r="AM838" s="157"/>
    </row>
    <row r="839" spans="11:39">
      <c r="K839" s="134"/>
      <c r="L839" s="80"/>
      <c r="M839" s="80"/>
      <c r="N839" s="730"/>
      <c r="O839" s="80"/>
      <c r="P839" s="730"/>
      <c r="Q839" s="80"/>
      <c r="R839" s="80"/>
      <c r="S839" s="150"/>
      <c r="T839" s="731"/>
      <c r="U839" s="150"/>
      <c r="V839" s="150"/>
      <c r="W839" s="150"/>
      <c r="X839" s="150"/>
      <c r="Y839" s="150"/>
      <c r="Z839" s="150"/>
      <c r="AA839" s="150"/>
      <c r="AB839" s="150"/>
      <c r="AC839" s="150"/>
      <c r="AD839" s="150"/>
      <c r="AE839" s="150"/>
      <c r="AF839" s="150"/>
      <c r="AJ839" s="157"/>
      <c r="AK839" s="157"/>
      <c r="AL839" s="157"/>
      <c r="AM839" s="157"/>
    </row>
    <row r="840" spans="11:39">
      <c r="K840" s="4"/>
      <c r="L840" s="80"/>
      <c r="M840" s="80"/>
      <c r="N840" s="730"/>
      <c r="O840" s="80"/>
      <c r="P840" s="730"/>
      <c r="Q840" s="80"/>
      <c r="R840" s="80"/>
      <c r="S840" s="150"/>
      <c r="T840" s="731"/>
      <c r="U840" s="150"/>
      <c r="V840" s="150"/>
      <c r="W840" s="150"/>
      <c r="X840" s="150"/>
      <c r="Y840" s="150"/>
      <c r="Z840" s="150"/>
      <c r="AA840" s="150"/>
      <c r="AB840" s="150"/>
      <c r="AC840" s="150"/>
      <c r="AD840" s="150"/>
      <c r="AE840" s="150"/>
      <c r="AF840" s="150"/>
      <c r="AJ840" s="157"/>
      <c r="AK840" s="157"/>
      <c r="AL840" s="157"/>
      <c r="AM840" s="157"/>
    </row>
    <row r="841" spans="11:39">
      <c r="K841" s="4"/>
      <c r="L841" s="80"/>
      <c r="M841" s="80"/>
      <c r="N841" s="730"/>
      <c r="O841" s="80"/>
      <c r="P841" s="730"/>
      <c r="Q841" s="80"/>
      <c r="R841" s="80"/>
      <c r="S841" s="150"/>
      <c r="T841" s="731"/>
      <c r="U841" s="150"/>
      <c r="V841" s="150"/>
      <c r="W841" s="150"/>
      <c r="X841" s="150"/>
      <c r="Y841" s="150"/>
      <c r="Z841" s="150"/>
      <c r="AA841" s="150"/>
      <c r="AB841" s="150"/>
      <c r="AC841" s="150"/>
      <c r="AD841" s="150"/>
      <c r="AE841" s="150"/>
      <c r="AF841" s="150"/>
      <c r="AJ841" s="157"/>
      <c r="AK841" s="157"/>
      <c r="AL841" s="157"/>
      <c r="AM841" s="157"/>
    </row>
    <row r="842" spans="11:39">
      <c r="K842" s="4"/>
      <c r="L842" s="80"/>
      <c r="M842" s="80"/>
      <c r="N842" s="730"/>
      <c r="O842" s="80"/>
      <c r="P842" s="730"/>
      <c r="Q842" s="80"/>
      <c r="R842" s="80"/>
      <c r="S842" s="150"/>
      <c r="T842" s="731"/>
      <c r="U842" s="150"/>
      <c r="V842" s="150"/>
      <c r="W842" s="150"/>
      <c r="X842" s="150"/>
      <c r="Y842" s="150"/>
      <c r="Z842" s="150"/>
      <c r="AA842" s="150"/>
      <c r="AB842" s="150"/>
      <c r="AC842" s="150"/>
      <c r="AD842" s="150"/>
      <c r="AE842" s="150"/>
      <c r="AF842" s="150"/>
      <c r="AJ842" s="157"/>
      <c r="AK842" s="157"/>
      <c r="AL842" s="157"/>
      <c r="AM842" s="157"/>
    </row>
    <row r="843" spans="11:39">
      <c r="K843" s="134"/>
      <c r="L843" s="80"/>
      <c r="M843" s="80"/>
      <c r="N843" s="730"/>
      <c r="O843" s="80"/>
      <c r="P843" s="730"/>
      <c r="Q843" s="80"/>
      <c r="R843" s="80"/>
      <c r="S843" s="150"/>
      <c r="T843" s="731"/>
      <c r="U843" s="150"/>
      <c r="V843" s="150"/>
      <c r="W843" s="150"/>
      <c r="X843" s="150"/>
      <c r="Y843" s="150"/>
      <c r="Z843" s="150"/>
      <c r="AA843" s="150"/>
      <c r="AB843" s="150"/>
      <c r="AC843" s="150"/>
      <c r="AD843" s="150"/>
      <c r="AE843" s="150"/>
      <c r="AF843" s="150"/>
      <c r="AJ843" s="157"/>
      <c r="AK843" s="157"/>
      <c r="AL843" s="157"/>
      <c r="AM843" s="157"/>
    </row>
    <row r="844" spans="11:39">
      <c r="K844" s="4"/>
      <c r="L844" s="80"/>
      <c r="M844" s="80"/>
      <c r="N844" s="730"/>
      <c r="O844" s="80"/>
      <c r="P844" s="730"/>
      <c r="Q844" s="80"/>
      <c r="R844" s="80"/>
      <c r="S844" s="150"/>
      <c r="T844" s="731"/>
      <c r="U844" s="150"/>
      <c r="V844" s="150"/>
      <c r="W844" s="150"/>
      <c r="X844" s="150"/>
      <c r="Y844" s="150"/>
      <c r="Z844" s="150"/>
      <c r="AA844" s="150"/>
      <c r="AB844" s="150"/>
      <c r="AC844" s="150"/>
      <c r="AD844" s="150"/>
      <c r="AE844" s="150"/>
      <c r="AF844" s="150"/>
      <c r="AJ844" s="157"/>
      <c r="AK844" s="157"/>
      <c r="AL844" s="157"/>
      <c r="AM844" s="157"/>
    </row>
    <row r="845" spans="11:39">
      <c r="K845" s="4"/>
      <c r="L845" s="80"/>
      <c r="M845" s="80"/>
      <c r="N845" s="730"/>
      <c r="O845" s="80"/>
      <c r="P845" s="730"/>
      <c r="Q845" s="80"/>
      <c r="R845" s="80"/>
      <c r="S845" s="150"/>
      <c r="T845" s="731"/>
      <c r="U845" s="150"/>
      <c r="V845" s="150"/>
      <c r="W845" s="150"/>
      <c r="X845" s="150"/>
      <c r="Y845" s="150"/>
      <c r="Z845" s="150"/>
      <c r="AA845" s="150"/>
      <c r="AB845" s="150"/>
      <c r="AC845" s="150"/>
      <c r="AD845" s="150"/>
      <c r="AE845" s="150"/>
      <c r="AF845" s="150"/>
      <c r="AJ845" s="157"/>
      <c r="AK845" s="157"/>
      <c r="AL845" s="157"/>
      <c r="AM845" s="157"/>
    </row>
    <row r="846" spans="11:39">
      <c r="K846" s="4"/>
      <c r="L846" s="80"/>
      <c r="M846" s="80"/>
      <c r="N846" s="730"/>
      <c r="O846" s="80"/>
      <c r="P846" s="730"/>
      <c r="Q846" s="80"/>
      <c r="R846" s="80"/>
      <c r="S846" s="150"/>
      <c r="T846" s="731"/>
      <c r="U846" s="150"/>
      <c r="V846" s="150"/>
      <c r="W846" s="150"/>
      <c r="X846" s="150"/>
      <c r="Y846" s="150"/>
      <c r="Z846" s="150"/>
      <c r="AA846" s="150"/>
      <c r="AB846" s="150"/>
      <c r="AC846" s="150"/>
      <c r="AD846" s="150"/>
      <c r="AE846" s="150"/>
      <c r="AF846" s="150"/>
      <c r="AJ846" s="157"/>
      <c r="AK846" s="157"/>
      <c r="AL846" s="157"/>
      <c r="AM846" s="157"/>
    </row>
    <row r="847" spans="11:39">
      <c r="K847" s="134"/>
      <c r="L847" s="80"/>
      <c r="M847" s="80"/>
      <c r="N847" s="730"/>
      <c r="O847" s="80"/>
      <c r="P847" s="730"/>
      <c r="Q847" s="80"/>
      <c r="R847" s="80"/>
      <c r="S847" s="150"/>
      <c r="T847" s="731"/>
      <c r="U847" s="150"/>
      <c r="V847" s="150"/>
      <c r="W847" s="150"/>
      <c r="X847" s="150"/>
      <c r="Y847" s="150"/>
      <c r="Z847" s="150"/>
      <c r="AA847" s="150"/>
      <c r="AB847" s="150"/>
      <c r="AC847" s="150"/>
      <c r="AD847" s="150"/>
      <c r="AE847" s="150"/>
      <c r="AF847" s="150"/>
      <c r="AJ847" s="157"/>
      <c r="AK847" s="157"/>
      <c r="AL847" s="157"/>
      <c r="AM847" s="157"/>
    </row>
    <row r="848" spans="11:39">
      <c r="K848" s="4"/>
      <c r="L848" s="80"/>
      <c r="M848" s="80"/>
      <c r="N848" s="730"/>
      <c r="O848" s="80"/>
      <c r="P848" s="730"/>
      <c r="Q848" s="80"/>
      <c r="R848" s="80"/>
      <c r="S848" s="150"/>
      <c r="T848" s="731"/>
      <c r="U848" s="150"/>
      <c r="V848" s="150"/>
      <c r="W848" s="150"/>
      <c r="X848" s="150"/>
      <c r="Y848" s="150"/>
      <c r="Z848" s="150"/>
      <c r="AA848" s="150"/>
      <c r="AB848" s="150"/>
      <c r="AC848" s="150"/>
      <c r="AD848" s="150"/>
      <c r="AE848" s="150"/>
      <c r="AF848" s="150"/>
      <c r="AJ848" s="157"/>
      <c r="AK848" s="157"/>
      <c r="AL848" s="157"/>
      <c r="AM848" s="157"/>
    </row>
    <row r="849" spans="11:39">
      <c r="K849" s="4"/>
      <c r="L849" s="80"/>
      <c r="M849" s="80"/>
      <c r="N849" s="730"/>
      <c r="O849" s="80"/>
      <c r="P849" s="730"/>
      <c r="Q849" s="80"/>
      <c r="R849" s="80"/>
      <c r="S849" s="150"/>
      <c r="T849" s="731"/>
      <c r="U849" s="150"/>
      <c r="V849" s="150"/>
      <c r="W849" s="150"/>
      <c r="X849" s="150"/>
      <c r="Y849" s="150"/>
      <c r="Z849" s="150"/>
      <c r="AA849" s="150"/>
      <c r="AB849" s="150"/>
      <c r="AC849" s="150"/>
      <c r="AD849" s="150"/>
      <c r="AE849" s="150"/>
      <c r="AF849" s="150"/>
      <c r="AJ849" s="157"/>
      <c r="AK849" s="157"/>
      <c r="AL849" s="157"/>
      <c r="AM849" s="157"/>
    </row>
    <row r="850" spans="11:39">
      <c r="K850" s="4"/>
      <c r="L850" s="80"/>
      <c r="M850" s="80"/>
      <c r="N850" s="730"/>
      <c r="O850" s="80"/>
      <c r="P850" s="730"/>
      <c r="Q850" s="80"/>
      <c r="R850" s="80"/>
      <c r="S850" s="150"/>
      <c r="T850" s="731"/>
      <c r="U850" s="150"/>
      <c r="V850" s="150"/>
      <c r="W850" s="150"/>
      <c r="X850" s="150"/>
      <c r="Y850" s="150"/>
      <c r="Z850" s="150"/>
      <c r="AA850" s="150"/>
      <c r="AB850" s="150"/>
      <c r="AC850" s="150"/>
      <c r="AD850" s="150"/>
      <c r="AE850" s="150"/>
      <c r="AF850" s="150"/>
      <c r="AJ850" s="157"/>
      <c r="AK850" s="157"/>
      <c r="AL850" s="157"/>
      <c r="AM850" s="157"/>
    </row>
    <row r="851" spans="11:39">
      <c r="K851" s="134"/>
      <c r="L851" s="80"/>
      <c r="M851" s="80"/>
      <c r="N851" s="730"/>
      <c r="O851" s="80"/>
      <c r="P851" s="730"/>
      <c r="Q851" s="80"/>
      <c r="R851" s="80"/>
      <c r="S851" s="150"/>
      <c r="T851" s="731"/>
      <c r="U851" s="150"/>
      <c r="V851" s="150"/>
      <c r="W851" s="150"/>
      <c r="X851" s="150"/>
      <c r="Y851" s="150"/>
      <c r="Z851" s="150"/>
      <c r="AA851" s="150"/>
      <c r="AB851" s="150"/>
      <c r="AC851" s="150"/>
      <c r="AD851" s="150"/>
      <c r="AE851" s="150"/>
      <c r="AF851" s="150"/>
      <c r="AJ851" s="157"/>
      <c r="AK851" s="157"/>
      <c r="AL851" s="157"/>
      <c r="AM851" s="157"/>
    </row>
    <row r="852" spans="11:39">
      <c r="K852" s="4"/>
      <c r="L852" s="80"/>
      <c r="M852" s="80"/>
      <c r="N852" s="730"/>
      <c r="O852" s="80"/>
      <c r="P852" s="730"/>
      <c r="Q852" s="80"/>
      <c r="R852" s="80"/>
      <c r="S852" s="150"/>
      <c r="T852" s="731"/>
      <c r="U852" s="150"/>
      <c r="V852" s="150"/>
      <c r="W852" s="150"/>
      <c r="X852" s="150"/>
      <c r="Y852" s="150"/>
      <c r="Z852" s="150"/>
      <c r="AA852" s="150"/>
      <c r="AB852" s="150"/>
      <c r="AC852" s="150"/>
      <c r="AD852" s="150"/>
      <c r="AE852" s="150"/>
      <c r="AF852" s="150"/>
      <c r="AJ852" s="157"/>
      <c r="AK852" s="157"/>
      <c r="AL852" s="157"/>
      <c r="AM852" s="157"/>
    </row>
    <row r="853" spans="11:39">
      <c r="K853" s="4"/>
      <c r="L853" s="80"/>
      <c r="M853" s="80"/>
      <c r="N853" s="730"/>
      <c r="O853" s="80"/>
      <c r="P853" s="730"/>
      <c r="Q853" s="80"/>
      <c r="R853" s="80"/>
      <c r="S853" s="150"/>
      <c r="T853" s="731"/>
      <c r="U853" s="150"/>
      <c r="V853" s="150"/>
      <c r="W853" s="150"/>
      <c r="X853" s="150"/>
      <c r="Y853" s="150"/>
      <c r="Z853" s="150"/>
      <c r="AA853" s="150"/>
      <c r="AB853" s="150"/>
      <c r="AC853" s="150"/>
      <c r="AD853" s="150"/>
      <c r="AE853" s="150"/>
      <c r="AF853" s="150"/>
      <c r="AJ853" s="157"/>
      <c r="AK853" s="157"/>
      <c r="AL853" s="157"/>
      <c r="AM853" s="157"/>
    </row>
    <row r="854" spans="11:39">
      <c r="K854" s="4"/>
      <c r="L854" s="80"/>
      <c r="M854" s="80"/>
      <c r="N854" s="730"/>
      <c r="O854" s="80"/>
      <c r="P854" s="730"/>
      <c r="Q854" s="80"/>
      <c r="R854" s="80"/>
      <c r="S854" s="150"/>
      <c r="T854" s="731"/>
      <c r="U854" s="150"/>
      <c r="V854" s="150"/>
      <c r="W854" s="150"/>
      <c r="X854" s="150"/>
      <c r="Y854" s="150"/>
      <c r="Z854" s="150"/>
      <c r="AA854" s="150"/>
      <c r="AB854" s="150"/>
      <c r="AC854" s="150"/>
      <c r="AD854" s="150"/>
      <c r="AE854" s="150"/>
      <c r="AF854" s="150"/>
      <c r="AJ854" s="157"/>
      <c r="AK854" s="157"/>
      <c r="AL854" s="157"/>
      <c r="AM854" s="157"/>
    </row>
    <row r="855" spans="11:39">
      <c r="K855" s="134"/>
      <c r="L855" s="80"/>
      <c r="M855" s="80"/>
      <c r="N855" s="730"/>
      <c r="O855" s="80"/>
      <c r="P855" s="730"/>
      <c r="Q855" s="80"/>
      <c r="R855" s="80"/>
      <c r="S855" s="150"/>
      <c r="T855" s="731"/>
      <c r="U855" s="150"/>
      <c r="V855" s="150"/>
      <c r="W855" s="150"/>
      <c r="X855" s="150"/>
      <c r="Y855" s="150"/>
      <c r="Z855" s="150"/>
      <c r="AA855" s="150"/>
      <c r="AB855" s="150"/>
      <c r="AC855" s="150"/>
      <c r="AD855" s="150"/>
      <c r="AE855" s="150"/>
      <c r="AF855" s="150"/>
      <c r="AJ855" s="157"/>
      <c r="AK855" s="157"/>
      <c r="AL855" s="157"/>
      <c r="AM855" s="157"/>
    </row>
    <row r="856" spans="11:39">
      <c r="K856" s="4"/>
      <c r="L856" s="80"/>
      <c r="M856" s="80"/>
      <c r="N856" s="730"/>
      <c r="O856" s="80"/>
      <c r="P856" s="730"/>
      <c r="Q856" s="80"/>
      <c r="R856" s="80"/>
      <c r="S856" s="150"/>
      <c r="T856" s="731"/>
      <c r="U856" s="150"/>
      <c r="V856" s="150"/>
      <c r="W856" s="150"/>
      <c r="X856" s="150"/>
      <c r="Y856" s="150"/>
      <c r="Z856" s="150"/>
      <c r="AA856" s="150"/>
      <c r="AB856" s="150"/>
      <c r="AC856" s="150"/>
      <c r="AD856" s="150"/>
      <c r="AE856" s="150"/>
      <c r="AF856" s="150"/>
      <c r="AJ856" s="157"/>
      <c r="AK856" s="157"/>
      <c r="AL856" s="157"/>
      <c r="AM856" s="157"/>
    </row>
    <row r="857" spans="11:39">
      <c r="K857" s="4"/>
      <c r="L857" s="80"/>
      <c r="M857" s="80"/>
      <c r="N857" s="730"/>
      <c r="O857" s="80"/>
      <c r="P857" s="730"/>
      <c r="Q857" s="80"/>
      <c r="R857" s="80"/>
      <c r="S857" s="150"/>
      <c r="T857" s="731"/>
      <c r="U857" s="150"/>
      <c r="V857" s="150"/>
      <c r="W857" s="150"/>
      <c r="X857" s="150"/>
      <c r="Y857" s="150"/>
      <c r="Z857" s="150"/>
      <c r="AA857" s="150"/>
      <c r="AB857" s="150"/>
      <c r="AC857" s="150"/>
      <c r="AD857" s="150"/>
      <c r="AE857" s="150"/>
      <c r="AF857" s="150"/>
      <c r="AJ857" s="157"/>
      <c r="AK857" s="157"/>
      <c r="AL857" s="157"/>
      <c r="AM857" s="157"/>
    </row>
    <row r="858" spans="11:39">
      <c r="K858" s="4"/>
      <c r="L858" s="80"/>
      <c r="M858" s="80"/>
      <c r="N858" s="730"/>
      <c r="O858" s="80"/>
      <c r="P858" s="730"/>
      <c r="Q858" s="80"/>
      <c r="R858" s="80"/>
      <c r="S858" s="150"/>
      <c r="T858" s="731"/>
      <c r="U858" s="150"/>
      <c r="V858" s="150"/>
      <c r="W858" s="150"/>
      <c r="X858" s="150"/>
      <c r="Y858" s="150"/>
      <c r="Z858" s="150"/>
      <c r="AA858" s="150"/>
      <c r="AB858" s="150"/>
      <c r="AC858" s="150"/>
      <c r="AD858" s="150"/>
      <c r="AE858" s="150"/>
      <c r="AF858" s="150"/>
      <c r="AJ858" s="157"/>
      <c r="AK858" s="157"/>
      <c r="AL858" s="157"/>
      <c r="AM858" s="157"/>
    </row>
    <row r="859" spans="11:39">
      <c r="K859" s="134"/>
      <c r="L859" s="80"/>
      <c r="M859" s="80"/>
      <c r="N859" s="730"/>
      <c r="O859" s="80"/>
      <c r="P859" s="730"/>
      <c r="Q859" s="80"/>
      <c r="R859" s="80"/>
      <c r="S859" s="150"/>
      <c r="T859" s="731"/>
      <c r="U859" s="150"/>
      <c r="V859" s="150"/>
      <c r="W859" s="150"/>
      <c r="X859" s="150"/>
      <c r="Y859" s="150"/>
      <c r="Z859" s="150"/>
      <c r="AA859" s="150"/>
      <c r="AB859" s="150"/>
      <c r="AC859" s="150"/>
      <c r="AD859" s="150"/>
      <c r="AE859" s="150"/>
      <c r="AF859" s="150"/>
      <c r="AJ859" s="157"/>
      <c r="AK859" s="157"/>
      <c r="AL859" s="157"/>
      <c r="AM859" s="157"/>
    </row>
    <row r="860" spans="11:39">
      <c r="K860" s="4"/>
      <c r="L860" s="80"/>
      <c r="M860" s="80"/>
      <c r="N860" s="730"/>
      <c r="O860" s="80"/>
      <c r="P860" s="730"/>
      <c r="Q860" s="80"/>
      <c r="R860" s="80"/>
      <c r="S860" s="150"/>
      <c r="T860" s="731"/>
      <c r="U860" s="150"/>
      <c r="V860" s="150"/>
      <c r="W860" s="150"/>
      <c r="X860" s="150"/>
      <c r="Y860" s="150"/>
      <c r="Z860" s="150"/>
      <c r="AA860" s="150"/>
      <c r="AB860" s="150"/>
      <c r="AC860" s="150"/>
      <c r="AD860" s="150"/>
      <c r="AE860" s="150"/>
      <c r="AF860" s="150"/>
      <c r="AJ860" s="157"/>
      <c r="AK860" s="157"/>
      <c r="AL860" s="157"/>
      <c r="AM860" s="157"/>
    </row>
    <row r="861" spans="11:39">
      <c r="K861" s="4"/>
      <c r="L861" s="80"/>
      <c r="M861" s="80"/>
      <c r="N861" s="730"/>
      <c r="O861" s="80"/>
      <c r="P861" s="730"/>
      <c r="Q861" s="80"/>
      <c r="R861" s="80"/>
      <c r="S861" s="150"/>
      <c r="T861" s="731"/>
      <c r="U861" s="150"/>
      <c r="V861" s="150"/>
      <c r="W861" s="150"/>
      <c r="X861" s="150"/>
      <c r="Y861" s="150"/>
      <c r="Z861" s="150"/>
      <c r="AA861" s="150"/>
      <c r="AB861" s="150"/>
      <c r="AC861" s="150"/>
      <c r="AD861" s="150"/>
      <c r="AE861" s="150"/>
      <c r="AF861" s="150"/>
      <c r="AJ861" s="157"/>
      <c r="AK861" s="157"/>
      <c r="AL861" s="157"/>
      <c r="AM861" s="157"/>
    </row>
    <row r="862" spans="11:39">
      <c r="K862" s="4"/>
      <c r="L862" s="80"/>
      <c r="M862" s="80"/>
      <c r="N862" s="730"/>
      <c r="O862" s="80"/>
      <c r="P862" s="730"/>
      <c r="Q862" s="80"/>
      <c r="R862" s="80"/>
      <c r="S862" s="150"/>
      <c r="T862" s="731"/>
      <c r="U862" s="150"/>
      <c r="V862" s="150"/>
      <c r="W862" s="150"/>
      <c r="X862" s="150"/>
      <c r="Y862" s="150"/>
      <c r="Z862" s="150"/>
      <c r="AA862" s="150"/>
      <c r="AB862" s="150"/>
      <c r="AC862" s="150"/>
      <c r="AD862" s="150"/>
      <c r="AE862" s="150"/>
      <c r="AF862" s="150"/>
      <c r="AJ862" s="157"/>
      <c r="AK862" s="157"/>
      <c r="AL862" s="157"/>
      <c r="AM862" s="157"/>
    </row>
    <row r="863" spans="11:39">
      <c r="K863" s="134"/>
      <c r="L863" s="80"/>
      <c r="M863" s="80"/>
      <c r="N863" s="730"/>
      <c r="O863" s="80"/>
      <c r="P863" s="730"/>
      <c r="Q863" s="80"/>
      <c r="R863" s="80"/>
      <c r="S863" s="150"/>
      <c r="T863" s="731"/>
      <c r="U863" s="150"/>
      <c r="V863" s="150"/>
      <c r="W863" s="150"/>
      <c r="X863" s="150"/>
      <c r="Y863" s="150"/>
      <c r="Z863" s="150"/>
      <c r="AA863" s="150"/>
      <c r="AB863" s="150"/>
      <c r="AC863" s="150"/>
      <c r="AD863" s="150"/>
      <c r="AE863" s="150"/>
      <c r="AF863" s="150"/>
      <c r="AJ863" s="157"/>
      <c r="AK863" s="157"/>
      <c r="AL863" s="157"/>
      <c r="AM863" s="157"/>
    </row>
    <row r="864" spans="11:39">
      <c r="K864" s="4"/>
      <c r="L864" s="80"/>
      <c r="M864" s="80"/>
      <c r="N864" s="730"/>
      <c r="O864" s="80"/>
      <c r="P864" s="730"/>
      <c r="Q864" s="80"/>
      <c r="R864" s="80"/>
      <c r="S864" s="150"/>
      <c r="T864" s="731"/>
      <c r="U864" s="150"/>
      <c r="V864" s="150"/>
      <c r="W864" s="150"/>
      <c r="X864" s="150"/>
      <c r="Y864" s="150"/>
      <c r="Z864" s="150"/>
      <c r="AA864" s="150"/>
      <c r="AB864" s="150"/>
      <c r="AC864" s="150"/>
      <c r="AD864" s="150"/>
      <c r="AE864" s="150"/>
      <c r="AF864" s="150"/>
      <c r="AJ864" s="157"/>
      <c r="AK864" s="157"/>
      <c r="AL864" s="157"/>
      <c r="AM864" s="157"/>
    </row>
    <row r="865" spans="11:39">
      <c r="K865" s="4"/>
      <c r="L865" s="80"/>
      <c r="M865" s="80"/>
      <c r="N865" s="730"/>
      <c r="O865" s="80"/>
      <c r="P865" s="730"/>
      <c r="Q865" s="80"/>
      <c r="R865" s="80"/>
      <c r="S865" s="150"/>
      <c r="T865" s="731"/>
      <c r="U865" s="150"/>
      <c r="V865" s="150"/>
      <c r="W865" s="150"/>
      <c r="X865" s="150"/>
      <c r="Y865" s="150"/>
      <c r="Z865" s="150"/>
      <c r="AA865" s="150"/>
      <c r="AB865" s="150"/>
      <c r="AC865" s="150"/>
      <c r="AD865" s="150"/>
      <c r="AE865" s="150"/>
      <c r="AF865" s="150"/>
      <c r="AJ865" s="157"/>
      <c r="AK865" s="157"/>
      <c r="AL865" s="157"/>
      <c r="AM865" s="157"/>
    </row>
    <row r="866" spans="11:39">
      <c r="K866" s="4"/>
      <c r="L866" s="80"/>
      <c r="M866" s="80"/>
      <c r="N866" s="730"/>
      <c r="O866" s="80"/>
      <c r="P866" s="730"/>
      <c r="Q866" s="80"/>
      <c r="R866" s="80"/>
      <c r="S866" s="150"/>
      <c r="T866" s="731"/>
      <c r="U866" s="150"/>
      <c r="V866" s="150"/>
      <c r="W866" s="150"/>
      <c r="X866" s="150"/>
      <c r="Y866" s="150"/>
      <c r="Z866" s="150"/>
      <c r="AA866" s="150"/>
      <c r="AB866" s="150"/>
      <c r="AC866" s="150"/>
      <c r="AD866" s="150"/>
      <c r="AE866" s="150"/>
      <c r="AF866" s="150"/>
      <c r="AJ866" s="157"/>
      <c r="AK866" s="157"/>
      <c r="AL866" s="157"/>
      <c r="AM866" s="157"/>
    </row>
    <row r="867" spans="11:39">
      <c r="K867" s="134"/>
      <c r="L867" s="80"/>
      <c r="M867" s="80"/>
      <c r="N867" s="730"/>
      <c r="O867" s="80"/>
      <c r="P867" s="730"/>
      <c r="Q867" s="80"/>
      <c r="R867" s="80"/>
      <c r="S867" s="150"/>
      <c r="T867" s="731"/>
      <c r="U867" s="150"/>
      <c r="V867" s="150"/>
      <c r="W867" s="150"/>
      <c r="X867" s="150"/>
      <c r="Y867" s="150"/>
      <c r="Z867" s="150"/>
      <c r="AA867" s="150"/>
      <c r="AB867" s="150"/>
      <c r="AC867" s="150"/>
      <c r="AD867" s="150"/>
      <c r="AE867" s="150"/>
      <c r="AF867" s="150"/>
      <c r="AJ867" s="157"/>
      <c r="AK867" s="157"/>
      <c r="AL867" s="157"/>
      <c r="AM867" s="157"/>
    </row>
    <row r="868" spans="11:39">
      <c r="K868" s="4"/>
      <c r="L868" s="80"/>
      <c r="M868" s="80"/>
      <c r="N868" s="730"/>
      <c r="O868" s="80"/>
      <c r="P868" s="730"/>
      <c r="Q868" s="80"/>
      <c r="R868" s="80"/>
      <c r="S868" s="150"/>
      <c r="T868" s="731"/>
      <c r="U868" s="150"/>
      <c r="V868" s="150"/>
      <c r="W868" s="150"/>
      <c r="X868" s="150"/>
      <c r="Y868" s="150"/>
      <c r="Z868" s="150"/>
      <c r="AA868" s="150"/>
      <c r="AB868" s="150"/>
      <c r="AC868" s="150"/>
      <c r="AD868" s="150"/>
      <c r="AE868" s="150"/>
      <c r="AF868" s="150"/>
      <c r="AJ868" s="157"/>
      <c r="AK868" s="157"/>
      <c r="AL868" s="157"/>
      <c r="AM868" s="157"/>
    </row>
    <row r="869" spans="11:39">
      <c r="K869" s="4"/>
      <c r="L869" s="80"/>
      <c r="M869" s="80"/>
      <c r="N869" s="730"/>
      <c r="O869" s="80"/>
      <c r="P869" s="730"/>
      <c r="Q869" s="80"/>
      <c r="R869" s="80"/>
      <c r="S869" s="150"/>
      <c r="T869" s="731"/>
      <c r="U869" s="150"/>
      <c r="V869" s="150"/>
      <c r="W869" s="150"/>
      <c r="X869" s="150"/>
      <c r="Y869" s="150"/>
      <c r="Z869" s="150"/>
      <c r="AA869" s="150"/>
      <c r="AB869" s="150"/>
      <c r="AC869" s="150"/>
      <c r="AD869" s="150"/>
      <c r="AE869" s="150"/>
      <c r="AF869" s="150"/>
      <c r="AJ869" s="157"/>
      <c r="AK869" s="157"/>
      <c r="AL869" s="157"/>
      <c r="AM869" s="157"/>
    </row>
    <row r="870" spans="11:39">
      <c r="K870" s="4"/>
      <c r="L870" s="80"/>
      <c r="M870" s="80"/>
      <c r="N870" s="730"/>
      <c r="O870" s="80"/>
      <c r="P870" s="730"/>
      <c r="Q870" s="80"/>
      <c r="R870" s="80"/>
      <c r="S870" s="150"/>
      <c r="T870" s="731"/>
      <c r="U870" s="150"/>
      <c r="V870" s="150"/>
      <c r="W870" s="150"/>
      <c r="X870" s="150"/>
      <c r="Y870" s="150"/>
      <c r="Z870" s="150"/>
      <c r="AA870" s="150"/>
      <c r="AB870" s="150"/>
      <c r="AC870" s="150"/>
      <c r="AD870" s="150"/>
      <c r="AE870" s="150"/>
      <c r="AF870" s="150"/>
      <c r="AJ870" s="157"/>
      <c r="AK870" s="157"/>
      <c r="AL870" s="157"/>
      <c r="AM870" s="157"/>
    </row>
    <row r="871" spans="11:39">
      <c r="K871" s="134"/>
      <c r="L871" s="80"/>
      <c r="M871" s="80"/>
      <c r="N871" s="730"/>
      <c r="O871" s="80"/>
      <c r="P871" s="730"/>
      <c r="Q871" s="80"/>
      <c r="R871" s="80"/>
      <c r="S871" s="150"/>
      <c r="T871" s="731"/>
      <c r="U871" s="150"/>
      <c r="V871" s="150"/>
      <c r="W871" s="150"/>
      <c r="X871" s="150"/>
      <c r="Y871" s="150"/>
      <c r="Z871" s="150"/>
      <c r="AA871" s="150"/>
      <c r="AB871" s="150"/>
      <c r="AC871" s="150"/>
      <c r="AD871" s="150"/>
      <c r="AE871" s="150"/>
      <c r="AF871" s="150"/>
      <c r="AJ871" s="157"/>
      <c r="AK871" s="157"/>
      <c r="AL871" s="157"/>
      <c r="AM871" s="157"/>
    </row>
    <row r="872" spans="11:39">
      <c r="K872" s="4"/>
      <c r="L872" s="80"/>
      <c r="M872" s="80"/>
      <c r="N872" s="730"/>
      <c r="O872" s="80"/>
      <c r="P872" s="730"/>
      <c r="Q872" s="80"/>
      <c r="R872" s="80"/>
      <c r="S872" s="150"/>
      <c r="T872" s="731"/>
      <c r="U872" s="150"/>
      <c r="V872" s="150"/>
      <c r="W872" s="150"/>
      <c r="X872" s="150"/>
      <c r="Y872" s="150"/>
      <c r="Z872" s="150"/>
      <c r="AA872" s="150"/>
      <c r="AB872" s="150"/>
      <c r="AC872" s="150"/>
      <c r="AD872" s="150"/>
      <c r="AE872" s="150"/>
      <c r="AF872" s="150"/>
      <c r="AJ872" s="157"/>
      <c r="AK872" s="157"/>
      <c r="AL872" s="157"/>
      <c r="AM872" s="157"/>
    </row>
    <row r="873" spans="11:39">
      <c r="K873" s="4"/>
      <c r="L873" s="80"/>
      <c r="M873" s="80"/>
      <c r="N873" s="730"/>
      <c r="O873" s="80"/>
      <c r="P873" s="730"/>
      <c r="Q873" s="80"/>
      <c r="R873" s="80"/>
      <c r="S873" s="150"/>
      <c r="T873" s="731"/>
      <c r="U873" s="150"/>
      <c r="V873" s="150"/>
      <c r="W873" s="150"/>
      <c r="X873" s="150"/>
      <c r="Y873" s="150"/>
      <c r="Z873" s="150"/>
      <c r="AA873" s="150"/>
      <c r="AB873" s="150"/>
      <c r="AC873" s="150"/>
      <c r="AD873" s="150"/>
      <c r="AE873" s="150"/>
      <c r="AF873" s="150"/>
      <c r="AJ873" s="157"/>
      <c r="AK873" s="157"/>
      <c r="AL873" s="157"/>
      <c r="AM873" s="157"/>
    </row>
    <row r="874" spans="11:39">
      <c r="K874" s="4"/>
      <c r="L874" s="80"/>
      <c r="M874" s="80"/>
      <c r="N874" s="730"/>
      <c r="O874" s="80"/>
      <c r="P874" s="730"/>
      <c r="Q874" s="80"/>
      <c r="R874" s="80"/>
      <c r="S874" s="150"/>
      <c r="T874" s="731"/>
      <c r="U874" s="150"/>
      <c r="V874" s="150"/>
      <c r="W874" s="150"/>
      <c r="X874" s="150"/>
      <c r="Y874" s="150"/>
      <c r="Z874" s="150"/>
      <c r="AA874" s="150"/>
      <c r="AB874" s="150"/>
      <c r="AC874" s="150"/>
      <c r="AD874" s="150"/>
      <c r="AE874" s="150"/>
      <c r="AF874" s="150"/>
      <c r="AJ874" s="157"/>
      <c r="AK874" s="157"/>
      <c r="AL874" s="157"/>
      <c r="AM874" s="157"/>
    </row>
    <row r="875" spans="11:39">
      <c r="K875" s="134"/>
      <c r="L875" s="80"/>
      <c r="M875" s="80"/>
      <c r="N875" s="730"/>
      <c r="O875" s="80"/>
      <c r="P875" s="730"/>
      <c r="Q875" s="80"/>
      <c r="R875" s="80"/>
      <c r="S875" s="150"/>
      <c r="T875" s="731"/>
      <c r="U875" s="150"/>
      <c r="V875" s="150"/>
      <c r="W875" s="150"/>
      <c r="X875" s="150"/>
      <c r="Y875" s="150"/>
      <c r="Z875" s="150"/>
      <c r="AA875" s="150"/>
      <c r="AB875" s="150"/>
      <c r="AC875" s="150"/>
      <c r="AD875" s="150"/>
      <c r="AE875" s="150"/>
      <c r="AF875" s="150"/>
      <c r="AJ875" s="157"/>
      <c r="AK875" s="157"/>
      <c r="AL875" s="157"/>
      <c r="AM875" s="157"/>
    </row>
    <row r="876" spans="11:39">
      <c r="K876" s="4"/>
      <c r="L876" s="80"/>
      <c r="M876" s="80"/>
      <c r="N876" s="730"/>
      <c r="O876" s="80"/>
      <c r="P876" s="730"/>
      <c r="Q876" s="80"/>
      <c r="R876" s="80"/>
      <c r="S876" s="150"/>
      <c r="T876" s="731"/>
      <c r="U876" s="150"/>
      <c r="V876" s="150"/>
      <c r="W876" s="150"/>
      <c r="X876" s="150"/>
      <c r="Y876" s="150"/>
      <c r="Z876" s="150"/>
      <c r="AA876" s="150"/>
      <c r="AB876" s="150"/>
      <c r="AC876" s="150"/>
      <c r="AD876" s="150"/>
      <c r="AE876" s="150"/>
      <c r="AF876" s="150"/>
      <c r="AJ876" s="157"/>
      <c r="AK876" s="157"/>
      <c r="AL876" s="157"/>
      <c r="AM876" s="157"/>
    </row>
    <row r="877" spans="11:39">
      <c r="K877" s="4"/>
      <c r="L877" s="80"/>
      <c r="M877" s="80"/>
      <c r="N877" s="730"/>
      <c r="O877" s="80"/>
      <c r="P877" s="730"/>
      <c r="Q877" s="80"/>
      <c r="R877" s="80"/>
      <c r="S877" s="150"/>
      <c r="T877" s="731"/>
      <c r="U877" s="150"/>
      <c r="V877" s="150"/>
      <c r="W877" s="150"/>
      <c r="X877" s="150"/>
      <c r="Y877" s="150"/>
      <c r="Z877" s="150"/>
      <c r="AA877" s="150"/>
      <c r="AB877" s="150"/>
      <c r="AC877" s="150"/>
      <c r="AD877" s="150"/>
      <c r="AE877" s="150"/>
      <c r="AF877" s="150"/>
      <c r="AJ877" s="157"/>
      <c r="AK877" s="157"/>
      <c r="AL877" s="157"/>
      <c r="AM877" s="157"/>
    </row>
    <row r="878" spans="11:39">
      <c r="K878" s="4"/>
      <c r="L878" s="80"/>
      <c r="M878" s="80"/>
      <c r="N878" s="730"/>
      <c r="O878" s="80"/>
      <c r="P878" s="730"/>
      <c r="Q878" s="80"/>
      <c r="R878" s="80"/>
      <c r="S878" s="150"/>
      <c r="T878" s="731"/>
      <c r="U878" s="150"/>
      <c r="V878" s="150"/>
      <c r="W878" s="150"/>
      <c r="X878" s="150"/>
      <c r="Y878" s="150"/>
      <c r="Z878" s="150"/>
      <c r="AA878" s="150"/>
      <c r="AB878" s="150"/>
      <c r="AC878" s="150"/>
      <c r="AD878" s="150"/>
      <c r="AE878" s="150"/>
      <c r="AF878" s="150"/>
      <c r="AJ878" s="157"/>
      <c r="AK878" s="157"/>
      <c r="AL878" s="157"/>
      <c r="AM878" s="157"/>
    </row>
    <row r="879" spans="11:39">
      <c r="K879" s="134"/>
      <c r="L879" s="80"/>
      <c r="M879" s="80"/>
      <c r="N879" s="730"/>
      <c r="O879" s="80"/>
      <c r="P879" s="730"/>
      <c r="Q879" s="80"/>
      <c r="R879" s="80"/>
      <c r="S879" s="150"/>
      <c r="T879" s="731"/>
      <c r="U879" s="150"/>
      <c r="V879" s="150"/>
      <c r="W879" s="150"/>
      <c r="X879" s="150"/>
      <c r="Y879" s="150"/>
      <c r="Z879" s="150"/>
      <c r="AA879" s="150"/>
      <c r="AB879" s="150"/>
      <c r="AC879" s="150"/>
      <c r="AD879" s="150"/>
      <c r="AE879" s="150"/>
      <c r="AF879" s="150"/>
      <c r="AJ879" s="157"/>
      <c r="AK879" s="157"/>
      <c r="AL879" s="157"/>
      <c r="AM879" s="157"/>
    </row>
    <row r="880" spans="11:39">
      <c r="K880" s="4"/>
      <c r="L880" s="80"/>
      <c r="M880" s="80"/>
      <c r="N880" s="730"/>
      <c r="O880" s="80"/>
      <c r="P880" s="730"/>
      <c r="Q880" s="80"/>
      <c r="R880" s="80"/>
      <c r="S880" s="150"/>
      <c r="T880" s="731"/>
      <c r="U880" s="150"/>
      <c r="V880" s="150"/>
      <c r="W880" s="150"/>
      <c r="X880" s="150"/>
      <c r="Y880" s="150"/>
      <c r="Z880" s="150"/>
      <c r="AA880" s="150"/>
      <c r="AB880" s="150"/>
      <c r="AC880" s="150"/>
      <c r="AD880" s="150"/>
      <c r="AE880" s="150"/>
      <c r="AF880" s="150"/>
      <c r="AJ880" s="157"/>
      <c r="AK880" s="157"/>
      <c r="AL880" s="157"/>
      <c r="AM880" s="157"/>
    </row>
    <row r="881" spans="11:39">
      <c r="K881" s="4"/>
      <c r="L881" s="80"/>
      <c r="M881" s="80"/>
      <c r="N881" s="730"/>
      <c r="O881" s="80"/>
      <c r="P881" s="730"/>
      <c r="Q881" s="80"/>
      <c r="R881" s="80"/>
      <c r="S881" s="150"/>
      <c r="T881" s="731"/>
      <c r="U881" s="150"/>
      <c r="V881" s="150"/>
      <c r="W881" s="150"/>
      <c r="X881" s="150"/>
      <c r="Y881" s="150"/>
      <c r="Z881" s="150"/>
      <c r="AA881" s="150"/>
      <c r="AB881" s="150"/>
      <c r="AC881" s="150"/>
      <c r="AD881" s="150"/>
      <c r="AE881" s="150"/>
      <c r="AF881" s="150"/>
      <c r="AJ881" s="157"/>
      <c r="AK881" s="157"/>
      <c r="AL881" s="157"/>
      <c r="AM881" s="157"/>
    </row>
    <row r="882" spans="11:39">
      <c r="K882" s="4"/>
      <c r="L882" s="80"/>
      <c r="M882" s="80"/>
      <c r="N882" s="730"/>
      <c r="O882" s="80"/>
      <c r="P882" s="730"/>
      <c r="Q882" s="80"/>
      <c r="R882" s="80"/>
      <c r="S882" s="150"/>
      <c r="T882" s="731"/>
      <c r="U882" s="150"/>
      <c r="V882" s="150"/>
      <c r="W882" s="150"/>
      <c r="X882" s="150"/>
      <c r="Y882" s="150"/>
      <c r="Z882" s="150"/>
      <c r="AA882" s="150"/>
      <c r="AB882" s="150"/>
      <c r="AC882" s="150"/>
      <c r="AD882" s="150"/>
      <c r="AE882" s="150"/>
      <c r="AF882" s="150"/>
      <c r="AJ882" s="157"/>
      <c r="AK882" s="157"/>
      <c r="AL882" s="157"/>
      <c r="AM882" s="157"/>
    </row>
    <row r="883" spans="11:39">
      <c r="K883" s="134"/>
      <c r="L883" s="80"/>
      <c r="M883" s="80"/>
      <c r="N883" s="730"/>
      <c r="O883" s="80"/>
      <c r="P883" s="730"/>
      <c r="Q883" s="80"/>
      <c r="R883" s="80"/>
      <c r="S883" s="150"/>
      <c r="T883" s="731"/>
      <c r="U883" s="150"/>
      <c r="V883" s="150"/>
      <c r="W883" s="150"/>
      <c r="X883" s="150"/>
      <c r="Y883" s="150"/>
      <c r="Z883" s="150"/>
      <c r="AA883" s="150"/>
      <c r="AB883" s="150"/>
      <c r="AC883" s="150"/>
      <c r="AD883" s="150"/>
      <c r="AE883" s="150"/>
      <c r="AF883" s="150"/>
      <c r="AJ883" s="157"/>
      <c r="AK883" s="157"/>
      <c r="AL883" s="157"/>
      <c r="AM883" s="157"/>
    </row>
    <row r="884" spans="11:39">
      <c r="K884" s="4"/>
      <c r="L884" s="80"/>
      <c r="M884" s="80"/>
      <c r="N884" s="730"/>
      <c r="O884" s="80"/>
      <c r="P884" s="730"/>
      <c r="Q884" s="80"/>
      <c r="R884" s="80"/>
      <c r="S884" s="150"/>
      <c r="T884" s="731"/>
      <c r="U884" s="150"/>
      <c r="V884" s="150"/>
      <c r="W884" s="150"/>
      <c r="X884" s="150"/>
      <c r="Y884" s="150"/>
      <c r="Z884" s="150"/>
      <c r="AA884" s="150"/>
      <c r="AB884" s="150"/>
      <c r="AC884" s="150"/>
      <c r="AD884" s="150"/>
      <c r="AE884" s="150"/>
      <c r="AF884" s="150"/>
      <c r="AJ884" s="157"/>
      <c r="AK884" s="157"/>
      <c r="AL884" s="157"/>
      <c r="AM884" s="157"/>
    </row>
    <row r="885" spans="11:39">
      <c r="K885" s="4"/>
      <c r="L885" s="80"/>
      <c r="M885" s="80"/>
      <c r="N885" s="730"/>
      <c r="O885" s="80"/>
      <c r="P885" s="730"/>
      <c r="Q885" s="80"/>
      <c r="R885" s="80"/>
      <c r="S885" s="150"/>
      <c r="T885" s="731"/>
      <c r="U885" s="150"/>
      <c r="V885" s="150"/>
      <c r="W885" s="150"/>
      <c r="X885" s="150"/>
      <c r="Y885" s="150"/>
      <c r="Z885" s="150"/>
      <c r="AA885" s="150"/>
      <c r="AB885" s="150"/>
      <c r="AC885" s="150"/>
      <c r="AD885" s="150"/>
      <c r="AE885" s="150"/>
      <c r="AF885" s="150"/>
      <c r="AJ885" s="157"/>
      <c r="AK885" s="157"/>
      <c r="AL885" s="157"/>
      <c r="AM885" s="157"/>
    </row>
    <row r="886" spans="11:39">
      <c r="K886" s="4"/>
      <c r="L886" s="80"/>
      <c r="M886" s="80"/>
      <c r="N886" s="730"/>
      <c r="O886" s="80"/>
      <c r="P886" s="730"/>
      <c r="Q886" s="80"/>
      <c r="R886" s="80"/>
      <c r="S886" s="150"/>
      <c r="T886" s="731"/>
      <c r="U886" s="150"/>
      <c r="V886" s="150"/>
      <c r="W886" s="150"/>
      <c r="X886" s="150"/>
      <c r="Y886" s="150"/>
      <c r="Z886" s="150"/>
      <c r="AA886" s="150"/>
      <c r="AB886" s="150"/>
      <c r="AC886" s="150"/>
      <c r="AD886" s="150"/>
      <c r="AE886" s="150"/>
      <c r="AF886" s="150"/>
      <c r="AJ886" s="157"/>
      <c r="AK886" s="157"/>
      <c r="AL886" s="157"/>
      <c r="AM886" s="157"/>
    </row>
    <row r="887" spans="11:39">
      <c r="K887" s="134"/>
      <c r="L887" s="80"/>
      <c r="M887" s="80"/>
      <c r="N887" s="730"/>
      <c r="O887" s="80"/>
      <c r="P887" s="730"/>
      <c r="Q887" s="80"/>
      <c r="R887" s="80"/>
      <c r="S887" s="150"/>
      <c r="T887" s="731"/>
      <c r="U887" s="150"/>
      <c r="V887" s="150"/>
      <c r="W887" s="150"/>
      <c r="X887" s="150"/>
      <c r="Y887" s="150"/>
      <c r="Z887" s="150"/>
      <c r="AA887" s="150"/>
      <c r="AB887" s="150"/>
      <c r="AC887" s="150"/>
      <c r="AD887" s="150"/>
      <c r="AE887" s="150"/>
      <c r="AF887" s="150"/>
      <c r="AJ887" s="157"/>
      <c r="AK887" s="157"/>
      <c r="AL887" s="157"/>
      <c r="AM887" s="157"/>
    </row>
    <row r="888" spans="11:39">
      <c r="K888" s="4"/>
      <c r="L888" s="80"/>
      <c r="M888" s="80"/>
      <c r="N888" s="730"/>
      <c r="O888" s="80"/>
      <c r="P888" s="730"/>
      <c r="Q888" s="80"/>
      <c r="R888" s="80"/>
      <c r="S888" s="150"/>
      <c r="T888" s="731"/>
      <c r="U888" s="150"/>
      <c r="V888" s="150"/>
      <c r="W888" s="150"/>
      <c r="X888" s="150"/>
      <c r="Y888" s="150"/>
      <c r="Z888" s="150"/>
      <c r="AA888" s="150"/>
      <c r="AB888" s="150"/>
      <c r="AC888" s="150"/>
      <c r="AD888" s="150"/>
      <c r="AE888" s="150"/>
      <c r="AF888" s="150"/>
      <c r="AJ888" s="157"/>
      <c r="AK888" s="157"/>
      <c r="AL888" s="157"/>
      <c r="AM888" s="157"/>
    </row>
    <row r="889" spans="11:39">
      <c r="K889" s="4"/>
      <c r="L889" s="80"/>
      <c r="M889" s="80"/>
      <c r="N889" s="730"/>
      <c r="O889" s="80"/>
      <c r="P889" s="730"/>
      <c r="Q889" s="80"/>
      <c r="R889" s="80"/>
      <c r="S889" s="150"/>
      <c r="T889" s="731"/>
      <c r="U889" s="150"/>
      <c r="V889" s="150"/>
      <c r="W889" s="150"/>
      <c r="X889" s="150"/>
      <c r="Y889" s="150"/>
      <c r="Z889" s="150"/>
      <c r="AA889" s="150"/>
      <c r="AB889" s="150"/>
      <c r="AC889" s="150"/>
      <c r="AD889" s="150"/>
      <c r="AE889" s="150"/>
      <c r="AF889" s="150"/>
      <c r="AJ889" s="157"/>
      <c r="AK889" s="157"/>
      <c r="AL889" s="157"/>
      <c r="AM889" s="157"/>
    </row>
    <row r="890" spans="11:39">
      <c r="K890" s="4"/>
      <c r="L890" s="80"/>
      <c r="M890" s="80"/>
      <c r="N890" s="730"/>
      <c r="O890" s="80"/>
      <c r="P890" s="730"/>
      <c r="Q890" s="80"/>
      <c r="R890" s="80"/>
      <c r="S890" s="150"/>
      <c r="T890" s="731"/>
      <c r="U890" s="150"/>
      <c r="V890" s="150"/>
      <c r="W890" s="150"/>
      <c r="X890" s="150"/>
      <c r="Y890" s="150"/>
      <c r="Z890" s="150"/>
      <c r="AA890" s="150"/>
      <c r="AB890" s="150"/>
      <c r="AC890" s="150"/>
      <c r="AD890" s="150"/>
      <c r="AE890" s="150"/>
      <c r="AF890" s="150"/>
      <c r="AJ890" s="157"/>
      <c r="AK890" s="157"/>
      <c r="AL890" s="157"/>
      <c r="AM890" s="157"/>
    </row>
    <row r="891" spans="11:39">
      <c r="K891" s="134"/>
      <c r="L891" s="80"/>
      <c r="M891" s="80"/>
      <c r="N891" s="730"/>
      <c r="O891" s="80"/>
      <c r="P891" s="730"/>
      <c r="Q891" s="80"/>
      <c r="R891" s="80"/>
      <c r="S891" s="150"/>
      <c r="T891" s="731"/>
      <c r="U891" s="150"/>
      <c r="V891" s="150"/>
      <c r="W891" s="150"/>
      <c r="X891" s="150"/>
      <c r="Y891" s="150"/>
      <c r="Z891" s="150"/>
      <c r="AA891" s="150"/>
      <c r="AB891" s="150"/>
      <c r="AC891" s="150"/>
      <c r="AD891" s="150"/>
      <c r="AE891" s="150"/>
      <c r="AF891" s="150"/>
      <c r="AJ891" s="157"/>
      <c r="AK891" s="157"/>
      <c r="AL891" s="157"/>
      <c r="AM891" s="157"/>
    </row>
    <row r="892" spans="11:39">
      <c r="K892" s="4"/>
      <c r="L892" s="80"/>
      <c r="M892" s="80"/>
      <c r="N892" s="730"/>
      <c r="O892" s="80"/>
      <c r="P892" s="730"/>
      <c r="Q892" s="80"/>
      <c r="R892" s="80"/>
      <c r="S892" s="150"/>
      <c r="T892" s="731"/>
      <c r="U892" s="150"/>
      <c r="V892" s="150"/>
      <c r="W892" s="150"/>
      <c r="X892" s="150"/>
      <c r="Y892" s="150"/>
      <c r="Z892" s="150"/>
      <c r="AA892" s="150"/>
      <c r="AB892" s="150"/>
      <c r="AC892" s="150"/>
      <c r="AD892" s="150"/>
      <c r="AE892" s="150"/>
      <c r="AF892" s="150"/>
      <c r="AJ892" s="157"/>
      <c r="AK892" s="157"/>
      <c r="AL892" s="157"/>
      <c r="AM892" s="157"/>
    </row>
    <row r="893" spans="11:39">
      <c r="K893" s="4"/>
      <c r="L893" s="80"/>
      <c r="M893" s="80"/>
      <c r="N893" s="730"/>
      <c r="O893" s="80"/>
      <c r="P893" s="730"/>
      <c r="Q893" s="80"/>
      <c r="R893" s="80"/>
      <c r="S893" s="150"/>
      <c r="T893" s="731"/>
      <c r="U893" s="150"/>
      <c r="V893" s="150"/>
      <c r="W893" s="150"/>
      <c r="X893" s="150"/>
      <c r="Y893" s="150"/>
      <c r="Z893" s="150"/>
      <c r="AA893" s="150"/>
      <c r="AB893" s="150"/>
      <c r="AC893" s="150"/>
      <c r="AD893" s="150"/>
      <c r="AE893" s="150"/>
      <c r="AF893" s="150"/>
      <c r="AJ893" s="157"/>
      <c r="AK893" s="157"/>
      <c r="AL893" s="157"/>
      <c r="AM893" s="157"/>
    </row>
    <row r="894" spans="11:39">
      <c r="K894" s="4"/>
      <c r="L894" s="80"/>
      <c r="M894" s="80"/>
      <c r="N894" s="730"/>
      <c r="O894" s="80"/>
      <c r="P894" s="730"/>
      <c r="Q894" s="80"/>
      <c r="R894" s="80"/>
      <c r="S894" s="150"/>
      <c r="T894" s="731"/>
      <c r="U894" s="150"/>
      <c r="V894" s="150"/>
      <c r="W894" s="150"/>
      <c r="X894" s="150"/>
      <c r="Y894" s="150"/>
      <c r="Z894" s="150"/>
      <c r="AA894" s="150"/>
      <c r="AB894" s="150"/>
      <c r="AC894" s="150"/>
      <c r="AD894" s="150"/>
      <c r="AE894" s="150"/>
      <c r="AF894" s="150"/>
      <c r="AJ894" s="157"/>
      <c r="AK894" s="157"/>
      <c r="AL894" s="157"/>
      <c r="AM894" s="157"/>
    </row>
    <row r="895" spans="11:39">
      <c r="K895" s="134"/>
      <c r="L895" s="80"/>
      <c r="M895" s="80"/>
      <c r="N895" s="730"/>
      <c r="O895" s="80"/>
      <c r="P895" s="730"/>
      <c r="Q895" s="80"/>
      <c r="R895" s="80"/>
      <c r="S895" s="150"/>
      <c r="T895" s="731"/>
      <c r="U895" s="150"/>
      <c r="V895" s="150"/>
      <c r="W895" s="150"/>
      <c r="X895" s="150"/>
      <c r="Y895" s="150"/>
      <c r="Z895" s="150"/>
      <c r="AA895" s="150"/>
      <c r="AB895" s="150"/>
      <c r="AC895" s="150"/>
      <c r="AD895" s="150"/>
      <c r="AE895" s="150"/>
      <c r="AF895" s="150"/>
      <c r="AJ895" s="157"/>
      <c r="AK895" s="157"/>
      <c r="AL895" s="157"/>
      <c r="AM895" s="157"/>
    </row>
    <row r="896" spans="11:39">
      <c r="K896" s="4"/>
      <c r="L896" s="80"/>
      <c r="M896" s="80"/>
      <c r="N896" s="730"/>
      <c r="O896" s="80"/>
      <c r="P896" s="730"/>
      <c r="Q896" s="80"/>
      <c r="R896" s="80"/>
      <c r="S896" s="150"/>
      <c r="T896" s="731"/>
      <c r="U896" s="150"/>
      <c r="V896" s="150"/>
      <c r="W896" s="150"/>
      <c r="X896" s="150"/>
      <c r="Y896" s="150"/>
      <c r="Z896" s="150"/>
      <c r="AA896" s="150"/>
      <c r="AB896" s="150"/>
      <c r="AC896" s="150"/>
      <c r="AD896" s="150"/>
      <c r="AE896" s="150"/>
      <c r="AF896" s="150"/>
      <c r="AJ896" s="157"/>
      <c r="AK896" s="157"/>
      <c r="AL896" s="157"/>
      <c r="AM896" s="157"/>
    </row>
    <row r="897" spans="11:39">
      <c r="K897" s="4"/>
      <c r="L897" s="80"/>
      <c r="M897" s="80"/>
      <c r="N897" s="730"/>
      <c r="O897" s="80"/>
      <c r="P897" s="730"/>
      <c r="Q897" s="80"/>
      <c r="R897" s="80"/>
      <c r="S897" s="150"/>
      <c r="T897" s="731"/>
      <c r="U897" s="150"/>
      <c r="V897" s="150"/>
      <c r="W897" s="150"/>
      <c r="X897" s="150"/>
      <c r="Y897" s="150"/>
      <c r="Z897" s="150"/>
      <c r="AA897" s="150"/>
      <c r="AB897" s="150"/>
      <c r="AC897" s="150"/>
      <c r="AD897" s="150"/>
      <c r="AE897" s="150"/>
      <c r="AF897" s="150"/>
      <c r="AJ897" s="157"/>
      <c r="AK897" s="157"/>
      <c r="AL897" s="157"/>
      <c r="AM897" s="157"/>
    </row>
    <row r="898" spans="11:39">
      <c r="K898" s="4"/>
      <c r="L898" s="80"/>
      <c r="M898" s="80"/>
      <c r="N898" s="730"/>
      <c r="O898" s="80"/>
      <c r="P898" s="730"/>
      <c r="Q898" s="80"/>
      <c r="R898" s="80"/>
      <c r="S898" s="150"/>
      <c r="T898" s="731"/>
      <c r="U898" s="150"/>
      <c r="V898" s="150"/>
      <c r="W898" s="150"/>
      <c r="X898" s="150"/>
      <c r="Y898" s="150"/>
      <c r="Z898" s="150"/>
      <c r="AA898" s="150"/>
      <c r="AB898" s="150"/>
      <c r="AC898" s="150"/>
      <c r="AD898" s="150"/>
      <c r="AE898" s="150"/>
      <c r="AF898" s="150"/>
      <c r="AJ898" s="157"/>
      <c r="AK898" s="157"/>
      <c r="AL898" s="157"/>
      <c r="AM898" s="157"/>
    </row>
    <row r="899" spans="11:39">
      <c r="K899" s="134"/>
      <c r="L899" s="80"/>
      <c r="M899" s="80"/>
      <c r="N899" s="730"/>
      <c r="O899" s="80"/>
      <c r="P899" s="730"/>
      <c r="Q899" s="80"/>
      <c r="R899" s="80"/>
      <c r="S899" s="150"/>
      <c r="T899" s="731"/>
      <c r="U899" s="150"/>
      <c r="V899" s="150"/>
      <c r="W899" s="150"/>
      <c r="X899" s="150"/>
      <c r="Y899" s="150"/>
      <c r="Z899" s="150"/>
      <c r="AA899" s="150"/>
      <c r="AB899" s="150"/>
      <c r="AC899" s="150"/>
      <c r="AD899" s="150"/>
      <c r="AE899" s="150"/>
      <c r="AF899" s="150"/>
      <c r="AJ899" s="157"/>
      <c r="AK899" s="157"/>
      <c r="AL899" s="157"/>
      <c r="AM899" s="157"/>
    </row>
    <row r="900" spans="11:39">
      <c r="K900" s="4"/>
      <c r="L900" s="80"/>
      <c r="M900" s="80"/>
      <c r="N900" s="730"/>
      <c r="O900" s="80"/>
      <c r="P900" s="730"/>
      <c r="Q900" s="80"/>
      <c r="R900" s="80"/>
      <c r="S900" s="150"/>
      <c r="T900" s="731"/>
      <c r="U900" s="150"/>
      <c r="V900" s="150"/>
      <c r="W900" s="150"/>
      <c r="X900" s="150"/>
      <c r="Y900" s="150"/>
      <c r="Z900" s="150"/>
      <c r="AA900" s="150"/>
      <c r="AB900" s="150"/>
      <c r="AC900" s="150"/>
      <c r="AD900" s="150"/>
      <c r="AE900" s="150"/>
      <c r="AF900" s="150"/>
      <c r="AJ900" s="157"/>
      <c r="AK900" s="157"/>
      <c r="AL900" s="157"/>
      <c r="AM900" s="157"/>
    </row>
    <row r="901" spans="11:39">
      <c r="K901" s="4"/>
      <c r="L901" s="80"/>
      <c r="M901" s="80"/>
      <c r="N901" s="730"/>
      <c r="O901" s="80"/>
      <c r="P901" s="730"/>
      <c r="Q901" s="80"/>
      <c r="R901" s="80"/>
      <c r="S901" s="150"/>
      <c r="T901" s="731"/>
      <c r="U901" s="150"/>
      <c r="V901" s="150"/>
      <c r="W901" s="150"/>
      <c r="X901" s="150"/>
      <c r="Y901" s="150"/>
      <c r="Z901" s="150"/>
      <c r="AA901" s="150"/>
      <c r="AB901" s="150"/>
      <c r="AC901" s="150"/>
      <c r="AD901" s="150"/>
      <c r="AE901" s="150"/>
      <c r="AF901" s="150"/>
      <c r="AJ901" s="157"/>
      <c r="AK901" s="157"/>
      <c r="AL901" s="157"/>
      <c r="AM901" s="157"/>
    </row>
    <row r="902" spans="11:39">
      <c r="K902" s="4"/>
      <c r="L902" s="80"/>
      <c r="M902" s="80"/>
      <c r="N902" s="730"/>
      <c r="O902" s="80"/>
      <c r="P902" s="730"/>
      <c r="Q902" s="80"/>
      <c r="R902" s="80"/>
      <c r="S902" s="150"/>
      <c r="T902" s="731"/>
      <c r="U902" s="150"/>
      <c r="V902" s="150"/>
      <c r="W902" s="150"/>
      <c r="X902" s="150"/>
      <c r="Y902" s="150"/>
      <c r="Z902" s="150"/>
      <c r="AA902" s="150"/>
      <c r="AB902" s="150"/>
      <c r="AC902" s="150"/>
      <c r="AD902" s="150"/>
      <c r="AE902" s="150"/>
      <c r="AF902" s="150"/>
      <c r="AJ902" s="157"/>
      <c r="AK902" s="157"/>
      <c r="AL902" s="157"/>
      <c r="AM902" s="157"/>
    </row>
    <row r="903" spans="11:39">
      <c r="K903" s="134"/>
      <c r="L903" s="80"/>
      <c r="M903" s="80"/>
      <c r="N903" s="730"/>
      <c r="O903" s="80"/>
      <c r="P903" s="730"/>
      <c r="Q903" s="80"/>
      <c r="R903" s="80"/>
      <c r="S903" s="150"/>
      <c r="T903" s="731"/>
      <c r="U903" s="150"/>
      <c r="V903" s="150"/>
      <c r="W903" s="150"/>
      <c r="X903" s="150"/>
      <c r="Y903" s="150"/>
      <c r="Z903" s="150"/>
      <c r="AA903" s="150"/>
      <c r="AB903" s="150"/>
      <c r="AC903" s="150"/>
      <c r="AD903" s="150"/>
      <c r="AE903" s="150"/>
      <c r="AF903" s="150"/>
      <c r="AJ903" s="157"/>
      <c r="AK903" s="157"/>
      <c r="AL903" s="157"/>
      <c r="AM903" s="157"/>
    </row>
    <row r="904" spans="11:39">
      <c r="K904" s="4"/>
      <c r="L904" s="80"/>
      <c r="M904" s="80"/>
      <c r="N904" s="730"/>
      <c r="O904" s="80"/>
      <c r="P904" s="730"/>
      <c r="Q904" s="80"/>
      <c r="R904" s="80"/>
      <c r="S904" s="150"/>
      <c r="T904" s="731"/>
      <c r="U904" s="150"/>
      <c r="V904" s="150"/>
      <c r="W904" s="150"/>
      <c r="X904" s="150"/>
      <c r="Y904" s="150"/>
      <c r="Z904" s="150"/>
      <c r="AA904" s="150"/>
      <c r="AB904" s="150"/>
      <c r="AC904" s="150"/>
      <c r="AD904" s="150"/>
      <c r="AE904" s="150"/>
      <c r="AF904" s="150"/>
      <c r="AJ904" s="157"/>
      <c r="AK904" s="157"/>
      <c r="AL904" s="157"/>
      <c r="AM904" s="157"/>
    </row>
    <row r="905" spans="11:39">
      <c r="K905" s="4"/>
      <c r="L905" s="80"/>
      <c r="M905" s="80"/>
      <c r="N905" s="730"/>
      <c r="O905" s="80"/>
      <c r="P905" s="730"/>
      <c r="Q905" s="80"/>
      <c r="R905" s="80"/>
      <c r="S905" s="150"/>
      <c r="T905" s="731"/>
      <c r="U905" s="150"/>
      <c r="V905" s="150"/>
      <c r="W905" s="150"/>
      <c r="X905" s="150"/>
      <c r="Y905" s="150"/>
      <c r="Z905" s="150"/>
      <c r="AA905" s="150"/>
      <c r="AB905" s="150"/>
      <c r="AC905" s="150"/>
      <c r="AD905" s="150"/>
      <c r="AE905" s="150"/>
      <c r="AF905" s="150"/>
      <c r="AJ905" s="157"/>
      <c r="AK905" s="157"/>
      <c r="AL905" s="157"/>
      <c r="AM905" s="157"/>
    </row>
    <row r="906" spans="11:39">
      <c r="K906" s="4"/>
      <c r="L906" s="80"/>
      <c r="M906" s="80"/>
      <c r="N906" s="730"/>
      <c r="O906" s="80"/>
      <c r="P906" s="730"/>
      <c r="Q906" s="80"/>
      <c r="R906" s="80"/>
      <c r="S906" s="150"/>
      <c r="T906" s="731"/>
      <c r="U906" s="150"/>
      <c r="V906" s="150"/>
      <c r="W906" s="150"/>
      <c r="X906" s="150"/>
      <c r="Y906" s="150"/>
      <c r="Z906" s="150"/>
      <c r="AA906" s="150"/>
      <c r="AB906" s="150"/>
      <c r="AC906" s="150"/>
      <c r="AD906" s="150"/>
      <c r="AE906" s="150"/>
      <c r="AF906" s="150"/>
      <c r="AJ906" s="157"/>
      <c r="AK906" s="157"/>
      <c r="AL906" s="157"/>
      <c r="AM906" s="157"/>
    </row>
    <row r="907" spans="11:39">
      <c r="K907" s="134"/>
      <c r="L907" s="80"/>
      <c r="M907" s="80"/>
      <c r="N907" s="730"/>
      <c r="O907" s="80"/>
      <c r="P907" s="730"/>
      <c r="Q907" s="80"/>
      <c r="R907" s="80"/>
      <c r="S907" s="150"/>
      <c r="T907" s="731"/>
      <c r="U907" s="150"/>
      <c r="V907" s="150"/>
      <c r="W907" s="150"/>
      <c r="X907" s="150"/>
      <c r="Y907" s="150"/>
      <c r="Z907" s="150"/>
      <c r="AA907" s="150"/>
      <c r="AB907" s="150"/>
      <c r="AC907" s="150"/>
      <c r="AD907" s="150"/>
      <c r="AE907" s="150"/>
      <c r="AF907" s="150"/>
      <c r="AJ907" s="157"/>
      <c r="AK907" s="157"/>
      <c r="AL907" s="157"/>
      <c r="AM907" s="157"/>
    </row>
    <row r="908" spans="11:39">
      <c r="K908" s="4"/>
      <c r="L908" s="80"/>
      <c r="M908" s="80"/>
      <c r="N908" s="730"/>
      <c r="O908" s="80"/>
      <c r="P908" s="730"/>
      <c r="Q908" s="80"/>
      <c r="R908" s="80"/>
      <c r="S908" s="150"/>
      <c r="T908" s="731"/>
      <c r="U908" s="150"/>
      <c r="V908" s="150"/>
      <c r="W908" s="150"/>
      <c r="X908" s="150"/>
      <c r="Y908" s="150"/>
      <c r="Z908" s="150"/>
      <c r="AA908" s="150"/>
      <c r="AB908" s="150"/>
      <c r="AC908" s="150"/>
      <c r="AD908" s="150"/>
      <c r="AE908" s="150"/>
      <c r="AF908" s="150"/>
      <c r="AJ908" s="157"/>
      <c r="AK908" s="157"/>
      <c r="AL908" s="157"/>
      <c r="AM908" s="157"/>
    </row>
    <row r="909" spans="11:39">
      <c r="K909" s="4"/>
      <c r="L909" s="80"/>
      <c r="M909" s="80"/>
      <c r="N909" s="730"/>
      <c r="O909" s="80"/>
      <c r="P909" s="730"/>
      <c r="Q909" s="80"/>
      <c r="R909" s="80"/>
      <c r="S909" s="150"/>
      <c r="T909" s="731"/>
      <c r="U909" s="150"/>
      <c r="V909" s="150"/>
      <c r="W909" s="150"/>
      <c r="X909" s="150"/>
      <c r="Y909" s="150"/>
      <c r="Z909" s="150"/>
      <c r="AA909" s="150"/>
      <c r="AB909" s="150"/>
      <c r="AC909" s="150"/>
      <c r="AD909" s="150"/>
      <c r="AE909" s="150"/>
      <c r="AF909" s="150"/>
      <c r="AJ909" s="157"/>
      <c r="AK909" s="157"/>
      <c r="AL909" s="157"/>
      <c r="AM909" s="157"/>
    </row>
    <row r="910" spans="11:39">
      <c r="K910" s="4"/>
      <c r="L910" s="80"/>
      <c r="M910" s="80"/>
      <c r="N910" s="730"/>
      <c r="O910" s="80"/>
      <c r="P910" s="730"/>
      <c r="Q910" s="80"/>
      <c r="R910" s="80"/>
      <c r="S910" s="150"/>
      <c r="T910" s="731"/>
      <c r="U910" s="150"/>
      <c r="V910" s="150"/>
      <c r="W910" s="150"/>
      <c r="X910" s="150"/>
      <c r="Y910" s="150"/>
      <c r="Z910" s="150"/>
      <c r="AA910" s="150"/>
      <c r="AB910" s="150"/>
      <c r="AC910" s="150"/>
      <c r="AD910" s="150"/>
      <c r="AE910" s="150"/>
      <c r="AF910" s="150"/>
      <c r="AJ910" s="157"/>
      <c r="AK910" s="157"/>
      <c r="AL910" s="157"/>
      <c r="AM910" s="157"/>
    </row>
    <row r="911" spans="11:39">
      <c r="K911" s="134"/>
      <c r="L911" s="80"/>
      <c r="M911" s="80"/>
      <c r="N911" s="730"/>
      <c r="O911" s="80"/>
      <c r="P911" s="730"/>
      <c r="Q911" s="80"/>
      <c r="R911" s="80"/>
      <c r="S911" s="150"/>
      <c r="T911" s="731"/>
      <c r="U911" s="150"/>
      <c r="V911" s="150"/>
      <c r="W911" s="150"/>
      <c r="X911" s="150"/>
      <c r="Y911" s="150"/>
      <c r="Z911" s="150"/>
      <c r="AA911" s="150"/>
      <c r="AB911" s="150"/>
      <c r="AC911" s="150"/>
      <c r="AD911" s="150"/>
      <c r="AE911" s="150"/>
      <c r="AF911" s="150"/>
      <c r="AJ911" s="157"/>
      <c r="AK911" s="157"/>
      <c r="AL911" s="157"/>
      <c r="AM911" s="157"/>
    </row>
    <row r="912" spans="11:39">
      <c r="K912" s="4"/>
      <c r="L912" s="80"/>
      <c r="M912" s="80"/>
      <c r="N912" s="730"/>
      <c r="O912" s="80"/>
      <c r="P912" s="730"/>
      <c r="Q912" s="80"/>
      <c r="R912" s="80"/>
      <c r="S912" s="150"/>
      <c r="T912" s="731"/>
      <c r="U912" s="150"/>
      <c r="V912" s="150"/>
      <c r="W912" s="150"/>
      <c r="X912" s="150"/>
      <c r="Y912" s="150"/>
      <c r="Z912" s="150"/>
      <c r="AA912" s="150"/>
      <c r="AB912" s="150"/>
      <c r="AC912" s="150"/>
      <c r="AD912" s="150"/>
      <c r="AE912" s="150"/>
      <c r="AF912" s="150"/>
    </row>
    <row r="913" spans="11:32">
      <c r="K913" s="4"/>
      <c r="L913" s="80"/>
      <c r="M913" s="80"/>
      <c r="N913" s="730"/>
      <c r="O913" s="80"/>
      <c r="P913" s="730"/>
      <c r="Q913" s="80"/>
      <c r="R913" s="80"/>
      <c r="S913" s="150"/>
      <c r="T913" s="731"/>
      <c r="U913" s="150"/>
      <c r="V913" s="150"/>
      <c r="W913" s="150"/>
      <c r="X913" s="150"/>
      <c r="Y913" s="150"/>
      <c r="Z913" s="150"/>
      <c r="AA913" s="150"/>
      <c r="AB913" s="150"/>
      <c r="AC913" s="150"/>
      <c r="AD913" s="150"/>
      <c r="AE913" s="150"/>
      <c r="AF913" s="150"/>
    </row>
    <row r="914" spans="11:32">
      <c r="K914" s="4"/>
      <c r="L914" s="80"/>
      <c r="M914" s="80"/>
      <c r="N914" s="730"/>
      <c r="O914" s="80"/>
      <c r="P914" s="730"/>
      <c r="Q914" s="80"/>
      <c r="R914" s="80"/>
      <c r="S914" s="150"/>
      <c r="T914" s="731"/>
      <c r="U914" s="150"/>
      <c r="V914" s="150"/>
      <c r="W914" s="150"/>
      <c r="X914" s="150"/>
      <c r="Y914" s="150"/>
      <c r="Z914" s="150"/>
      <c r="AA914" s="150"/>
      <c r="AB914" s="150"/>
      <c r="AC914" s="150"/>
      <c r="AD914" s="150"/>
      <c r="AE914" s="150"/>
      <c r="AF914" s="150"/>
    </row>
    <row r="915" spans="11:32">
      <c r="K915" s="134"/>
      <c r="L915" s="80"/>
      <c r="M915" s="80"/>
      <c r="N915" s="730"/>
      <c r="O915" s="80"/>
      <c r="P915" s="730"/>
      <c r="Q915" s="80"/>
      <c r="R915" s="80"/>
      <c r="S915" s="150"/>
      <c r="T915" s="731"/>
      <c r="U915" s="150"/>
      <c r="V915" s="150"/>
      <c r="W915" s="150"/>
      <c r="X915" s="150"/>
      <c r="Y915" s="150"/>
      <c r="Z915" s="150"/>
      <c r="AA915" s="150"/>
      <c r="AB915" s="150"/>
      <c r="AC915" s="150"/>
      <c r="AD915" s="150"/>
      <c r="AE915" s="150"/>
      <c r="AF915" s="150"/>
    </row>
    <row r="916" spans="11:32">
      <c r="K916" s="4"/>
      <c r="L916" s="80"/>
      <c r="M916" s="80"/>
      <c r="N916" s="730"/>
      <c r="O916" s="80"/>
      <c r="P916" s="730"/>
      <c r="Q916" s="80"/>
      <c r="R916" s="80"/>
      <c r="S916" s="150"/>
      <c r="T916" s="731"/>
      <c r="U916" s="150"/>
      <c r="V916" s="150"/>
      <c r="W916" s="150"/>
      <c r="X916" s="150"/>
      <c r="Y916" s="150"/>
      <c r="Z916" s="150"/>
      <c r="AA916" s="150"/>
      <c r="AB916" s="150"/>
      <c r="AC916" s="150"/>
      <c r="AD916" s="150"/>
      <c r="AE916" s="150"/>
      <c r="AF916" s="150"/>
    </row>
    <row r="917" spans="11:32">
      <c r="K917" s="4"/>
      <c r="L917" s="80"/>
      <c r="M917" s="80"/>
      <c r="N917" s="730"/>
      <c r="O917" s="80"/>
      <c r="P917" s="730"/>
      <c r="Q917" s="80"/>
      <c r="R917" s="80"/>
      <c r="S917" s="150"/>
      <c r="T917" s="731"/>
      <c r="U917" s="150"/>
      <c r="V917" s="150"/>
      <c r="W917" s="150"/>
      <c r="X917" s="150"/>
      <c r="Y917" s="150"/>
      <c r="Z917" s="150"/>
      <c r="AA917" s="150"/>
      <c r="AB917" s="150"/>
      <c r="AC917" s="150"/>
      <c r="AD917" s="150"/>
      <c r="AE917" s="150"/>
      <c r="AF917" s="150"/>
    </row>
    <row r="918" spans="11:32">
      <c r="K918" s="4"/>
      <c r="L918" s="80"/>
      <c r="M918" s="80"/>
      <c r="N918" s="730"/>
      <c r="O918" s="80"/>
      <c r="P918" s="730"/>
      <c r="Q918" s="80"/>
      <c r="R918" s="80"/>
      <c r="S918" s="150"/>
      <c r="T918" s="731"/>
      <c r="U918" s="150"/>
      <c r="V918" s="150"/>
      <c r="W918" s="150"/>
      <c r="X918" s="150"/>
      <c r="Y918" s="150"/>
      <c r="Z918" s="150"/>
      <c r="AA918" s="150"/>
      <c r="AB918" s="150"/>
      <c r="AC918" s="150"/>
      <c r="AD918" s="150"/>
      <c r="AE918" s="150"/>
      <c r="AF918" s="150"/>
    </row>
    <row r="919" spans="11:32">
      <c r="K919" s="134"/>
      <c r="L919" s="80"/>
      <c r="M919" s="80"/>
      <c r="N919" s="730"/>
      <c r="O919" s="80"/>
      <c r="P919" s="730"/>
      <c r="Q919" s="80"/>
      <c r="R919" s="80"/>
      <c r="S919" s="150"/>
      <c r="T919" s="731"/>
      <c r="U919" s="150"/>
      <c r="V919" s="150"/>
      <c r="W919" s="150"/>
      <c r="X919" s="150"/>
      <c r="Y919" s="150"/>
      <c r="Z919" s="150"/>
      <c r="AA919" s="150"/>
      <c r="AB919" s="150"/>
      <c r="AC919" s="150"/>
      <c r="AD919" s="150"/>
      <c r="AE919" s="150"/>
      <c r="AF919" s="150"/>
    </row>
    <row r="920" spans="11:32">
      <c r="K920" s="4"/>
      <c r="L920" s="80"/>
      <c r="M920" s="80"/>
      <c r="N920" s="730"/>
      <c r="O920" s="80"/>
      <c r="P920" s="730"/>
      <c r="Q920" s="80"/>
      <c r="R920" s="80"/>
      <c r="S920" s="150"/>
      <c r="T920" s="731"/>
      <c r="U920" s="150"/>
      <c r="V920" s="150"/>
      <c r="W920" s="150"/>
      <c r="X920" s="150"/>
      <c r="Y920" s="150"/>
      <c r="Z920" s="150"/>
      <c r="AA920" s="150"/>
      <c r="AB920" s="150"/>
      <c r="AC920" s="150"/>
      <c r="AD920" s="150"/>
      <c r="AE920" s="150"/>
      <c r="AF920" s="150"/>
    </row>
    <row r="921" spans="11:32">
      <c r="K921" s="4"/>
      <c r="L921" s="80"/>
      <c r="M921" s="80"/>
      <c r="N921" s="730"/>
      <c r="O921" s="80"/>
      <c r="P921" s="730"/>
      <c r="Q921" s="80"/>
      <c r="R921" s="80"/>
      <c r="S921" s="150"/>
      <c r="T921" s="731"/>
      <c r="U921" s="150"/>
      <c r="V921" s="150"/>
      <c r="W921" s="150"/>
      <c r="X921" s="150"/>
      <c r="Y921" s="150"/>
      <c r="Z921" s="150"/>
      <c r="AA921" s="150"/>
      <c r="AB921" s="150"/>
      <c r="AC921" s="150"/>
      <c r="AD921" s="150"/>
      <c r="AE921" s="150"/>
      <c r="AF921" s="150"/>
    </row>
    <row r="922" spans="11:32">
      <c r="K922" s="4"/>
      <c r="L922" s="80"/>
      <c r="M922" s="80"/>
      <c r="N922" s="730"/>
      <c r="O922" s="80"/>
      <c r="P922" s="730"/>
      <c r="Q922" s="80"/>
      <c r="R922" s="80"/>
      <c r="S922" s="150"/>
      <c r="T922" s="731"/>
      <c r="U922" s="150"/>
      <c r="V922" s="150"/>
      <c r="W922" s="150"/>
      <c r="X922" s="150"/>
      <c r="Y922" s="150"/>
      <c r="Z922" s="150"/>
      <c r="AA922" s="150"/>
      <c r="AB922" s="150"/>
      <c r="AC922" s="150"/>
      <c r="AD922" s="150"/>
      <c r="AE922" s="150"/>
      <c r="AF922" s="150"/>
    </row>
    <row r="923" spans="11:32">
      <c r="K923" s="134"/>
      <c r="L923" s="80"/>
      <c r="M923" s="80"/>
      <c r="N923" s="730"/>
      <c r="O923" s="80"/>
      <c r="P923" s="730"/>
      <c r="Q923" s="80"/>
      <c r="R923" s="80"/>
      <c r="S923" s="150"/>
      <c r="T923" s="731"/>
      <c r="U923" s="150"/>
      <c r="V923" s="150"/>
      <c r="W923" s="150"/>
      <c r="X923" s="150"/>
      <c r="Y923" s="150"/>
      <c r="Z923" s="150"/>
      <c r="AA923" s="150"/>
      <c r="AB923" s="150"/>
      <c r="AC923" s="150"/>
      <c r="AD923" s="150"/>
      <c r="AE923" s="150"/>
      <c r="AF923" s="150"/>
    </row>
    <row r="924" spans="11:32">
      <c r="K924" s="4"/>
      <c r="L924" s="80"/>
      <c r="M924" s="80"/>
      <c r="N924" s="730"/>
      <c r="O924" s="80"/>
      <c r="P924" s="730"/>
      <c r="Q924" s="80"/>
      <c r="R924" s="80"/>
      <c r="S924" s="150"/>
      <c r="T924" s="731"/>
      <c r="U924" s="150"/>
      <c r="V924" s="150"/>
      <c r="W924" s="150"/>
      <c r="X924" s="150"/>
      <c r="Y924" s="150"/>
      <c r="Z924" s="150"/>
      <c r="AA924" s="150"/>
      <c r="AB924" s="150"/>
      <c r="AC924" s="150"/>
      <c r="AD924" s="150"/>
      <c r="AE924" s="150"/>
      <c r="AF924" s="150"/>
    </row>
    <row r="925" spans="11:32">
      <c r="K925" s="4"/>
      <c r="L925" s="80"/>
      <c r="M925" s="80"/>
      <c r="N925" s="730"/>
      <c r="O925" s="80"/>
      <c r="P925" s="730"/>
      <c r="Q925" s="80"/>
      <c r="R925" s="80"/>
      <c r="S925" s="150"/>
      <c r="T925" s="731"/>
      <c r="U925" s="150"/>
      <c r="V925" s="150"/>
      <c r="W925" s="150"/>
      <c r="X925" s="150"/>
      <c r="Y925" s="150"/>
      <c r="Z925" s="150"/>
      <c r="AA925" s="150"/>
      <c r="AB925" s="150"/>
      <c r="AC925" s="150"/>
      <c r="AD925" s="150"/>
      <c r="AE925" s="150"/>
      <c r="AF925" s="150"/>
    </row>
    <row r="926" spans="11:32">
      <c r="K926" s="4"/>
      <c r="L926" s="80"/>
      <c r="M926" s="80"/>
      <c r="N926" s="730"/>
      <c r="O926" s="80"/>
      <c r="P926" s="730"/>
      <c r="Q926" s="80"/>
      <c r="R926" s="80"/>
      <c r="S926" s="150"/>
      <c r="T926" s="731"/>
      <c r="U926" s="150"/>
      <c r="V926" s="150"/>
      <c r="W926" s="150"/>
      <c r="X926" s="150"/>
      <c r="Y926" s="150"/>
      <c r="Z926" s="150"/>
      <c r="AA926" s="150"/>
      <c r="AB926" s="150"/>
      <c r="AC926" s="150"/>
      <c r="AD926" s="150"/>
      <c r="AE926" s="150"/>
      <c r="AF926" s="150"/>
    </row>
    <row r="927" spans="11:32">
      <c r="K927" s="134"/>
      <c r="L927" s="80"/>
      <c r="M927" s="80"/>
      <c r="N927" s="730"/>
      <c r="O927" s="80"/>
      <c r="P927" s="730"/>
      <c r="Q927" s="80"/>
      <c r="R927" s="80"/>
      <c r="S927" s="150"/>
      <c r="T927" s="731"/>
      <c r="U927" s="150"/>
      <c r="V927" s="150"/>
      <c r="W927" s="150"/>
      <c r="X927" s="150"/>
      <c r="Y927" s="150"/>
      <c r="Z927" s="150"/>
      <c r="AA927" s="150"/>
      <c r="AB927" s="150"/>
      <c r="AC927" s="150"/>
      <c r="AD927" s="150"/>
      <c r="AE927" s="150"/>
      <c r="AF927" s="150"/>
    </row>
    <row r="928" spans="11:32">
      <c r="K928" s="4"/>
      <c r="L928" s="80"/>
      <c r="M928" s="80"/>
      <c r="N928" s="730"/>
      <c r="O928" s="80"/>
      <c r="P928" s="730"/>
      <c r="Q928" s="80"/>
      <c r="R928" s="80"/>
      <c r="S928" s="150"/>
      <c r="T928" s="731"/>
      <c r="U928" s="150"/>
      <c r="V928" s="150"/>
      <c r="W928" s="150"/>
      <c r="X928" s="150"/>
      <c r="Y928" s="150"/>
      <c r="Z928" s="150"/>
      <c r="AA928" s="150"/>
      <c r="AB928" s="150"/>
      <c r="AC928" s="150"/>
      <c r="AD928" s="150"/>
      <c r="AE928" s="150"/>
      <c r="AF928" s="150"/>
    </row>
    <row r="929" spans="11:32">
      <c r="K929" s="4"/>
      <c r="L929" s="80"/>
      <c r="M929" s="80"/>
      <c r="N929" s="730"/>
      <c r="O929" s="80"/>
      <c r="P929" s="730"/>
      <c r="Q929" s="80"/>
      <c r="R929" s="80"/>
      <c r="S929" s="150"/>
      <c r="T929" s="731"/>
      <c r="U929" s="150"/>
      <c r="V929" s="150"/>
      <c r="W929" s="150"/>
      <c r="X929" s="150"/>
      <c r="Y929" s="150"/>
      <c r="Z929" s="150"/>
      <c r="AA929" s="150"/>
      <c r="AB929" s="150"/>
      <c r="AC929" s="150"/>
      <c r="AD929" s="150"/>
      <c r="AE929" s="150"/>
      <c r="AF929" s="150"/>
    </row>
    <row r="930" spans="11:32">
      <c r="K930" s="4"/>
      <c r="L930" s="80"/>
      <c r="M930" s="80"/>
      <c r="N930" s="730"/>
      <c r="O930" s="80"/>
      <c r="P930" s="730"/>
      <c r="Q930" s="80"/>
      <c r="R930" s="80"/>
      <c r="S930" s="150"/>
      <c r="T930" s="731"/>
      <c r="U930" s="150"/>
      <c r="V930" s="150"/>
      <c r="W930" s="150"/>
      <c r="X930" s="150"/>
      <c r="Y930" s="150"/>
      <c r="Z930" s="150"/>
      <c r="AA930" s="150"/>
      <c r="AB930" s="150"/>
      <c r="AC930" s="150"/>
      <c r="AD930" s="150"/>
      <c r="AE930" s="150"/>
      <c r="AF930" s="150"/>
    </row>
    <row r="931" spans="11:32">
      <c r="K931" s="134"/>
      <c r="L931" s="80"/>
      <c r="M931" s="80"/>
      <c r="N931" s="730"/>
      <c r="O931" s="80"/>
      <c r="P931" s="730"/>
      <c r="Q931" s="80"/>
      <c r="R931" s="80"/>
      <c r="S931" s="150"/>
      <c r="T931" s="731"/>
      <c r="U931" s="150"/>
      <c r="V931" s="150"/>
      <c r="W931" s="150"/>
      <c r="X931" s="150"/>
      <c r="Y931" s="150"/>
      <c r="Z931" s="150"/>
      <c r="AA931" s="150"/>
      <c r="AB931" s="150"/>
      <c r="AC931" s="150"/>
      <c r="AD931" s="150"/>
      <c r="AE931" s="150"/>
      <c r="AF931" s="150"/>
    </row>
    <row r="932" spans="11:32">
      <c r="K932" s="4"/>
      <c r="L932" s="80"/>
      <c r="M932" s="80"/>
      <c r="N932" s="730"/>
      <c r="O932" s="80"/>
      <c r="P932" s="730"/>
      <c r="Q932" s="80"/>
      <c r="R932" s="80"/>
      <c r="S932" s="150"/>
      <c r="T932" s="731"/>
      <c r="U932" s="150"/>
      <c r="V932" s="150"/>
      <c r="W932" s="150"/>
      <c r="X932" s="150"/>
      <c r="Y932" s="150"/>
      <c r="Z932" s="150"/>
      <c r="AA932" s="150"/>
      <c r="AB932" s="150"/>
      <c r="AC932" s="150"/>
      <c r="AD932" s="150"/>
      <c r="AE932" s="150"/>
      <c r="AF932" s="150"/>
    </row>
    <row r="933" spans="11:32">
      <c r="K933" s="4"/>
      <c r="L933" s="80"/>
      <c r="M933" s="80"/>
      <c r="N933" s="730"/>
      <c r="O933" s="80"/>
      <c r="P933" s="730"/>
      <c r="Q933" s="80"/>
      <c r="R933" s="80"/>
      <c r="S933" s="150"/>
      <c r="T933" s="731"/>
      <c r="U933" s="150"/>
      <c r="V933" s="150"/>
      <c r="W933" s="150"/>
      <c r="X933" s="150"/>
      <c r="Y933" s="150"/>
      <c r="Z933" s="150"/>
      <c r="AA933" s="150"/>
      <c r="AB933" s="150"/>
      <c r="AC933" s="150"/>
      <c r="AD933" s="150"/>
      <c r="AE933" s="150"/>
      <c r="AF933" s="150"/>
    </row>
    <row r="934" spans="11:32">
      <c r="K934" s="4"/>
      <c r="L934" s="80"/>
      <c r="M934" s="80"/>
      <c r="N934" s="730"/>
      <c r="O934" s="80"/>
      <c r="P934" s="730"/>
      <c r="Q934" s="80"/>
      <c r="R934" s="80"/>
      <c r="S934" s="150"/>
      <c r="T934" s="731"/>
      <c r="U934" s="150"/>
      <c r="V934" s="150"/>
      <c r="W934" s="150"/>
      <c r="X934" s="150"/>
      <c r="Y934" s="150"/>
      <c r="Z934" s="150"/>
      <c r="AA934" s="150"/>
      <c r="AB934" s="150"/>
      <c r="AC934" s="150"/>
      <c r="AD934" s="150"/>
      <c r="AE934" s="150"/>
      <c r="AF934" s="150"/>
    </row>
    <row r="935" spans="11:32">
      <c r="K935" s="134"/>
      <c r="L935" s="80"/>
      <c r="M935" s="80"/>
      <c r="N935" s="730"/>
      <c r="O935" s="80"/>
      <c r="P935" s="730"/>
      <c r="Q935" s="80"/>
      <c r="R935" s="80"/>
      <c r="S935" s="150"/>
      <c r="T935" s="731"/>
      <c r="U935" s="150"/>
      <c r="V935" s="150"/>
      <c r="W935" s="150"/>
      <c r="X935" s="150"/>
      <c r="Y935" s="150"/>
      <c r="Z935" s="150"/>
      <c r="AA935" s="150"/>
      <c r="AB935" s="150"/>
      <c r="AC935" s="150"/>
      <c r="AD935" s="150"/>
      <c r="AE935" s="150"/>
      <c r="AF935" s="150"/>
    </row>
    <row r="936" spans="11:32">
      <c r="K936" s="4"/>
      <c r="L936" s="80"/>
      <c r="M936" s="80"/>
      <c r="N936" s="730"/>
      <c r="O936" s="80"/>
      <c r="P936" s="730"/>
      <c r="Q936" s="80"/>
      <c r="R936" s="80"/>
      <c r="S936" s="150"/>
      <c r="T936" s="731"/>
      <c r="U936" s="150"/>
      <c r="V936" s="150"/>
      <c r="W936" s="150"/>
      <c r="X936" s="150"/>
      <c r="Y936" s="150"/>
      <c r="Z936" s="150"/>
      <c r="AA936" s="150"/>
      <c r="AB936" s="150"/>
      <c r="AC936" s="150"/>
      <c r="AD936" s="150"/>
      <c r="AE936" s="150"/>
      <c r="AF936" s="150"/>
    </row>
    <row r="937" spans="11:32">
      <c r="K937" s="4"/>
      <c r="L937" s="80"/>
      <c r="M937" s="80"/>
      <c r="N937" s="730"/>
      <c r="O937" s="80"/>
      <c r="P937" s="730"/>
      <c r="Q937" s="80"/>
      <c r="R937" s="80"/>
      <c r="S937" s="150"/>
      <c r="T937" s="731"/>
      <c r="U937" s="150"/>
      <c r="V937" s="150"/>
      <c r="W937" s="150"/>
      <c r="X937" s="150"/>
      <c r="Y937" s="150"/>
      <c r="Z937" s="150"/>
      <c r="AA937" s="150"/>
      <c r="AB937" s="150"/>
      <c r="AC937" s="150"/>
      <c r="AD937" s="150"/>
      <c r="AE937" s="150"/>
      <c r="AF937" s="150"/>
    </row>
    <row r="938" spans="11:32">
      <c r="K938" s="4"/>
      <c r="L938" s="80"/>
      <c r="M938" s="80"/>
      <c r="N938" s="730"/>
      <c r="O938" s="80"/>
      <c r="P938" s="730"/>
      <c r="Q938" s="80"/>
      <c r="R938" s="80"/>
      <c r="S938" s="150"/>
      <c r="T938" s="731"/>
      <c r="U938" s="150"/>
      <c r="V938" s="150"/>
      <c r="W938" s="150"/>
      <c r="X938" s="150"/>
      <c r="Y938" s="150"/>
      <c r="Z938" s="150"/>
      <c r="AA938" s="150"/>
      <c r="AB938" s="150"/>
      <c r="AC938" s="150"/>
      <c r="AD938" s="150"/>
      <c r="AE938" s="150"/>
      <c r="AF938" s="150"/>
    </row>
    <row r="939" spans="11:32">
      <c r="K939" s="134"/>
      <c r="L939" s="80"/>
      <c r="M939" s="80"/>
      <c r="N939" s="730"/>
      <c r="O939" s="80"/>
      <c r="P939" s="730"/>
      <c r="Q939" s="80"/>
      <c r="R939" s="80"/>
      <c r="S939" s="150"/>
      <c r="T939" s="731"/>
      <c r="U939" s="150"/>
      <c r="V939" s="150"/>
      <c r="W939" s="150"/>
      <c r="X939" s="150"/>
      <c r="Y939" s="150"/>
      <c r="Z939" s="150"/>
      <c r="AA939" s="150"/>
      <c r="AB939" s="150"/>
      <c r="AC939" s="150"/>
      <c r="AD939" s="150"/>
      <c r="AE939" s="150"/>
      <c r="AF939" s="150"/>
    </row>
    <row r="940" spans="11:32">
      <c r="K940" s="4"/>
      <c r="L940" s="80"/>
      <c r="M940" s="80"/>
      <c r="N940" s="730"/>
      <c r="O940" s="80"/>
      <c r="P940" s="730"/>
      <c r="Q940" s="80"/>
      <c r="R940" s="80"/>
      <c r="S940" s="150"/>
      <c r="T940" s="731"/>
      <c r="U940" s="150"/>
      <c r="V940" s="150"/>
      <c r="W940" s="150"/>
      <c r="X940" s="150"/>
      <c r="Y940" s="150"/>
      <c r="Z940" s="150"/>
      <c r="AA940" s="150"/>
      <c r="AB940" s="150"/>
      <c r="AC940" s="150"/>
      <c r="AD940" s="150"/>
      <c r="AE940" s="150"/>
      <c r="AF940" s="150"/>
    </row>
    <row r="941" spans="11:32">
      <c r="K941" s="4"/>
      <c r="L941" s="80"/>
      <c r="M941" s="80"/>
      <c r="N941" s="730"/>
      <c r="O941" s="80"/>
      <c r="P941" s="730"/>
      <c r="Q941" s="80"/>
      <c r="R941" s="80"/>
      <c r="S941" s="150"/>
      <c r="T941" s="731"/>
      <c r="U941" s="150"/>
      <c r="V941" s="150"/>
      <c r="W941" s="150"/>
      <c r="X941" s="150"/>
      <c r="Y941" s="150"/>
      <c r="Z941" s="150"/>
      <c r="AA941" s="150"/>
      <c r="AB941" s="150"/>
      <c r="AC941" s="150"/>
      <c r="AD941" s="150"/>
      <c r="AE941" s="150"/>
      <c r="AF941" s="150"/>
    </row>
    <row r="942" spans="11:32">
      <c r="K942" s="4"/>
      <c r="L942" s="80"/>
      <c r="M942" s="80"/>
      <c r="N942" s="730"/>
      <c r="O942" s="80"/>
      <c r="P942" s="730"/>
      <c r="Q942" s="80"/>
      <c r="R942" s="80"/>
      <c r="S942" s="150"/>
      <c r="T942" s="731"/>
      <c r="U942" s="150"/>
      <c r="V942" s="150"/>
      <c r="W942" s="150"/>
      <c r="X942" s="150"/>
      <c r="Y942" s="150"/>
      <c r="Z942" s="150"/>
      <c r="AA942" s="150"/>
      <c r="AB942" s="150"/>
      <c r="AC942" s="150"/>
      <c r="AD942" s="150"/>
      <c r="AE942" s="150"/>
      <c r="AF942" s="150"/>
    </row>
    <row r="943" spans="11:32">
      <c r="K943" s="134"/>
      <c r="L943" s="80"/>
      <c r="M943" s="80"/>
      <c r="N943" s="730"/>
      <c r="O943" s="80"/>
      <c r="P943" s="730"/>
      <c r="Q943" s="80"/>
      <c r="R943" s="80"/>
      <c r="S943" s="150"/>
      <c r="T943" s="731"/>
      <c r="U943" s="150"/>
      <c r="V943" s="150"/>
      <c r="W943" s="150"/>
      <c r="X943" s="150"/>
      <c r="Y943" s="150"/>
      <c r="Z943" s="150"/>
      <c r="AA943" s="150"/>
      <c r="AB943" s="150"/>
      <c r="AC943" s="150"/>
      <c r="AD943" s="150"/>
      <c r="AE943" s="150"/>
      <c r="AF943" s="150"/>
    </row>
    <row r="944" spans="11:32">
      <c r="K944" s="4"/>
      <c r="L944" s="721"/>
      <c r="M944" s="80"/>
      <c r="N944" s="730"/>
      <c r="O944" s="721"/>
      <c r="P944" s="730"/>
      <c r="Q944" s="80"/>
      <c r="R944" s="80"/>
      <c r="S944" s="150"/>
      <c r="T944" s="731"/>
      <c r="U944" s="150"/>
      <c r="V944" s="150"/>
      <c r="W944" s="150"/>
      <c r="X944" s="150"/>
      <c r="Y944" s="150"/>
      <c r="Z944" s="150"/>
      <c r="AA944" s="150"/>
      <c r="AB944" s="150"/>
      <c r="AC944" s="150"/>
      <c r="AD944" s="150"/>
      <c r="AE944" s="150"/>
      <c r="AF944" s="150"/>
    </row>
  </sheetData>
  <mergeCells count="9">
    <mergeCell ref="D11:N11"/>
    <mergeCell ref="BG20:BI20"/>
    <mergeCell ref="BK20:BL20"/>
    <mergeCell ref="C20:E20"/>
    <mergeCell ref="K20:Y20"/>
    <mergeCell ref="AA20:AC20"/>
    <mergeCell ref="AE20:AF20"/>
    <mergeCell ref="AI20:AK20"/>
    <mergeCell ref="AQ20:BE20"/>
  </mergeCells>
  <hyperlinks>
    <hyperlink ref="N2" location="NOTES!A65" display="BACK" xr:uid="{00000000-0004-0000-1700-000000000000}"/>
    <hyperlink ref="AI2" location="NOTES!A65" display="BACK" xr:uid="{00000000-0004-0000-1700-000001000000}"/>
  </hyperlinks>
  <pageMargins left="0.7" right="0.7" top="0.75" bottom="0.75" header="0.3" footer="0.3"/>
  <pageSetup orientation="portrait" r:id="rId1"/>
  <drawing r:id="rId2"/>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C950C3-A0B2-48CE-B16B-0AF669D5AA35}">
  <sheetPr codeName="Sheet29"/>
  <dimension ref="A1:BZ73"/>
  <sheetViews>
    <sheetView zoomScale="75" zoomScaleNormal="75" workbookViewId="0">
      <selection activeCell="A12" sqref="A12"/>
    </sheetView>
  </sheetViews>
  <sheetFormatPr defaultColWidth="9.33203125" defaultRowHeight="13.2"/>
  <cols>
    <col min="1" max="1" width="9.5546875" style="3" customWidth="1"/>
    <col min="2" max="2" width="12.5546875" style="3" customWidth="1"/>
    <col min="3" max="3" width="15.44140625" style="3" customWidth="1"/>
    <col min="4" max="4" width="20" style="3" customWidth="1"/>
    <col min="5" max="6" width="16.6640625" style="3" customWidth="1"/>
    <col min="7" max="7" width="19.5546875" style="3" customWidth="1"/>
    <col min="8" max="8" width="17.6640625" style="3" customWidth="1"/>
    <col min="9" max="9" width="21.5546875" style="3" customWidth="1"/>
    <col min="10" max="10" width="14.5546875" style="3" customWidth="1"/>
    <col min="11" max="11" width="13.5546875" style="3" customWidth="1"/>
    <col min="12" max="15" width="13.44140625" style="3" customWidth="1"/>
    <col min="16" max="16" width="19.5546875" style="3" customWidth="1"/>
    <col min="17" max="17" width="14.44140625" style="3" customWidth="1"/>
    <col min="18" max="18" width="16.44140625" style="3" customWidth="1"/>
    <col min="19" max="19" width="9.5546875" style="796" customWidth="1"/>
    <col min="20" max="20" width="17" style="3" bestFit="1" customWidth="1"/>
    <col min="21" max="21" width="18.33203125" style="3" customWidth="1"/>
    <col min="22" max="24" width="15.33203125" style="3" customWidth="1"/>
    <col min="25" max="25" width="19" style="3" customWidth="1"/>
    <col min="26" max="26" width="18" style="3" customWidth="1"/>
    <col min="27" max="27" width="19" style="3" customWidth="1"/>
    <col min="28" max="29" width="15.5546875" style="3" customWidth="1"/>
    <col min="30" max="30" width="15.33203125" style="3" customWidth="1"/>
    <col min="31" max="31" width="15.44140625" style="3" customWidth="1"/>
    <col min="32" max="32" width="10.44140625" style="3" customWidth="1"/>
    <col min="33" max="33" width="19" style="3" customWidth="1"/>
    <col min="34" max="34" width="15.5546875" style="3" customWidth="1"/>
    <col min="35" max="35" width="13.5546875" style="3" customWidth="1"/>
    <col min="36" max="36" width="14.44140625" style="3" customWidth="1"/>
    <col min="37" max="37" width="14.33203125" style="3" customWidth="1"/>
    <col min="38" max="38" width="24.6640625" style="3" customWidth="1"/>
    <col min="39" max="39" width="15.44140625" style="3" customWidth="1"/>
    <col min="40" max="40" width="16.5546875" style="3" bestFit="1" customWidth="1"/>
    <col min="41" max="41" width="17.44140625" style="3" bestFit="1" customWidth="1"/>
    <col min="42" max="42" width="14.5546875" style="3" bestFit="1" customWidth="1"/>
    <col min="43" max="43" width="15.5546875" style="3" bestFit="1" customWidth="1"/>
    <col min="44" max="44" width="15.6640625" style="342" bestFit="1" customWidth="1"/>
    <col min="45" max="45" width="17.5546875" style="342" bestFit="1" customWidth="1"/>
    <col min="46" max="46" width="18" style="342" bestFit="1" customWidth="1"/>
    <col min="47" max="47" width="18.5546875" style="342" bestFit="1" customWidth="1"/>
    <col min="48" max="48" width="19.44140625" style="342" customWidth="1"/>
    <col min="49" max="49" width="22.44140625" style="342" customWidth="1"/>
    <col min="50" max="50" width="18" style="342" bestFit="1" customWidth="1"/>
    <col min="51" max="52" width="17.5546875" style="342" bestFit="1" customWidth="1"/>
    <col min="53" max="53" width="16.6640625" style="342" bestFit="1" customWidth="1"/>
    <col min="54" max="54" width="15.5546875" style="342" bestFit="1" customWidth="1"/>
    <col min="55" max="55" width="14.6640625" style="342" bestFit="1" customWidth="1"/>
    <col min="56" max="56" width="15.5546875" style="342" bestFit="1" customWidth="1"/>
    <col min="57" max="57" width="14.44140625" style="3" bestFit="1" customWidth="1"/>
    <col min="58" max="59" width="15.5546875" style="3" bestFit="1" customWidth="1"/>
    <col min="60" max="60" width="14.44140625" style="3" bestFit="1" customWidth="1"/>
    <col min="61" max="61" width="16.5546875" style="3" bestFit="1" customWidth="1"/>
    <col min="62" max="62" width="16.6640625" style="3" bestFit="1" customWidth="1"/>
    <col min="63" max="63" width="9.33203125" style="3"/>
    <col min="64" max="64" width="15.5546875" style="3" bestFit="1" customWidth="1"/>
    <col min="65" max="65" width="17.5546875" style="3" bestFit="1" customWidth="1"/>
    <col min="66" max="66" width="16.6640625" style="3" bestFit="1" customWidth="1"/>
    <col min="67" max="68" width="15.44140625" style="3" bestFit="1" customWidth="1"/>
    <col min="69" max="70" width="15.5546875" style="3" bestFit="1" customWidth="1"/>
    <col min="71" max="72" width="14.44140625" style="3" bestFit="1" customWidth="1"/>
    <col min="73" max="73" width="15.5546875" style="3" bestFit="1" customWidth="1"/>
    <col min="74" max="74" width="14.5546875" style="3" bestFit="1" customWidth="1"/>
    <col min="75" max="76" width="14.44140625" style="3" bestFit="1" customWidth="1"/>
    <col min="77" max="16384" width="9.33203125" style="3"/>
  </cols>
  <sheetData>
    <row r="1" spans="3:39" ht="22.8">
      <c r="R1" s="1085" t="s">
        <v>48</v>
      </c>
    </row>
    <row r="5" spans="3:39" ht="69" customHeight="1">
      <c r="C5" s="1365" t="s">
        <v>0</v>
      </c>
      <c r="D5" s="1366"/>
      <c r="E5" s="1366"/>
      <c r="F5" s="1366"/>
      <c r="G5" s="1366"/>
      <c r="H5" s="1366"/>
      <c r="I5" s="712"/>
      <c r="J5" s="712"/>
      <c r="K5" s="712"/>
      <c r="L5" s="712"/>
      <c r="M5" s="712"/>
      <c r="N5" s="712"/>
      <c r="O5" s="712"/>
      <c r="P5" s="712"/>
      <c r="Q5" s="712"/>
      <c r="R5" s="24"/>
      <c r="S5" s="1019"/>
      <c r="T5" s="1010"/>
      <c r="V5" s="949"/>
      <c r="W5" s="960"/>
      <c r="X5" s="1010"/>
      <c r="Y5" s="949"/>
    </row>
    <row r="6" spans="3:39" ht="13.8">
      <c r="C6" s="25"/>
      <c r="D6" s="26"/>
      <c r="E6" s="23"/>
      <c r="F6" s="23"/>
      <c r="G6" s="23"/>
      <c r="H6" s="23"/>
      <c r="I6" s="23"/>
      <c r="J6" s="23"/>
      <c r="K6" s="23"/>
      <c r="L6" s="23"/>
      <c r="M6" s="23"/>
      <c r="N6" s="23"/>
      <c r="O6" s="23"/>
      <c r="P6" s="23"/>
      <c r="Q6" s="23"/>
      <c r="R6" s="24"/>
      <c r="S6" s="1020"/>
      <c r="T6" s="1011"/>
      <c r="W6" s="959"/>
      <c r="X6" s="1011"/>
    </row>
    <row r="7" spans="3:39" ht="18" customHeight="1">
      <c r="C7" s="726"/>
      <c r="D7" s="1011"/>
      <c r="E7" s="1011"/>
      <c r="F7" s="1011"/>
      <c r="G7" s="1011"/>
      <c r="H7" s="1011"/>
      <c r="I7" s="1011"/>
      <c r="J7" s="1011"/>
      <c r="K7" s="1011"/>
      <c r="L7" s="1011"/>
      <c r="M7" s="1011"/>
      <c r="N7" s="1011"/>
      <c r="O7" s="1011"/>
      <c r="P7" s="1011"/>
      <c r="Q7" s="1011"/>
      <c r="R7" s="562"/>
      <c r="S7" s="1020"/>
      <c r="T7" s="1011"/>
      <c r="W7" s="959"/>
      <c r="X7" s="1011"/>
    </row>
    <row r="8" spans="3:39" ht="18" customHeight="1">
      <c r="C8" s="726"/>
      <c r="D8" s="1011"/>
      <c r="E8" s="1011"/>
      <c r="F8" s="1011"/>
      <c r="G8" s="1011"/>
      <c r="H8" s="1011"/>
      <c r="I8" s="1011"/>
      <c r="J8" s="1011"/>
      <c r="K8" s="1011"/>
      <c r="L8" s="1011"/>
      <c r="M8" s="1011"/>
      <c r="N8" s="1011"/>
      <c r="O8" s="1011"/>
      <c r="P8" s="1011"/>
      <c r="Q8" s="1011"/>
      <c r="R8" s="947" t="s">
        <v>1</v>
      </c>
      <c r="S8" s="1020"/>
      <c r="T8" s="1021"/>
      <c r="W8" s="959"/>
      <c r="X8" s="1011"/>
    </row>
    <row r="9" spans="3:39" ht="17.399999999999999">
      <c r="C9" s="727"/>
      <c r="D9" s="27"/>
      <c r="E9" s="27"/>
      <c r="F9" s="27"/>
      <c r="G9" s="27"/>
      <c r="H9" s="27"/>
      <c r="I9" s="27"/>
      <c r="J9" s="27"/>
      <c r="K9" s="27"/>
      <c r="L9" s="27"/>
      <c r="M9" s="27"/>
      <c r="N9" s="27"/>
      <c r="O9" s="27"/>
      <c r="P9" s="27"/>
      <c r="Q9" s="27"/>
      <c r="R9" s="34"/>
      <c r="S9" s="1020"/>
      <c r="T9" s="1011"/>
      <c r="W9" s="959"/>
      <c r="X9" s="1011"/>
    </row>
    <row r="10" spans="3:39">
      <c r="C10" s="29"/>
      <c r="D10" s="23"/>
      <c r="E10" s="23"/>
      <c r="F10" s="23"/>
      <c r="G10" s="23"/>
      <c r="H10" s="23"/>
      <c r="I10" s="23"/>
      <c r="J10" s="23"/>
      <c r="K10" s="23"/>
      <c r="L10" s="23"/>
      <c r="M10" s="23"/>
      <c r="N10" s="23"/>
      <c r="O10" s="23"/>
      <c r="P10" s="23"/>
      <c r="Q10" s="23"/>
      <c r="R10" s="24"/>
      <c r="S10" s="1020"/>
      <c r="T10" s="1011"/>
      <c r="W10" s="959"/>
      <c r="X10" s="1011"/>
    </row>
    <row r="11" spans="3:39" ht="42.75" customHeight="1">
      <c r="C11" s="30"/>
      <c r="D11" s="1398" t="s">
        <v>600</v>
      </c>
      <c r="E11" s="1398"/>
      <c r="F11" s="1398"/>
      <c r="G11" s="1398"/>
      <c r="H11" s="1398"/>
      <c r="I11" s="1398"/>
      <c r="J11" s="1398"/>
      <c r="K11" s="1398"/>
      <c r="L11" s="1398"/>
      <c r="M11" s="1398"/>
      <c r="N11" s="1398"/>
      <c r="O11" s="1398"/>
      <c r="P11" s="1398"/>
      <c r="Q11" s="1012"/>
      <c r="R11" s="31"/>
      <c r="S11" s="1012"/>
      <c r="T11" s="1012"/>
      <c r="V11" s="407"/>
      <c r="W11" s="961"/>
      <c r="X11" s="1012"/>
      <c r="Y11" s="407"/>
    </row>
    <row r="12" spans="3:39">
      <c r="C12" s="32"/>
      <c r="D12" s="27"/>
      <c r="E12" s="27"/>
      <c r="F12" s="27"/>
      <c r="G12" s="27"/>
      <c r="H12" s="27"/>
      <c r="I12" s="27"/>
      <c r="J12" s="27"/>
      <c r="K12" s="27"/>
      <c r="L12" s="27"/>
      <c r="M12" s="27"/>
      <c r="N12" s="27"/>
      <c r="O12" s="27"/>
      <c r="P12" s="27"/>
      <c r="Q12" s="27"/>
      <c r="R12" s="28"/>
      <c r="S12" s="1020"/>
      <c r="T12" s="1011"/>
      <c r="W12" s="959"/>
      <c r="X12" s="1011"/>
    </row>
    <row r="13" spans="3:39" ht="17.100000000000001" customHeight="1"/>
    <row r="14" spans="3:39" ht="17.100000000000001" customHeight="1">
      <c r="C14" s="43" t="s">
        <v>601</v>
      </c>
    </row>
    <row r="15" spans="3:39" ht="17.100000000000001" customHeight="1">
      <c r="C15" s="35"/>
      <c r="D15" s="5"/>
      <c r="E15" s="5"/>
      <c r="F15" s="5"/>
      <c r="G15" s="5"/>
      <c r="H15" s="5"/>
      <c r="I15" s="5"/>
      <c r="J15" s="5"/>
      <c r="K15" s="5"/>
      <c r="L15" s="5"/>
      <c r="M15" s="5"/>
      <c r="N15" s="5"/>
      <c r="O15" s="5"/>
      <c r="P15" s="5"/>
      <c r="Q15" s="5"/>
      <c r="R15" s="5"/>
      <c r="S15" s="798"/>
      <c r="T15" s="5"/>
      <c r="U15" s="5"/>
      <c r="V15" s="5"/>
      <c r="W15" s="5"/>
      <c r="X15" s="5"/>
      <c r="Y15" s="5"/>
      <c r="Z15" s="5"/>
    </row>
    <row r="16" spans="3:39" ht="17.100000000000001" customHeight="1">
      <c r="C16" s="7"/>
      <c r="D16" s="35" t="s">
        <v>637</v>
      </c>
      <c r="E16" s="7"/>
      <c r="F16" s="7"/>
      <c r="G16" s="7"/>
      <c r="H16" s="7"/>
      <c r="I16" s="7"/>
      <c r="J16" s="7"/>
      <c r="K16" s="7"/>
      <c r="L16" s="7"/>
      <c r="M16" s="7"/>
      <c r="N16" s="7"/>
      <c r="O16" s="7"/>
      <c r="P16" s="7"/>
      <c r="Q16" s="7"/>
      <c r="R16" s="7"/>
      <c r="S16" s="799"/>
      <c r="T16" s="7"/>
      <c r="U16" s="7"/>
      <c r="V16" s="7"/>
      <c r="W16" s="7"/>
      <c r="X16" s="7"/>
      <c r="Y16" s="7"/>
      <c r="Z16" s="7"/>
      <c r="AA16" s="7"/>
      <c r="AB16" s="342"/>
      <c r="AC16" s="342"/>
      <c r="AD16" s="342"/>
      <c r="AM16" s="35"/>
    </row>
    <row r="17" spans="1:78" ht="18">
      <c r="D17" s="35" t="s">
        <v>613</v>
      </c>
      <c r="AA17" s="7"/>
      <c r="AB17" s="935"/>
      <c r="AC17" s="170"/>
      <c r="AD17" s="935"/>
      <c r="AL17" s="7"/>
      <c r="AM17" s="35"/>
    </row>
    <row r="18" spans="1:78" ht="18">
      <c r="AA18" s="7"/>
      <c r="AB18" s="953"/>
      <c r="AC18" s="168"/>
      <c r="AD18" s="953"/>
      <c r="AL18" s="7"/>
      <c r="AM18" s="35"/>
    </row>
    <row r="19" spans="1:78" ht="17.399999999999999">
      <c r="C19" s="35"/>
      <c r="D19" s="35"/>
      <c r="AA19" s="7"/>
      <c r="AB19" s="342"/>
      <c r="AC19" s="342"/>
      <c r="AD19" s="342"/>
      <c r="AL19" s="7"/>
      <c r="AM19" s="35"/>
    </row>
    <row r="20" spans="1:78" ht="18" thickBot="1">
      <c r="AM20" s="43"/>
    </row>
    <row r="21" spans="1:78" ht="19.5" customHeight="1" thickBot="1">
      <c r="C21" s="767"/>
      <c r="D21" s="217" t="s">
        <v>636</v>
      </c>
      <c r="E21" s="579"/>
      <c r="F21" s="217"/>
      <c r="G21" s="217"/>
      <c r="H21" s="217" t="s">
        <v>461</v>
      </c>
      <c r="I21" s="217"/>
      <c r="J21" s="577"/>
      <c r="K21" s="217"/>
      <c r="L21" s="969"/>
      <c r="M21" s="217"/>
      <c r="N21" s="217" t="s">
        <v>507</v>
      </c>
      <c r="O21" s="217"/>
      <c r="P21" s="217"/>
      <c r="Q21" s="447" t="s">
        <v>110</v>
      </c>
      <c r="R21" s="536"/>
      <c r="S21" s="3"/>
      <c r="T21" s="994"/>
      <c r="U21" s="995" t="s">
        <v>636</v>
      </c>
      <c r="V21" s="995"/>
      <c r="W21" s="995"/>
      <c r="X21" s="995"/>
      <c r="Y21" s="995" t="s">
        <v>461</v>
      </c>
      <c r="Z21" s="995"/>
      <c r="AA21" s="669"/>
      <c r="AB21" s="993" t="s">
        <v>77</v>
      </c>
      <c r="AC21" s="411"/>
      <c r="AD21" s="410"/>
      <c r="AE21" s="411" t="s">
        <v>110</v>
      </c>
      <c r="AG21" s="1018"/>
      <c r="AM21" s="232"/>
    </row>
    <row r="22" spans="1:78" ht="38.1" customHeight="1">
      <c r="A22" s="273"/>
      <c r="C22" s="1007" t="s">
        <v>609</v>
      </c>
      <c r="D22" s="948" t="s">
        <v>619</v>
      </c>
      <c r="E22" s="948" t="s">
        <v>612</v>
      </c>
      <c r="F22" s="275" t="s">
        <v>290</v>
      </c>
      <c r="G22" s="1005" t="s">
        <v>610</v>
      </c>
      <c r="H22" s="948" t="s">
        <v>611</v>
      </c>
      <c r="I22" s="765" t="s">
        <v>614</v>
      </c>
      <c r="J22" s="272" t="s">
        <v>462</v>
      </c>
      <c r="K22" s="271" t="s">
        <v>510</v>
      </c>
      <c r="L22" s="274" t="s">
        <v>528</v>
      </c>
      <c r="M22" s="274" t="s">
        <v>529</v>
      </c>
      <c r="N22" s="274" t="s">
        <v>530</v>
      </c>
      <c r="O22" s="274" t="s">
        <v>531</v>
      </c>
      <c r="P22" s="274" t="s">
        <v>463</v>
      </c>
      <c r="Q22" s="275" t="s">
        <v>527</v>
      </c>
      <c r="R22" s="272" t="s">
        <v>464</v>
      </c>
      <c r="S22" s="3"/>
      <c r="T22" s="1014" t="s">
        <v>609</v>
      </c>
      <c r="U22" s="1013" t="s">
        <v>619</v>
      </c>
      <c r="V22" s="1013" t="s">
        <v>612</v>
      </c>
      <c r="W22" s="954" t="s">
        <v>113</v>
      </c>
      <c r="X22" s="1013" t="s">
        <v>610</v>
      </c>
      <c r="Y22" s="1013" t="s">
        <v>611</v>
      </c>
      <c r="Z22" s="1015" t="s">
        <v>614</v>
      </c>
      <c r="AA22" s="297" t="s">
        <v>462</v>
      </c>
      <c r="AB22" s="193" t="s">
        <v>616</v>
      </c>
      <c r="AC22" s="965" t="s">
        <v>617</v>
      </c>
      <c r="AD22" s="1016" t="s">
        <v>523</v>
      </c>
      <c r="AE22" s="965" t="s">
        <v>524</v>
      </c>
      <c r="AG22" s="409" t="s">
        <v>465</v>
      </c>
      <c r="AM22" s="215"/>
      <c r="AT22" s="174"/>
      <c r="AU22" s="174"/>
      <c r="AV22" s="174"/>
      <c r="AW22" s="935"/>
      <c r="AX22" s="935"/>
      <c r="AY22" s="935"/>
    </row>
    <row r="23" spans="1:78" ht="18.600000000000001" thickBot="1">
      <c r="A23" s="273"/>
      <c r="C23" s="269" t="s">
        <v>447</v>
      </c>
      <c r="D23" s="205"/>
      <c r="E23" s="120" t="s">
        <v>393</v>
      </c>
      <c r="F23" s="269" t="s">
        <v>117</v>
      </c>
      <c r="G23" s="1006" t="s">
        <v>447</v>
      </c>
      <c r="H23" s="120" t="s">
        <v>447</v>
      </c>
      <c r="I23" s="120" t="s">
        <v>395</v>
      </c>
      <c r="J23" s="50" t="s">
        <v>467</v>
      </c>
      <c r="K23" s="120" t="s">
        <v>401</v>
      </c>
      <c r="L23" s="205"/>
      <c r="M23" s="205"/>
      <c r="N23" s="205"/>
      <c r="O23" s="205"/>
      <c r="P23" s="1008" t="s">
        <v>615</v>
      </c>
      <c r="Q23" s="269" t="s">
        <v>134</v>
      </c>
      <c r="R23" s="50" t="s">
        <v>134</v>
      </c>
      <c r="S23" s="3"/>
      <c r="T23" s="269" t="s">
        <v>447</v>
      </c>
      <c r="U23" s="205"/>
      <c r="V23" s="120" t="s">
        <v>393</v>
      </c>
      <c r="W23" s="269" t="s">
        <v>117</v>
      </c>
      <c r="X23" s="205" t="s">
        <v>447</v>
      </c>
      <c r="Y23" s="120" t="s">
        <v>447</v>
      </c>
      <c r="Z23" s="120" t="s">
        <v>395</v>
      </c>
      <c r="AA23" s="50" t="s">
        <v>467</v>
      </c>
      <c r="AB23" s="122" t="s">
        <v>401</v>
      </c>
      <c r="AC23" s="296" t="s">
        <v>618</v>
      </c>
      <c r="AD23" s="205" t="s">
        <v>469</v>
      </c>
      <c r="AE23" s="50" t="s">
        <v>134</v>
      </c>
      <c r="AG23" s="100" t="s">
        <v>134</v>
      </c>
      <c r="AM23" s="123"/>
      <c r="AS23" s="936"/>
    </row>
    <row r="24" spans="1:78">
      <c r="A24" s="913"/>
      <c r="C24" s="480">
        <v>1007.4</v>
      </c>
      <c r="D24" s="196">
        <v>71.8</v>
      </c>
      <c r="E24" s="1009">
        <v>295.14999999999998</v>
      </c>
      <c r="F24" s="950">
        <v>38.5</v>
      </c>
      <c r="G24" s="19">
        <v>19.065713918757471</v>
      </c>
      <c r="H24" s="590">
        <f t="shared" ref="H24:H33" si="0">C24-G24</f>
        <v>988.33428608124245</v>
      </c>
      <c r="I24" s="19">
        <f t="shared" ref="I24:I33" si="1">G24*216.7/E24</f>
        <v>13.998103358274586</v>
      </c>
      <c r="J24" s="1024">
        <v>45</v>
      </c>
      <c r="K24" s="18">
        <v>3.9735812420200724E-2</v>
      </c>
      <c r="L24" s="966">
        <v>-2.5405950000000002</v>
      </c>
      <c r="M24" s="17">
        <v>2.8581909999999999E-2</v>
      </c>
      <c r="N24" s="17">
        <v>-6.4047639999999999E-4</v>
      </c>
      <c r="O24" s="17">
        <v>-1.265134E-3</v>
      </c>
      <c r="P24" s="17">
        <f t="shared" ref="P24:P33" si="2">L24+M24*E24+N24*C24+O24*I24</f>
        <v>5.2324303346459322</v>
      </c>
      <c r="Q24" s="147">
        <v>0.20791487027925887</v>
      </c>
      <c r="R24" s="404">
        <v>0.29403602936797063</v>
      </c>
      <c r="S24" s="3"/>
      <c r="T24" s="792">
        <f t="shared" ref="T24:T33" si="3">C24</f>
        <v>1007.4</v>
      </c>
      <c r="U24" s="804">
        <f t="shared" ref="U24:U33" si="4">D24</f>
        <v>71.8</v>
      </c>
      <c r="V24" s="804">
        <f t="shared" ref="V24:V33" si="5">E24</f>
        <v>295.14999999999998</v>
      </c>
      <c r="W24" s="792">
        <f t="shared" ref="W24:W33" si="6">F24</f>
        <v>38.5</v>
      </c>
      <c r="X24" s="148">
        <f t="shared" ref="X24:X33" si="7">G24</f>
        <v>19.065713918757471</v>
      </c>
      <c r="Y24" s="148">
        <f t="shared" ref="Y24:Y33" si="8">H24</f>
        <v>988.33428608124245</v>
      </c>
      <c r="Z24" s="593">
        <f t="shared" ref="Z24:Z33" si="9">I24</f>
        <v>13.998103358274586</v>
      </c>
      <c r="AA24" s="962">
        <v>45</v>
      </c>
      <c r="AB24" s="402">
        <v>0.14482893176144709</v>
      </c>
      <c r="AC24" s="978">
        <v>1.8473385619700282</v>
      </c>
      <c r="AD24" s="564">
        <v>0.26754807053184704</v>
      </c>
      <c r="AE24" s="565">
        <v>0.37837010993289155</v>
      </c>
      <c r="AG24" s="957">
        <v>0.67240613930086224</v>
      </c>
      <c r="AM24" s="150"/>
      <c r="AN24" s="739"/>
      <c r="AO24" s="739"/>
      <c r="AP24" s="739"/>
      <c r="AQ24" s="739"/>
      <c r="AS24" s="936"/>
      <c r="AX24" s="937"/>
      <c r="AY24" s="937"/>
      <c r="AZ24" s="937"/>
      <c r="BA24" s="937"/>
      <c r="BB24" s="937"/>
      <c r="BC24" s="937"/>
      <c r="BD24" s="937"/>
      <c r="BE24" s="739"/>
      <c r="BF24" s="911"/>
      <c r="BG24" s="739"/>
      <c r="BH24" s="739"/>
      <c r="BI24" s="739"/>
      <c r="BJ24" s="739"/>
      <c r="BK24" s="739"/>
      <c r="BL24" s="739"/>
      <c r="BM24" s="739"/>
      <c r="BN24" s="739"/>
      <c r="BO24" s="739"/>
      <c r="BP24" s="739"/>
      <c r="BQ24" s="739"/>
      <c r="BR24" s="739"/>
      <c r="BS24" s="739"/>
      <c r="BT24" s="739"/>
      <c r="BU24" s="739"/>
      <c r="BV24" s="739"/>
      <c r="BW24" s="739"/>
      <c r="BX24" s="739"/>
      <c r="BY24" s="739"/>
      <c r="BZ24" s="739"/>
    </row>
    <row r="25" spans="1:78">
      <c r="A25" s="913"/>
      <c r="C25" s="481">
        <v>1007.9</v>
      </c>
      <c r="D25" s="111">
        <v>75</v>
      </c>
      <c r="E25" s="791">
        <v>294.45</v>
      </c>
      <c r="F25" s="951">
        <v>38.5</v>
      </c>
      <c r="G25" s="21">
        <v>19.080538360920148</v>
      </c>
      <c r="H25" s="592">
        <f t="shared" si="0"/>
        <v>988.8194616390798</v>
      </c>
      <c r="I25" s="148">
        <f t="shared" si="1"/>
        <v>14.04229126442994</v>
      </c>
      <c r="J25" s="962">
        <v>45</v>
      </c>
      <c r="K25" s="152">
        <v>4.0056675487361124E-2</v>
      </c>
      <c r="L25" s="967">
        <v>-2.5405950000000002</v>
      </c>
      <c r="M25" s="20">
        <v>2.8581909999999999E-2</v>
      </c>
      <c r="N25" s="20">
        <v>-6.4047639999999999E-4</v>
      </c>
      <c r="O25" s="20">
        <v>-1.265134E-3</v>
      </c>
      <c r="P25" s="20">
        <f t="shared" si="2"/>
        <v>5.2120468558234663</v>
      </c>
      <c r="Q25" s="22">
        <v>0.20877726952864145</v>
      </c>
      <c r="R25" s="22">
        <v>0.29525564608262789</v>
      </c>
      <c r="S25" s="3"/>
      <c r="T25" s="792">
        <f t="shared" si="3"/>
        <v>1007.9</v>
      </c>
      <c r="U25" s="804">
        <f t="shared" si="4"/>
        <v>75</v>
      </c>
      <c r="V25" s="804">
        <f t="shared" si="5"/>
        <v>294.45</v>
      </c>
      <c r="W25" s="481">
        <f t="shared" si="6"/>
        <v>38.5</v>
      </c>
      <c r="X25" s="958">
        <f t="shared" si="7"/>
        <v>19.080538360920148</v>
      </c>
      <c r="Y25" s="148">
        <f t="shared" si="8"/>
        <v>988.8194616390798</v>
      </c>
      <c r="Z25" s="593">
        <f t="shared" si="9"/>
        <v>14.04229126442994</v>
      </c>
      <c r="AA25" s="962">
        <v>45</v>
      </c>
      <c r="AB25" s="402">
        <v>0.14662744118350524</v>
      </c>
      <c r="AC25" s="978">
        <v>1.8473385619700282</v>
      </c>
      <c r="AD25" s="64">
        <v>0.27087052634128145</v>
      </c>
      <c r="AE25" s="405">
        <v>0.38306877199897893</v>
      </c>
      <c r="AG25" s="22">
        <v>0.67832441808160682</v>
      </c>
      <c r="AM25" s="150"/>
      <c r="AN25" s="739"/>
      <c r="AO25" s="739"/>
      <c r="AP25" s="739"/>
      <c r="AQ25" s="739"/>
      <c r="AS25" s="936"/>
      <c r="AT25" s="937"/>
      <c r="AU25" s="937"/>
      <c r="AV25" s="937"/>
      <c r="AW25" s="937"/>
      <c r="AX25" s="937"/>
      <c r="AY25" s="937"/>
      <c r="AZ25" s="937"/>
      <c r="BA25" s="937"/>
      <c r="BB25" s="937"/>
      <c r="BC25" s="937"/>
      <c r="BD25" s="937"/>
      <c r="BE25" s="739"/>
      <c r="BF25" s="911"/>
      <c r="BG25" s="739"/>
      <c r="BH25" s="739"/>
      <c r="BI25" s="739"/>
      <c r="BJ25" s="739"/>
      <c r="BK25" s="739"/>
      <c r="BL25" s="739"/>
      <c r="BM25" s="739"/>
      <c r="BN25" s="739"/>
      <c r="BO25" s="739"/>
      <c r="BP25" s="739"/>
      <c r="BQ25" s="739"/>
      <c r="BR25" s="739"/>
      <c r="BS25" s="739"/>
      <c r="BT25" s="739"/>
      <c r="BU25" s="739"/>
      <c r="BV25" s="739"/>
      <c r="BW25" s="739"/>
      <c r="BX25" s="739"/>
      <c r="BY25" s="739"/>
      <c r="BZ25" s="739"/>
    </row>
    <row r="26" spans="1:78">
      <c r="C26" s="481">
        <v>1008.8</v>
      </c>
      <c r="D26" s="111">
        <v>75</v>
      </c>
      <c r="E26" s="791">
        <v>294.64999999999998</v>
      </c>
      <c r="F26" s="951">
        <v>38.5</v>
      </c>
      <c r="G26" s="21">
        <v>19.315966282064217</v>
      </c>
      <c r="H26" s="592">
        <f t="shared" si="0"/>
        <v>989.48403371793574</v>
      </c>
      <c r="I26" s="148">
        <f t="shared" si="1"/>
        <v>14.205904949340969</v>
      </c>
      <c r="J26" s="962">
        <v>45</v>
      </c>
      <c r="K26" s="152">
        <v>4.0039686214381566E-2</v>
      </c>
      <c r="L26" s="967">
        <v>-2.5405950000000002</v>
      </c>
      <c r="M26" s="20">
        <v>2.8581909999999999E-2</v>
      </c>
      <c r="N26" s="20">
        <v>-6.4047639999999999E-4</v>
      </c>
      <c r="O26" s="20">
        <v>-1.265134E-3</v>
      </c>
      <c r="P26" s="20">
        <f t="shared" si="2"/>
        <v>5.2169798158278198</v>
      </c>
      <c r="Q26" s="22">
        <v>0.20888623481250804</v>
      </c>
      <c r="R26" s="22">
        <v>0.29540974626489985</v>
      </c>
      <c r="S26" s="3"/>
      <c r="T26" s="792">
        <f t="shared" si="3"/>
        <v>1008.8</v>
      </c>
      <c r="U26" s="804">
        <f t="shared" si="4"/>
        <v>75</v>
      </c>
      <c r="V26" s="804">
        <f t="shared" si="5"/>
        <v>294.64999999999998</v>
      </c>
      <c r="W26" s="481">
        <f t="shared" si="6"/>
        <v>38.5</v>
      </c>
      <c r="X26" s="958">
        <f t="shared" si="7"/>
        <v>19.315966282064217</v>
      </c>
      <c r="Y26" s="148">
        <f t="shared" si="8"/>
        <v>989.48403371793574</v>
      </c>
      <c r="Z26" s="593">
        <f t="shared" si="9"/>
        <v>14.205904949340969</v>
      </c>
      <c r="AA26" s="962">
        <v>45</v>
      </c>
      <c r="AB26" s="402">
        <v>0.14850470786820527</v>
      </c>
      <c r="AC26" s="978">
        <v>1.8473385619700282</v>
      </c>
      <c r="AD26" s="64">
        <v>0.27433847347902945</v>
      </c>
      <c r="AE26" s="405">
        <v>0.38797318987477514</v>
      </c>
      <c r="AG26" s="22">
        <v>0.68338293613967505</v>
      </c>
      <c r="AH26" s="439"/>
      <c r="AI26" s="4"/>
      <c r="AJ26" s="4"/>
    </row>
    <row r="27" spans="1:78">
      <c r="C27" s="481">
        <v>1009.1</v>
      </c>
      <c r="D27" s="111">
        <v>65.400000000000006</v>
      </c>
      <c r="E27" s="791">
        <v>297.14999999999998</v>
      </c>
      <c r="F27" s="951">
        <v>38.5</v>
      </c>
      <c r="G27" s="21">
        <v>19.602322998387262</v>
      </c>
      <c r="H27" s="592">
        <f t="shared" si="0"/>
        <v>989.49767700161271</v>
      </c>
      <c r="I27" s="148">
        <f t="shared" si="1"/>
        <v>14.295215863202152</v>
      </c>
      <c r="J27" s="962">
        <v>45</v>
      </c>
      <c r="K27" s="152">
        <v>3.9060112468465316E-2</v>
      </c>
      <c r="L27" s="967">
        <v>-2.5405950000000002</v>
      </c>
      <c r="M27" s="20">
        <v>2.8581909999999999E-2</v>
      </c>
      <c r="N27" s="20">
        <v>-6.4047639999999999E-4</v>
      </c>
      <c r="O27" s="20">
        <v>-1.265134E-3</v>
      </c>
      <c r="P27" s="20">
        <f t="shared" si="2"/>
        <v>5.2881294576341222</v>
      </c>
      <c r="Q27" s="22">
        <v>0.2065549313629933</v>
      </c>
      <c r="R27" s="22">
        <v>0.29211278530858892</v>
      </c>
      <c r="S27" s="3"/>
      <c r="T27" s="792">
        <f t="shared" si="3"/>
        <v>1009.1</v>
      </c>
      <c r="U27" s="804">
        <f t="shared" si="4"/>
        <v>65.400000000000006</v>
      </c>
      <c r="V27" s="804">
        <f t="shared" si="5"/>
        <v>297.14999999999998</v>
      </c>
      <c r="W27" s="481">
        <f t="shared" si="6"/>
        <v>38.5</v>
      </c>
      <c r="X27" s="958">
        <f t="shared" si="7"/>
        <v>19.602322998387262</v>
      </c>
      <c r="Y27" s="148">
        <f t="shared" si="8"/>
        <v>989.49767700161271</v>
      </c>
      <c r="Z27" s="593">
        <f t="shared" si="9"/>
        <v>14.295215863202152</v>
      </c>
      <c r="AA27" s="962">
        <v>45</v>
      </c>
      <c r="AB27" s="402">
        <v>0.14545747399716633</v>
      </c>
      <c r="AC27" s="978">
        <v>1.8473385619700282</v>
      </c>
      <c r="AD27" s="64">
        <v>0.26870920084171801</v>
      </c>
      <c r="AE27" s="405">
        <v>0.38001219616479354</v>
      </c>
      <c r="AG27" s="22">
        <v>0.67212498147338251</v>
      </c>
      <c r="AH27" s="439"/>
      <c r="AI27" s="4"/>
      <c r="AJ27" s="4"/>
    </row>
    <row r="28" spans="1:78">
      <c r="C28" s="481">
        <v>1009</v>
      </c>
      <c r="D28" s="111">
        <v>49</v>
      </c>
      <c r="E28" s="791">
        <v>300.85000000000002</v>
      </c>
      <c r="F28" s="951">
        <v>38.5</v>
      </c>
      <c r="G28" s="21">
        <v>18.28753057131706</v>
      </c>
      <c r="H28" s="592">
        <f t="shared" si="0"/>
        <v>990.71246942868299</v>
      </c>
      <c r="I28" s="148">
        <f t="shared" si="1"/>
        <v>13.172371197621427</v>
      </c>
      <c r="J28" s="962">
        <v>45</v>
      </c>
      <c r="K28" s="152">
        <v>3.768392691601001E-2</v>
      </c>
      <c r="L28" s="967">
        <v>-2.5405950000000002</v>
      </c>
      <c r="M28" s="20">
        <v>2.8581909999999999E-2</v>
      </c>
      <c r="N28" s="20">
        <v>-6.4047639999999999E-4</v>
      </c>
      <c r="O28" s="20">
        <v>-1.265134E-3</v>
      </c>
      <c r="P28" s="20">
        <f t="shared" si="2"/>
        <v>5.3953671212372694</v>
      </c>
      <c r="Q28" s="22">
        <v>0.20331862028174852</v>
      </c>
      <c r="R28" s="22">
        <v>0.28753595028543422</v>
      </c>
      <c r="S28" s="3"/>
      <c r="T28" s="792">
        <f t="shared" si="3"/>
        <v>1009</v>
      </c>
      <c r="U28" s="804">
        <f t="shared" si="4"/>
        <v>49</v>
      </c>
      <c r="V28" s="804">
        <f t="shared" si="5"/>
        <v>300.85000000000002</v>
      </c>
      <c r="W28" s="481">
        <f t="shared" si="6"/>
        <v>38.5</v>
      </c>
      <c r="X28" s="958">
        <f t="shared" si="7"/>
        <v>18.28753057131706</v>
      </c>
      <c r="Y28" s="148">
        <f t="shared" si="8"/>
        <v>990.71246942868299</v>
      </c>
      <c r="Z28" s="593">
        <f t="shared" si="9"/>
        <v>13.172371197621427</v>
      </c>
      <c r="AA28" s="962">
        <v>45</v>
      </c>
      <c r="AB28" s="402">
        <v>0.12616763181359583</v>
      </c>
      <c r="AC28" s="978">
        <v>1.8473385619700282</v>
      </c>
      <c r="AD28" s="64">
        <v>0.2330743315216921</v>
      </c>
      <c r="AE28" s="405">
        <v>0.32961688067901995</v>
      </c>
      <c r="AG28" s="22">
        <v>0.61715283096445417</v>
      </c>
      <c r="AH28" s="439"/>
      <c r="AI28" s="4"/>
      <c r="AJ28" s="4"/>
    </row>
    <row r="29" spans="1:78">
      <c r="C29" s="481">
        <v>1008.7</v>
      </c>
      <c r="D29" s="111">
        <v>42.2</v>
      </c>
      <c r="E29" s="791">
        <v>303.25</v>
      </c>
      <c r="F29" s="951">
        <v>38.5</v>
      </c>
      <c r="G29" s="21">
        <v>18.098375562877592</v>
      </c>
      <c r="H29" s="592">
        <f t="shared" si="0"/>
        <v>990.6016244371225</v>
      </c>
      <c r="I29" s="148">
        <f t="shared" si="1"/>
        <v>12.932952957874935</v>
      </c>
      <c r="J29" s="962">
        <v>45</v>
      </c>
      <c r="K29" s="152">
        <v>3.6785497340242279E-2</v>
      </c>
      <c r="L29" s="967">
        <v>-2.5405950000000002</v>
      </c>
      <c r="M29" s="20">
        <v>2.8581909999999999E-2</v>
      </c>
      <c r="N29" s="20">
        <v>-6.4047639999999999E-4</v>
      </c>
      <c r="O29" s="20">
        <v>-1.265134E-3</v>
      </c>
      <c r="P29" s="20">
        <f t="shared" si="2"/>
        <v>5.4644587443125925</v>
      </c>
      <c r="Q29" s="22">
        <v>0.20101283260477454</v>
      </c>
      <c r="R29" s="22">
        <v>0.28427507408070485</v>
      </c>
      <c r="S29" s="3"/>
      <c r="T29" s="792">
        <f t="shared" si="3"/>
        <v>1008.7</v>
      </c>
      <c r="U29" s="804">
        <f t="shared" si="4"/>
        <v>42.2</v>
      </c>
      <c r="V29" s="804">
        <f t="shared" si="5"/>
        <v>303.25</v>
      </c>
      <c r="W29" s="481">
        <f t="shared" si="6"/>
        <v>38.5</v>
      </c>
      <c r="X29" s="958">
        <f t="shared" si="7"/>
        <v>18.098375562877592</v>
      </c>
      <c r="Y29" s="148">
        <f t="shared" si="8"/>
        <v>990.6016244371225</v>
      </c>
      <c r="Z29" s="593">
        <f t="shared" si="9"/>
        <v>12.932952957874935</v>
      </c>
      <c r="AA29" s="962">
        <v>45</v>
      </c>
      <c r="AB29" s="402">
        <v>0.12012715848502513</v>
      </c>
      <c r="AC29" s="978">
        <v>1.8473385619700282</v>
      </c>
      <c r="AD29" s="64">
        <v>0.22191553220927199</v>
      </c>
      <c r="AE29" s="405">
        <v>0.31383595535159586</v>
      </c>
      <c r="AG29" s="22">
        <v>0.59811102943230066</v>
      </c>
      <c r="AH29" s="4"/>
      <c r="AI29" s="4"/>
      <c r="AJ29" s="4"/>
    </row>
    <row r="30" spans="1:78">
      <c r="C30" s="481">
        <v>1008.3</v>
      </c>
      <c r="D30" s="111">
        <v>42.2</v>
      </c>
      <c r="E30" s="791">
        <v>304.05</v>
      </c>
      <c r="F30" s="951">
        <v>38.5</v>
      </c>
      <c r="G30" s="21">
        <v>18.946220919066754</v>
      </c>
      <c r="H30" s="592">
        <f t="shared" si="0"/>
        <v>989.35377908093324</v>
      </c>
      <c r="I30" s="148">
        <f t="shared" si="1"/>
        <v>13.503193794315951</v>
      </c>
      <c r="J30" s="962">
        <v>45</v>
      </c>
      <c r="K30" s="152">
        <v>3.6440234559674371E-2</v>
      </c>
      <c r="L30" s="967">
        <v>-2.5405950000000002</v>
      </c>
      <c r="M30" s="20">
        <v>2.8581909999999999E-2</v>
      </c>
      <c r="N30" s="20">
        <v>-6.4047639999999999E-4</v>
      </c>
      <c r="O30" s="20">
        <v>-1.265134E-3</v>
      </c>
      <c r="P30" s="20">
        <f t="shared" si="2"/>
        <v>5.486859031802223</v>
      </c>
      <c r="Q30" s="22">
        <v>0.19994243011474075</v>
      </c>
      <c r="R30" s="22">
        <v>0.28276129636210112</v>
      </c>
      <c r="S30" s="3"/>
      <c r="T30" s="792">
        <f t="shared" si="3"/>
        <v>1008.3</v>
      </c>
      <c r="U30" s="804">
        <f t="shared" si="4"/>
        <v>42.2</v>
      </c>
      <c r="V30" s="804">
        <f t="shared" si="5"/>
        <v>304.05</v>
      </c>
      <c r="W30" s="481">
        <f t="shared" si="6"/>
        <v>38.5</v>
      </c>
      <c r="X30" s="958">
        <f t="shared" si="7"/>
        <v>18.946220919066754</v>
      </c>
      <c r="Y30" s="148">
        <f t="shared" si="8"/>
        <v>989.35377908093324</v>
      </c>
      <c r="Z30" s="593">
        <f t="shared" si="9"/>
        <v>13.503193794315951</v>
      </c>
      <c r="AA30" s="962">
        <v>45</v>
      </c>
      <c r="AB30" s="402">
        <v>0.12544757688750227</v>
      </c>
      <c r="AC30" s="978">
        <v>1.8473385619700282</v>
      </c>
      <c r="AD30" s="64">
        <v>0.23174414628998299</v>
      </c>
      <c r="AE30" s="405">
        <v>0.32773571468386858</v>
      </c>
      <c r="AG30" s="22">
        <v>0.61049701104596976</v>
      </c>
      <c r="AH30" s="4"/>
      <c r="AI30" s="4"/>
      <c r="AJ30" s="4"/>
    </row>
    <row r="31" spans="1:78">
      <c r="C31" s="481">
        <v>1008.7</v>
      </c>
      <c r="D31" s="111">
        <v>50</v>
      </c>
      <c r="E31" s="791">
        <v>302.64999999999998</v>
      </c>
      <c r="F31" s="951">
        <v>38.5</v>
      </c>
      <c r="G31" s="21">
        <v>20.716024160099579</v>
      </c>
      <c r="H31" s="592">
        <f t="shared" si="0"/>
        <v>987.98397583990049</v>
      </c>
      <c r="I31" s="148">
        <f t="shared" si="1"/>
        <v>14.832851265466971</v>
      </c>
      <c r="J31" s="962">
        <v>45</v>
      </c>
      <c r="K31" s="152">
        <v>3.6916443985211343E-2</v>
      </c>
      <c r="L31" s="967">
        <v>-2.5405950000000002</v>
      </c>
      <c r="M31" s="20">
        <v>2.8581909999999999E-2</v>
      </c>
      <c r="N31" s="20">
        <v>-6.4047639999999999E-4</v>
      </c>
      <c r="O31" s="20">
        <v>-1.265134E-3</v>
      </c>
      <c r="P31" s="20">
        <f t="shared" si="2"/>
        <v>5.4449059723671134</v>
      </c>
      <c r="Q31" s="22">
        <v>0.20100656633363323</v>
      </c>
      <c r="R31" s="22">
        <v>0.28426621223507131</v>
      </c>
      <c r="S31" s="3"/>
      <c r="T31" s="792">
        <f t="shared" si="3"/>
        <v>1008.7</v>
      </c>
      <c r="U31" s="804">
        <f t="shared" si="4"/>
        <v>50</v>
      </c>
      <c r="V31" s="804">
        <f t="shared" si="5"/>
        <v>302.64999999999998</v>
      </c>
      <c r="W31" s="481">
        <f t="shared" si="6"/>
        <v>38.5</v>
      </c>
      <c r="X31" s="958">
        <f t="shared" si="7"/>
        <v>20.716024160099579</v>
      </c>
      <c r="Y31" s="148">
        <f t="shared" si="8"/>
        <v>987.98397583990049</v>
      </c>
      <c r="Z31" s="593">
        <f t="shared" si="9"/>
        <v>14.832851265466971</v>
      </c>
      <c r="AA31" s="962">
        <v>45</v>
      </c>
      <c r="AB31" s="402">
        <v>0.14302693375155526</v>
      </c>
      <c r="AC31" s="978">
        <v>1.8473385619700282</v>
      </c>
      <c r="AD31" s="64">
        <v>0.26421917011958057</v>
      </c>
      <c r="AE31" s="405">
        <v>0.37366233382207492</v>
      </c>
      <c r="AG31" s="22">
        <v>0.65792854605714624</v>
      </c>
      <c r="AH31" s="439"/>
      <c r="AI31" s="4"/>
      <c r="AJ31" s="4"/>
    </row>
    <row r="32" spans="1:78">
      <c r="C32" s="481">
        <v>1009.6</v>
      </c>
      <c r="D32" s="111">
        <v>52.6</v>
      </c>
      <c r="E32" s="791">
        <v>301.35000000000002</v>
      </c>
      <c r="F32" s="951">
        <v>38.5</v>
      </c>
      <c r="G32" s="21">
        <v>20.212130782730629</v>
      </c>
      <c r="H32" s="592">
        <f t="shared" si="0"/>
        <v>989.38786921726944</v>
      </c>
      <c r="I32" s="148">
        <f t="shared" si="1"/>
        <v>14.53449059438436</v>
      </c>
      <c r="J32" s="962">
        <v>45</v>
      </c>
      <c r="K32" s="152">
        <v>3.7478025039132487E-2</v>
      </c>
      <c r="L32" s="967">
        <v>-2.5405950000000002</v>
      </c>
      <c r="M32" s="20">
        <v>2.8581909999999999E-2</v>
      </c>
      <c r="N32" s="20">
        <v>-6.4047639999999999E-4</v>
      </c>
      <c r="O32" s="20">
        <v>-1.265134E-3</v>
      </c>
      <c r="P32" s="20">
        <f t="shared" si="2"/>
        <v>5.4075505268363653</v>
      </c>
      <c r="Q32" s="22">
        <v>0.20266431404514726</v>
      </c>
      <c r="R32" s="22">
        <v>0.28661062153168743</v>
      </c>
      <c r="S32" s="3"/>
      <c r="T32" s="792">
        <f t="shared" si="3"/>
        <v>1009.6</v>
      </c>
      <c r="U32" s="804">
        <f t="shared" si="4"/>
        <v>52.6</v>
      </c>
      <c r="V32" s="804">
        <f t="shared" si="5"/>
        <v>301.35000000000002</v>
      </c>
      <c r="W32" s="481">
        <f t="shared" si="6"/>
        <v>38.5</v>
      </c>
      <c r="X32" s="958">
        <f t="shared" si="7"/>
        <v>20.212130782730629</v>
      </c>
      <c r="Y32" s="148">
        <f t="shared" si="8"/>
        <v>989.38786921726944</v>
      </c>
      <c r="Z32" s="593">
        <f t="shared" si="9"/>
        <v>14.53449059438436</v>
      </c>
      <c r="AA32" s="962">
        <v>45</v>
      </c>
      <c r="AB32" s="402">
        <v>0.14162446014074681</v>
      </c>
      <c r="AC32" s="978">
        <v>1.8473385619700282</v>
      </c>
      <c r="AD32" s="64">
        <v>0.26162832653618878</v>
      </c>
      <c r="AE32" s="405">
        <v>0.36999832768845492</v>
      </c>
      <c r="AG32" s="22">
        <v>0.65660894922014235</v>
      </c>
      <c r="AH32" s="439"/>
      <c r="AI32" s="4"/>
      <c r="AJ32" s="4"/>
    </row>
    <row r="33" spans="3:36" ht="13.8" thickBot="1">
      <c r="C33" s="484">
        <v>1010.8</v>
      </c>
      <c r="D33" s="200">
        <v>70.900000000000006</v>
      </c>
      <c r="E33" s="820">
        <v>297.64999999999998</v>
      </c>
      <c r="F33" s="952">
        <v>39.5</v>
      </c>
      <c r="G33" s="51">
        <v>21.897963208529472</v>
      </c>
      <c r="H33" s="595">
        <f t="shared" si="0"/>
        <v>988.90203679147044</v>
      </c>
      <c r="I33" s="149">
        <f t="shared" si="1"/>
        <v>15.942511766465097</v>
      </c>
      <c r="J33" s="964">
        <v>45</v>
      </c>
      <c r="K33" s="154">
        <v>4.3250473174045165E-2</v>
      </c>
      <c r="L33" s="968">
        <v>-2.5499640000000001</v>
      </c>
      <c r="M33" s="55">
        <v>2.86276E-2</v>
      </c>
      <c r="N33" s="55">
        <v>-6.4305429999999999E-4</v>
      </c>
      <c r="O33" s="55">
        <v>-1.296508E-3</v>
      </c>
      <c r="P33" s="55">
        <f t="shared" si="2"/>
        <v>5.3003722595146838</v>
      </c>
      <c r="Q33" s="56">
        <v>0.22924360822259299</v>
      </c>
      <c r="R33" s="56">
        <v>0.32419941983573541</v>
      </c>
      <c r="S33" s="3"/>
      <c r="T33" s="1017">
        <f t="shared" si="3"/>
        <v>1010.8</v>
      </c>
      <c r="U33" s="963">
        <f t="shared" si="4"/>
        <v>70.900000000000006</v>
      </c>
      <c r="V33" s="963">
        <f t="shared" si="5"/>
        <v>297.64999999999998</v>
      </c>
      <c r="W33" s="484">
        <f t="shared" si="6"/>
        <v>39.5</v>
      </c>
      <c r="X33" s="163">
        <f t="shared" si="7"/>
        <v>21.897963208529472</v>
      </c>
      <c r="Y33" s="149">
        <f t="shared" si="8"/>
        <v>988.90203679147044</v>
      </c>
      <c r="Z33" s="821">
        <f t="shared" si="9"/>
        <v>15.942511766465097</v>
      </c>
      <c r="AA33" s="964">
        <v>45</v>
      </c>
      <c r="AB33" s="979">
        <v>0.17103241114407058</v>
      </c>
      <c r="AC33" s="980">
        <v>1.8462800035408293</v>
      </c>
      <c r="AD33" s="160">
        <v>0.31577372065267123</v>
      </c>
      <c r="AE33" s="406">
        <v>0.4465714783880208</v>
      </c>
      <c r="AG33" s="56">
        <v>0.77077089822375622</v>
      </c>
      <c r="AH33" s="439"/>
      <c r="AI33" s="4"/>
      <c r="AJ33" s="4"/>
    </row>
    <row r="34" spans="3:36">
      <c r="G34" s="4"/>
      <c r="J34" s="4"/>
      <c r="K34" s="4"/>
      <c r="L34" s="4"/>
      <c r="M34" s="4"/>
      <c r="N34" s="4"/>
      <c r="O34" s="4"/>
      <c r="P34" s="4"/>
      <c r="Q34" s="4"/>
      <c r="R34" s="4"/>
      <c r="S34" s="4"/>
      <c r="T34" s="4"/>
      <c r="U34" s="4"/>
      <c r="V34" s="4"/>
      <c r="W34" s="4"/>
      <c r="X34" s="4"/>
      <c r="Y34" s="4"/>
      <c r="Z34" s="4"/>
      <c r="AA34" s="4"/>
      <c r="AB34" s="4"/>
      <c r="AC34" s="4"/>
      <c r="AD34" s="4"/>
      <c r="AE34" s="4"/>
      <c r="AF34" s="439"/>
      <c r="AG34" s="439"/>
      <c r="AH34" s="439"/>
      <c r="AI34" s="4"/>
      <c r="AJ34" s="4"/>
    </row>
    <row r="35" spans="3:36">
      <c r="G35" s="4"/>
      <c r="J35" s="4"/>
      <c r="K35" s="4"/>
      <c r="L35" s="4"/>
      <c r="M35" s="4"/>
      <c r="N35" s="4"/>
      <c r="O35" s="4"/>
      <c r="P35" s="4"/>
      <c r="Q35" s="4"/>
      <c r="R35" s="4"/>
      <c r="S35" s="4"/>
      <c r="T35" s="4"/>
      <c r="U35" s="4"/>
      <c r="V35" s="4"/>
      <c r="W35" s="4"/>
      <c r="X35" s="4"/>
      <c r="Y35" s="4"/>
      <c r="Z35" s="4"/>
      <c r="AA35" s="4"/>
      <c r="AB35" s="4"/>
      <c r="AC35" s="4"/>
      <c r="AD35" s="4"/>
      <c r="AE35" s="4"/>
      <c r="AF35" s="439"/>
      <c r="AG35" s="439"/>
      <c r="AH35" s="439"/>
      <c r="AI35" s="4"/>
      <c r="AJ35" s="4"/>
    </row>
    <row r="36" spans="3:36">
      <c r="G36" s="4"/>
      <c r="J36" s="4"/>
      <c r="K36" s="4"/>
      <c r="L36" s="4"/>
      <c r="M36" s="4"/>
      <c r="N36" s="4"/>
      <c r="O36" s="4"/>
      <c r="P36" s="4"/>
      <c r="Q36" s="4"/>
      <c r="R36" s="4"/>
      <c r="S36" s="4"/>
      <c r="T36" s="4"/>
      <c r="U36" s="4"/>
      <c r="V36" s="4"/>
      <c r="W36" s="4"/>
      <c r="X36" s="4"/>
      <c r="Y36" s="4"/>
      <c r="Z36" s="4"/>
      <c r="AA36" s="4"/>
      <c r="AB36" s="4"/>
      <c r="AC36" s="4"/>
      <c r="AD36" s="4"/>
      <c r="AE36" s="4"/>
      <c r="AF36" s="439"/>
      <c r="AG36" s="439"/>
      <c r="AH36" s="439"/>
      <c r="AI36" s="4"/>
      <c r="AJ36" s="4"/>
    </row>
    <row r="37" spans="3:36">
      <c r="G37" s="4"/>
      <c r="J37" s="4"/>
      <c r="K37" s="4"/>
      <c r="L37" s="4"/>
      <c r="M37" s="4"/>
      <c r="N37" s="4"/>
      <c r="O37" s="4"/>
      <c r="P37" s="4"/>
      <c r="Q37" s="4"/>
      <c r="R37" s="4"/>
      <c r="S37" s="4"/>
      <c r="T37" s="139"/>
      <c r="U37" s="139"/>
      <c r="V37" s="139"/>
      <c r="W37" s="139"/>
      <c r="X37" s="139"/>
      <c r="Y37" s="139"/>
      <c r="Z37" s="139"/>
      <c r="AA37" s="139"/>
      <c r="AB37" s="4"/>
      <c r="AC37" s="4"/>
      <c r="AD37" s="4"/>
      <c r="AE37" s="4"/>
      <c r="AF37" s="4"/>
      <c r="AG37" s="4"/>
      <c r="AH37" s="439"/>
      <c r="AI37" s="4"/>
      <c r="AJ37" s="4"/>
    </row>
    <row r="38" spans="3:36">
      <c r="G38" s="4"/>
      <c r="J38" s="4"/>
      <c r="K38" s="4"/>
      <c r="L38" s="4"/>
      <c r="M38" s="4"/>
      <c r="N38" s="4"/>
      <c r="O38" s="4"/>
      <c r="P38" s="4"/>
      <c r="Q38" s="4"/>
      <c r="R38" s="4"/>
      <c r="S38" s="4"/>
      <c r="T38" s="139"/>
      <c r="U38" s="139"/>
      <c r="V38" s="139"/>
      <c r="W38" s="139"/>
      <c r="X38" s="139"/>
      <c r="Y38" s="139"/>
      <c r="Z38" s="139"/>
      <c r="AA38" s="139"/>
      <c r="AB38" s="4"/>
      <c r="AC38" s="4"/>
      <c r="AD38" s="4"/>
      <c r="AE38" s="4"/>
      <c r="AF38" s="4"/>
      <c r="AG38" s="4"/>
      <c r="AH38" s="439"/>
      <c r="AI38" s="4"/>
      <c r="AJ38" s="4"/>
    </row>
    <row r="39" spans="3:36">
      <c r="G39" s="4"/>
      <c r="J39" s="4"/>
      <c r="K39" s="4"/>
      <c r="L39" s="4"/>
      <c r="M39" s="4"/>
      <c r="N39" s="4"/>
      <c r="O39" s="4"/>
      <c r="P39" s="4"/>
      <c r="Q39" s="4"/>
      <c r="R39" s="4"/>
      <c r="S39" s="4"/>
      <c r="T39" s="139"/>
      <c r="U39" s="139"/>
      <c r="V39" s="139"/>
      <c r="W39" s="139"/>
      <c r="X39" s="139"/>
      <c r="Y39" s="139"/>
      <c r="Z39" s="139"/>
      <c r="AA39" s="139"/>
      <c r="AB39" s="4"/>
      <c r="AC39" s="4"/>
      <c r="AD39" s="4"/>
      <c r="AE39" s="4"/>
      <c r="AF39" s="4"/>
      <c r="AG39" s="4"/>
      <c r="AH39" s="439"/>
      <c r="AI39" s="4"/>
      <c r="AJ39" s="4"/>
    </row>
    <row r="40" spans="3:36">
      <c r="G40" s="4"/>
      <c r="J40" s="4"/>
      <c r="K40" s="4"/>
      <c r="L40" s="4"/>
      <c r="M40" s="4"/>
      <c r="N40" s="4"/>
      <c r="O40" s="4"/>
      <c r="P40" s="4"/>
      <c r="Q40" s="4"/>
      <c r="R40" s="4"/>
      <c r="S40" s="4"/>
      <c r="T40" s="139"/>
      <c r="U40" s="139"/>
      <c r="V40" s="139"/>
      <c r="W40" s="139"/>
      <c r="X40" s="139"/>
      <c r="Y40" s="139"/>
      <c r="Z40" s="139"/>
      <c r="AA40" s="139"/>
      <c r="AB40" s="4"/>
      <c r="AC40" s="4"/>
      <c r="AD40" s="4"/>
      <c r="AE40" s="4"/>
      <c r="AF40" s="4"/>
      <c r="AG40" s="4"/>
      <c r="AH40" s="439"/>
      <c r="AI40" s="4"/>
      <c r="AJ40" s="4"/>
    </row>
    <row r="41" spans="3:36">
      <c r="G41" s="4"/>
      <c r="J41" s="4"/>
      <c r="K41" s="4"/>
      <c r="L41" s="4"/>
      <c r="M41" s="4"/>
      <c r="N41" s="4"/>
      <c r="O41" s="4"/>
      <c r="P41" s="4"/>
      <c r="Q41" s="4"/>
      <c r="R41" s="4"/>
      <c r="S41" s="4"/>
      <c r="T41" s="139"/>
      <c r="U41" s="139"/>
      <c r="V41" s="139"/>
      <c r="W41" s="139"/>
      <c r="X41" s="139"/>
      <c r="Y41" s="139"/>
      <c r="Z41" s="139"/>
      <c r="AA41" s="139"/>
      <c r="AB41" s="4"/>
      <c r="AC41" s="4"/>
      <c r="AD41" s="4"/>
      <c r="AE41" s="4"/>
      <c r="AF41" s="4"/>
      <c r="AG41" s="4"/>
      <c r="AH41" s="439"/>
      <c r="AI41" s="4"/>
      <c r="AJ41" s="4"/>
    </row>
    <row r="42" spans="3:36">
      <c r="C42" s="4"/>
      <c r="D42" s="4"/>
      <c r="E42" s="4"/>
      <c r="F42" s="4"/>
      <c r="G42" s="4"/>
      <c r="J42" s="4"/>
      <c r="K42" s="4"/>
      <c r="L42" s="4"/>
      <c r="M42" s="4"/>
      <c r="N42" s="4"/>
      <c r="O42" s="4"/>
      <c r="P42" s="4"/>
      <c r="Q42" s="4"/>
      <c r="R42" s="4"/>
      <c r="S42" s="4"/>
      <c r="T42" s="139"/>
      <c r="U42" s="139"/>
      <c r="V42" s="139"/>
      <c r="W42" s="139"/>
      <c r="X42" s="139"/>
      <c r="Y42" s="139"/>
      <c r="Z42" s="139"/>
      <c r="AA42" s="139"/>
      <c r="AB42" s="4"/>
      <c r="AC42" s="4"/>
      <c r="AD42" s="4"/>
      <c r="AE42" s="4"/>
      <c r="AF42" s="4"/>
      <c r="AG42" s="4"/>
      <c r="AH42" s="439"/>
      <c r="AI42" s="4"/>
      <c r="AJ42" s="4"/>
    </row>
    <row r="43" spans="3:36">
      <c r="C43" s="4"/>
      <c r="D43" s="4"/>
      <c r="E43" s="4"/>
      <c r="F43" s="4"/>
      <c r="G43" s="4"/>
      <c r="J43" s="4"/>
      <c r="K43" s="4"/>
      <c r="L43" s="4"/>
      <c r="M43" s="4"/>
      <c r="N43" s="4"/>
      <c r="O43" s="4"/>
      <c r="P43" s="4"/>
      <c r="Q43" s="4"/>
      <c r="R43" s="4"/>
      <c r="S43" s="4"/>
      <c r="T43" s="139"/>
      <c r="U43" s="139"/>
      <c r="V43" s="139"/>
      <c r="W43" s="139"/>
      <c r="X43" s="139"/>
      <c r="Y43" s="139"/>
      <c r="Z43" s="139"/>
      <c r="AA43" s="139"/>
      <c r="AB43" s="4"/>
      <c r="AC43" s="4"/>
      <c r="AD43" s="4"/>
      <c r="AE43" s="4"/>
      <c r="AF43" s="4"/>
      <c r="AG43" s="4"/>
      <c r="AH43" s="439"/>
      <c r="AI43" s="4"/>
      <c r="AJ43" s="4"/>
    </row>
    <row r="44" spans="3:36">
      <c r="C44" s="4"/>
      <c r="D44" s="4"/>
      <c r="E44" s="4"/>
      <c r="F44" s="4"/>
      <c r="G44" s="4"/>
      <c r="J44" s="4"/>
      <c r="K44" s="4"/>
      <c r="L44" s="4"/>
      <c r="M44" s="4"/>
      <c r="N44" s="4"/>
      <c r="O44" s="4"/>
      <c r="P44" s="4"/>
      <c r="Q44" s="4"/>
      <c r="R44" s="4"/>
      <c r="S44" s="4"/>
      <c r="T44" s="139"/>
      <c r="U44" s="139"/>
      <c r="V44" s="139"/>
      <c r="W44" s="139"/>
      <c r="X44" s="139"/>
      <c r="Y44" s="139"/>
      <c r="Z44" s="139"/>
      <c r="AA44" s="139"/>
      <c r="AB44" s="4"/>
      <c r="AC44" s="4"/>
      <c r="AD44" s="4"/>
      <c r="AE44" s="4"/>
      <c r="AF44" s="4"/>
      <c r="AG44" s="4"/>
      <c r="AH44" s="439"/>
      <c r="AI44" s="4"/>
      <c r="AJ44" s="4"/>
    </row>
    <row r="45" spans="3:36">
      <c r="C45" s="4"/>
      <c r="D45" s="4"/>
      <c r="E45" s="4"/>
      <c r="F45" s="4"/>
      <c r="G45" s="4"/>
      <c r="H45" s="4"/>
      <c r="I45" s="4"/>
      <c r="J45" s="4"/>
      <c r="K45" s="4"/>
      <c r="L45" s="4"/>
      <c r="M45" s="4"/>
      <c r="N45" s="4"/>
      <c r="O45" s="4"/>
      <c r="P45" s="4"/>
      <c r="Q45" s="4"/>
      <c r="R45" s="4"/>
      <c r="S45" s="4"/>
      <c r="T45" s="139"/>
      <c r="U45" s="139"/>
      <c r="V45" s="139"/>
      <c r="W45" s="139"/>
      <c r="X45" s="139"/>
      <c r="Y45" s="139"/>
      <c r="Z45" s="139"/>
      <c r="AA45" s="139"/>
      <c r="AB45" s="4"/>
      <c r="AC45" s="4"/>
      <c r="AD45" s="4"/>
      <c r="AE45" s="4"/>
      <c r="AF45" s="4"/>
      <c r="AG45" s="4"/>
      <c r="AH45" s="439"/>
      <c r="AI45" s="4"/>
      <c r="AJ45" s="4"/>
    </row>
    <row r="46" spans="3:36">
      <c r="C46" s="4"/>
      <c r="D46" s="4"/>
      <c r="E46" s="4"/>
      <c r="F46" s="4"/>
      <c r="G46" s="4"/>
      <c r="H46" s="4"/>
      <c r="I46" s="4"/>
      <c r="J46" s="4"/>
      <c r="K46" s="4"/>
      <c r="L46" s="4"/>
      <c r="M46" s="4"/>
      <c r="N46" s="4"/>
      <c r="O46" s="4"/>
      <c r="P46" s="4"/>
      <c r="Q46" s="4"/>
      <c r="R46" s="4"/>
      <c r="S46" s="4"/>
      <c r="T46" s="139"/>
      <c r="U46" s="139"/>
      <c r="V46" s="139"/>
      <c r="W46" s="139"/>
      <c r="X46" s="139"/>
      <c r="Y46" s="139"/>
      <c r="Z46" s="139"/>
      <c r="AA46" s="139"/>
      <c r="AB46" s="4"/>
      <c r="AC46" s="4"/>
      <c r="AD46" s="4"/>
      <c r="AE46" s="4"/>
      <c r="AF46" s="4"/>
      <c r="AG46" s="4"/>
      <c r="AH46" s="439"/>
      <c r="AI46" s="4"/>
      <c r="AJ46" s="4"/>
    </row>
    <row r="47" spans="3:36">
      <c r="C47" s="4"/>
      <c r="D47" s="4"/>
      <c r="E47" s="4"/>
      <c r="F47" s="4"/>
      <c r="G47" s="4"/>
      <c r="H47" s="4"/>
      <c r="I47" s="4"/>
      <c r="J47" s="4"/>
      <c r="K47" s="4"/>
      <c r="L47" s="4"/>
      <c r="M47" s="4"/>
      <c r="N47" s="4"/>
      <c r="O47" s="4"/>
      <c r="P47" s="4"/>
      <c r="Q47" s="4"/>
      <c r="R47" s="4"/>
      <c r="S47" s="4"/>
      <c r="T47" s="4"/>
      <c r="U47" s="4"/>
      <c r="V47" s="4"/>
      <c r="W47" s="4"/>
      <c r="X47" s="4"/>
      <c r="Y47" s="4"/>
      <c r="Z47" s="4"/>
      <c r="AA47" s="4"/>
      <c r="AB47" s="4"/>
      <c r="AC47" s="4"/>
      <c r="AD47" s="4"/>
      <c r="AE47" s="4"/>
      <c r="AF47" s="4"/>
      <c r="AG47" s="4"/>
      <c r="AH47" s="439"/>
      <c r="AI47" s="4"/>
      <c r="AJ47" s="4"/>
    </row>
    <row r="48" spans="3:36">
      <c r="C48" s="4"/>
      <c r="D48" s="4"/>
      <c r="E48" s="4"/>
      <c r="F48" s="4"/>
      <c r="G48" s="4"/>
      <c r="H48" s="4"/>
      <c r="I48" s="4"/>
      <c r="J48" s="4"/>
      <c r="K48" s="4"/>
      <c r="L48" s="4"/>
      <c r="M48" s="4"/>
      <c r="N48" s="4"/>
      <c r="O48" s="4"/>
      <c r="P48" s="4"/>
      <c r="Q48" s="4"/>
      <c r="R48" s="4"/>
      <c r="S48" s="4"/>
      <c r="T48" s="4"/>
      <c r="U48" s="4"/>
      <c r="V48" s="4"/>
      <c r="W48" s="4"/>
      <c r="X48" s="4"/>
      <c r="Y48" s="4"/>
      <c r="Z48" s="4"/>
      <c r="AA48" s="4"/>
      <c r="AB48" s="4"/>
      <c r="AC48" s="4"/>
      <c r="AD48" s="4"/>
      <c r="AE48" s="4"/>
      <c r="AF48" s="4"/>
      <c r="AG48" s="4"/>
      <c r="AH48" s="439"/>
      <c r="AI48" s="4"/>
      <c r="AJ48" s="4"/>
    </row>
    <row r="49" spans="3:36">
      <c r="C49" s="4"/>
      <c r="D49" s="4"/>
      <c r="E49" s="4"/>
      <c r="F49" s="4"/>
      <c r="G49" s="4"/>
      <c r="H49" s="4"/>
      <c r="I49" s="4"/>
      <c r="J49" s="4"/>
      <c r="K49" s="4"/>
      <c r="L49" s="4"/>
      <c r="M49" s="4"/>
      <c r="N49" s="4"/>
      <c r="O49" s="4"/>
      <c r="P49" s="4"/>
      <c r="Q49" s="4"/>
      <c r="R49" s="4"/>
      <c r="S49" s="4"/>
      <c r="T49" s="4"/>
      <c r="U49" s="4"/>
      <c r="V49" s="4"/>
      <c r="W49" s="4"/>
      <c r="X49" s="4"/>
      <c r="Y49" s="4"/>
      <c r="Z49" s="4"/>
      <c r="AA49" s="4"/>
      <c r="AB49" s="4"/>
      <c r="AC49" s="4"/>
      <c r="AD49" s="4"/>
      <c r="AE49" s="4"/>
      <c r="AF49" s="4"/>
      <c r="AG49" s="4"/>
      <c r="AH49" s="439"/>
      <c r="AI49" s="4"/>
      <c r="AJ49" s="4"/>
    </row>
    <row r="50" spans="3:36">
      <c r="C50" s="4"/>
      <c r="D50" s="4"/>
      <c r="E50" s="4"/>
      <c r="F50" s="4"/>
      <c r="G50" s="4"/>
      <c r="H50" s="4"/>
      <c r="I50" s="4"/>
      <c r="J50" s="4"/>
      <c r="K50" s="4"/>
      <c r="L50" s="4"/>
      <c r="M50" s="4"/>
      <c r="N50" s="4"/>
      <c r="O50" s="4"/>
      <c r="P50" s="4"/>
      <c r="Q50" s="4"/>
      <c r="R50" s="4"/>
      <c r="S50" s="4"/>
      <c r="T50" s="4"/>
      <c r="U50" s="4"/>
      <c r="V50" s="4"/>
      <c r="W50" s="4"/>
      <c r="X50" s="4"/>
      <c r="Y50" s="4"/>
      <c r="Z50" s="4"/>
      <c r="AA50" s="4"/>
      <c r="AB50" s="4"/>
      <c r="AC50" s="4"/>
      <c r="AD50" s="4"/>
      <c r="AE50" s="4"/>
      <c r="AF50" s="4"/>
      <c r="AG50" s="4"/>
      <c r="AH50" s="439"/>
      <c r="AI50" s="4"/>
      <c r="AJ50" s="4"/>
    </row>
    <row r="51" spans="3:36">
      <c r="C51" s="4"/>
      <c r="D51" s="4"/>
      <c r="F51" s="4"/>
      <c r="G51" s="4"/>
      <c r="H51" s="4"/>
      <c r="I51" s="4"/>
      <c r="J51" s="4"/>
      <c r="K51" s="4"/>
      <c r="L51" s="4"/>
      <c r="M51" s="4"/>
      <c r="N51" s="4"/>
      <c r="O51" s="4"/>
      <c r="P51" s="4"/>
      <c r="Q51" s="4"/>
      <c r="R51" s="4"/>
      <c r="S51" s="4"/>
      <c r="T51" s="4"/>
      <c r="U51" s="4"/>
      <c r="V51" s="4"/>
      <c r="W51" s="4"/>
      <c r="X51" s="4"/>
      <c r="Y51" s="4"/>
      <c r="Z51" s="4"/>
      <c r="AA51" s="4"/>
      <c r="AB51" s="4"/>
      <c r="AC51" s="4"/>
      <c r="AD51" s="4"/>
      <c r="AE51" s="4"/>
      <c r="AF51" s="4"/>
      <c r="AG51" s="4"/>
      <c r="AH51" s="439"/>
      <c r="AI51" s="4"/>
      <c r="AJ51" s="4"/>
    </row>
    <row r="52" spans="3:36">
      <c r="C52" s="4"/>
      <c r="D52" s="4"/>
      <c r="E52" s="136"/>
      <c r="F52" s="4"/>
      <c r="G52" s="4"/>
      <c r="H52" s="4"/>
      <c r="I52" s="4"/>
      <c r="J52" s="4"/>
      <c r="K52" s="4"/>
      <c r="L52" s="4"/>
      <c r="M52" s="4"/>
      <c r="N52" s="4"/>
      <c r="O52" s="4"/>
      <c r="P52" s="4"/>
      <c r="Q52" s="4"/>
      <c r="R52" s="4"/>
      <c r="S52" s="4"/>
      <c r="T52" s="4"/>
      <c r="U52" s="4"/>
      <c r="V52" s="4"/>
      <c r="W52" s="4"/>
      <c r="X52" s="4"/>
      <c r="Y52" s="4"/>
      <c r="Z52" s="4"/>
      <c r="AA52" s="4"/>
      <c r="AB52" s="4"/>
      <c r="AC52" s="4"/>
      <c r="AD52" s="4"/>
      <c r="AE52" s="4"/>
      <c r="AF52" s="4"/>
      <c r="AG52" s="4"/>
      <c r="AH52" s="439"/>
      <c r="AI52" s="4"/>
      <c r="AJ52" s="4"/>
    </row>
    <row r="53" spans="3:36">
      <c r="C53" s="4"/>
      <c r="D53" s="4"/>
      <c r="E53" s="136"/>
      <c r="F53" s="4"/>
      <c r="G53" s="4"/>
      <c r="H53" s="4"/>
      <c r="I53" s="4"/>
      <c r="J53" s="4"/>
      <c r="K53" s="4"/>
      <c r="L53" s="4"/>
      <c r="M53" s="4"/>
      <c r="N53" s="4"/>
      <c r="O53" s="4"/>
      <c r="P53" s="4"/>
      <c r="Q53" s="4"/>
      <c r="R53" s="4"/>
      <c r="S53" s="4"/>
      <c r="T53" s="4"/>
      <c r="U53" s="4"/>
      <c r="V53" s="4"/>
      <c r="W53" s="4"/>
      <c r="X53" s="4"/>
      <c r="Y53" s="4"/>
      <c r="Z53" s="4"/>
      <c r="AA53" s="4"/>
      <c r="AB53" s="4"/>
      <c r="AC53" s="4"/>
      <c r="AD53" s="4"/>
      <c r="AE53" s="4"/>
      <c r="AF53" s="4"/>
      <c r="AG53" s="4"/>
      <c r="AH53" s="439"/>
      <c r="AI53" s="4"/>
      <c r="AJ53" s="4"/>
    </row>
    <row r="54" spans="3:36">
      <c r="C54" s="4"/>
      <c r="D54" s="4"/>
      <c r="E54" s="136"/>
      <c r="F54" s="4"/>
      <c r="G54" s="4"/>
      <c r="H54" s="4"/>
      <c r="I54" s="4"/>
      <c r="J54" s="4"/>
      <c r="K54" s="4"/>
      <c r="L54" s="4"/>
      <c r="M54" s="4"/>
      <c r="N54" s="4"/>
      <c r="O54" s="4"/>
      <c r="P54" s="4"/>
      <c r="Q54" s="4"/>
      <c r="R54" s="4"/>
      <c r="S54" s="4"/>
      <c r="T54" s="4"/>
      <c r="U54" s="4"/>
      <c r="V54" s="4"/>
      <c r="W54" s="4"/>
      <c r="X54" s="4"/>
      <c r="Y54" s="4"/>
      <c r="Z54" s="4"/>
      <c r="AA54" s="4"/>
      <c r="AB54" s="4"/>
      <c r="AC54" s="4"/>
      <c r="AD54" s="4"/>
      <c r="AE54" s="4"/>
      <c r="AF54" s="4"/>
      <c r="AG54" s="4"/>
      <c r="AH54" s="439"/>
      <c r="AI54" s="4"/>
      <c r="AJ54" s="4"/>
    </row>
    <row r="55" spans="3:36">
      <c r="C55" s="4"/>
      <c r="D55" s="4"/>
      <c r="E55" s="136"/>
      <c r="F55" s="4"/>
      <c r="G55" s="4"/>
      <c r="H55" s="4"/>
      <c r="I55" s="4"/>
      <c r="J55" s="4"/>
      <c r="K55" s="4"/>
      <c r="L55" s="4"/>
      <c r="M55" s="4"/>
      <c r="N55" s="4"/>
      <c r="O55" s="4"/>
      <c r="P55" s="4"/>
      <c r="Q55" s="4"/>
      <c r="R55" s="4"/>
      <c r="S55" s="4"/>
      <c r="T55" s="4"/>
      <c r="U55" s="4"/>
      <c r="V55" s="4"/>
      <c r="W55" s="4"/>
      <c r="X55" s="4"/>
      <c r="Y55" s="4"/>
      <c r="Z55" s="4"/>
      <c r="AA55" s="4"/>
      <c r="AB55" s="4"/>
      <c r="AC55" s="4"/>
      <c r="AD55" s="4"/>
      <c r="AE55" s="4"/>
      <c r="AF55" s="4"/>
      <c r="AG55" s="4"/>
      <c r="AH55" s="439"/>
      <c r="AI55" s="4"/>
      <c r="AJ55" s="4"/>
    </row>
    <row r="56" spans="3:36">
      <c r="C56" s="4"/>
      <c r="D56" s="4"/>
      <c r="E56" s="136"/>
      <c r="F56" s="4"/>
      <c r="G56" s="4"/>
      <c r="H56" s="4"/>
      <c r="I56" s="4"/>
      <c r="J56" s="4"/>
      <c r="K56" s="4"/>
      <c r="L56" s="4"/>
      <c r="M56" s="4"/>
      <c r="N56" s="4"/>
      <c r="O56" s="4"/>
      <c r="P56" s="4"/>
      <c r="Q56" s="4"/>
      <c r="R56" s="4"/>
      <c r="S56" s="4"/>
      <c r="T56" s="4"/>
      <c r="U56" s="4"/>
      <c r="V56" s="4"/>
      <c r="W56" s="4"/>
      <c r="X56" s="4"/>
      <c r="Y56" s="4"/>
      <c r="Z56" s="4"/>
      <c r="AA56" s="4"/>
      <c r="AB56" s="4"/>
      <c r="AC56" s="4"/>
      <c r="AD56" s="4"/>
      <c r="AE56" s="4"/>
      <c r="AF56" s="4"/>
      <c r="AG56" s="4"/>
      <c r="AH56" s="439"/>
      <c r="AI56" s="4"/>
      <c r="AJ56" s="4"/>
    </row>
    <row r="57" spans="3:36">
      <c r="C57" s="4"/>
      <c r="D57" s="4"/>
      <c r="E57" s="136"/>
      <c r="F57" s="4"/>
      <c r="G57" s="4"/>
      <c r="H57" s="4"/>
    </row>
    <row r="58" spans="3:36">
      <c r="C58" s="4"/>
      <c r="D58" s="4"/>
      <c r="E58" s="136"/>
      <c r="F58" s="4"/>
      <c r="G58" s="4"/>
      <c r="H58" s="4"/>
    </row>
    <row r="59" spans="3:36">
      <c r="C59" s="4"/>
      <c r="D59" s="4"/>
      <c r="E59" s="136"/>
      <c r="F59" s="4"/>
      <c r="G59" s="4"/>
      <c r="H59" s="4"/>
    </row>
    <row r="60" spans="3:36" ht="18">
      <c r="C60" s="4"/>
      <c r="D60" s="4"/>
      <c r="E60" s="136"/>
      <c r="F60" s="4"/>
      <c r="G60" s="4"/>
      <c r="H60" s="4"/>
      <c r="I60" s="955"/>
    </row>
    <row r="61" spans="3:36" ht="18">
      <c r="C61" s="4"/>
      <c r="D61" s="4"/>
      <c r="E61" s="136"/>
      <c r="F61" s="4"/>
      <c r="G61" s="4"/>
      <c r="H61" s="4"/>
      <c r="I61" s="956"/>
    </row>
    <row r="63" spans="3:36">
      <c r="C63" s="4"/>
      <c r="D63" s="4"/>
    </row>
    <row r="64" spans="3:36">
      <c r="C64" s="4"/>
      <c r="D64" s="4"/>
      <c r="E64" s="4"/>
      <c r="F64" s="4"/>
    </row>
    <row r="65" spans="3:6">
      <c r="C65" s="4"/>
      <c r="D65" s="4"/>
      <c r="E65" s="4"/>
      <c r="F65" s="4"/>
    </row>
    <row r="66" spans="3:6">
      <c r="C66" s="4"/>
      <c r="D66" s="4"/>
      <c r="E66" s="4"/>
      <c r="F66" s="4"/>
    </row>
    <row r="67" spans="3:6">
      <c r="C67" s="4"/>
      <c r="D67" s="4"/>
      <c r="E67" s="4"/>
      <c r="F67" s="4"/>
    </row>
    <row r="68" spans="3:6">
      <c r="C68" s="4"/>
      <c r="D68" s="4"/>
      <c r="E68" s="4"/>
      <c r="F68" s="4"/>
    </row>
    <row r="69" spans="3:6">
      <c r="C69" s="4"/>
      <c r="D69" s="4"/>
      <c r="E69" s="4"/>
      <c r="F69" s="4"/>
    </row>
    <row r="70" spans="3:6">
      <c r="C70" s="4"/>
      <c r="D70" s="4"/>
      <c r="E70" s="4"/>
      <c r="F70" s="4"/>
    </row>
    <row r="71" spans="3:6">
      <c r="C71" s="4"/>
      <c r="D71" s="4"/>
      <c r="E71" s="4"/>
      <c r="F71" s="4"/>
    </row>
    <row r="72" spans="3:6">
      <c r="C72" s="4"/>
      <c r="D72" s="4"/>
      <c r="E72" s="4"/>
      <c r="F72" s="4"/>
    </row>
    <row r="73" spans="3:6">
      <c r="C73" s="4"/>
      <c r="D73" s="4"/>
      <c r="E73" s="4"/>
      <c r="F73" s="4"/>
    </row>
  </sheetData>
  <mergeCells count="2">
    <mergeCell ref="C5:H5"/>
    <mergeCell ref="D11:P11"/>
  </mergeCells>
  <hyperlinks>
    <hyperlink ref="R1" location="NOTES!A65" display="BACK" xr:uid="{00000000-0004-0000-1800-000000000000}"/>
  </hyperlinks>
  <pageMargins left="0.7" right="0.7" top="0.75" bottom="0.75" header="0.3" footer="0.3"/>
  <pageSetup paperSize="9" orientation="portrait" r:id="rId1"/>
  <headerFooter alignWithMargins="0"/>
  <drawing r:id="rId2"/>
  <legacyDrawing r:id="rId3"/>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364644-60F9-49D8-B5DF-482B2936C0FE}">
  <sheetPr codeName="Sheet26"/>
  <dimension ref="A2:CD267"/>
  <sheetViews>
    <sheetView zoomScale="50" zoomScaleNormal="50" workbookViewId="0"/>
  </sheetViews>
  <sheetFormatPr defaultColWidth="9.33203125" defaultRowHeight="13.2"/>
  <cols>
    <col min="1" max="1" width="9.5546875" style="3" customWidth="1"/>
    <col min="2" max="2" width="12.5546875" style="3" customWidth="1"/>
    <col min="3" max="3" width="13.33203125" style="3" customWidth="1"/>
    <col min="4" max="4" width="15.44140625" style="3" customWidth="1"/>
    <col min="5" max="5" width="22.5546875" style="3" customWidth="1"/>
    <col min="6" max="6" width="14.5546875" style="3" customWidth="1"/>
    <col min="7" max="7" width="15" style="3" customWidth="1"/>
    <col min="8" max="8" width="20.5546875" style="3" customWidth="1"/>
    <col min="9" max="9" width="28.44140625" style="3" customWidth="1"/>
    <col min="10" max="10" width="26.44140625" style="3" customWidth="1"/>
    <col min="11" max="11" width="20.5546875" style="3" customWidth="1"/>
    <col min="12" max="12" width="18.6640625" style="3" customWidth="1"/>
    <col min="13" max="13" width="17.44140625" style="3" customWidth="1"/>
    <col min="14" max="14" width="18.6640625" style="3" customWidth="1"/>
    <col min="15" max="15" width="20.33203125" style="3" customWidth="1"/>
    <col min="16" max="16" width="19" style="3" customWidth="1"/>
    <col min="17" max="17" width="18.44140625" style="3" customWidth="1"/>
    <col min="18" max="18" width="16.44140625" style="3" customWidth="1"/>
    <col min="19" max="19" width="15.33203125" style="796" customWidth="1"/>
    <col min="20" max="22" width="15.33203125" style="3" customWidth="1"/>
    <col min="23" max="23" width="24.5546875" style="3" customWidth="1"/>
    <col min="24" max="24" width="23.6640625" style="3" customWidth="1"/>
    <col min="25" max="25" width="24.6640625" style="3" customWidth="1"/>
    <col min="26" max="26" width="22.33203125" style="3" customWidth="1"/>
    <col min="27" max="27" width="14.5546875" style="3" customWidth="1"/>
    <col min="28" max="28" width="17" style="3" customWidth="1"/>
    <col min="29" max="29" width="17.5546875" style="3" customWidth="1"/>
    <col min="30" max="30" width="17.44140625" style="3" customWidth="1"/>
    <col min="31" max="31" width="16" style="3" customWidth="1"/>
    <col min="32" max="32" width="19" style="3" customWidth="1"/>
    <col min="33" max="33" width="27.44140625" style="3" customWidth="1"/>
    <col min="34" max="37" width="19" style="3" customWidth="1"/>
    <col min="38" max="38" width="15.5546875" style="3" customWidth="1"/>
    <col min="39" max="39" width="16.33203125" style="3" customWidth="1"/>
    <col min="40" max="40" width="14.44140625" style="3" customWidth="1"/>
    <col min="41" max="41" width="14.33203125" style="3" customWidth="1"/>
    <col min="42" max="42" width="24.6640625" style="3" customWidth="1"/>
    <col min="43" max="43" width="18.44140625" style="3" customWidth="1"/>
    <col min="44" max="44" width="16.5546875" style="3" bestFit="1" customWidth="1"/>
    <col min="45" max="45" width="17.44140625" style="3" bestFit="1" customWidth="1"/>
    <col min="46" max="46" width="14.5546875" style="3" bestFit="1" customWidth="1"/>
    <col min="47" max="47" width="15.5546875" style="3" bestFit="1" customWidth="1"/>
    <col min="48" max="48" width="15.6640625" style="342" bestFit="1" customWidth="1"/>
    <col min="49" max="49" width="17.5546875" style="342" bestFit="1" customWidth="1"/>
    <col min="50" max="50" width="18" style="342" bestFit="1" customWidth="1"/>
    <col min="51" max="51" width="18.5546875" style="342" bestFit="1" customWidth="1"/>
    <col min="52" max="52" width="19.44140625" style="342" customWidth="1"/>
    <col min="53" max="53" width="22.44140625" style="342" customWidth="1"/>
    <col min="54" max="54" width="18" style="342" bestFit="1" customWidth="1"/>
    <col min="55" max="56" width="17.5546875" style="342" bestFit="1" customWidth="1"/>
    <col min="57" max="57" width="16.6640625" style="342" bestFit="1" customWidth="1"/>
    <col min="58" max="58" width="15.5546875" style="342" bestFit="1" customWidth="1"/>
    <col min="59" max="59" width="14.6640625" style="342" bestFit="1" customWidth="1"/>
    <col min="60" max="60" width="15.5546875" style="342" bestFit="1" customWidth="1"/>
    <col min="61" max="61" width="14.44140625" style="3" bestFit="1" customWidth="1"/>
    <col min="62" max="63" width="15.5546875" style="3" bestFit="1" customWidth="1"/>
    <col min="64" max="64" width="14.44140625" style="3" bestFit="1" customWidth="1"/>
    <col min="65" max="65" width="16.5546875" style="3" bestFit="1" customWidth="1"/>
    <col min="66" max="66" width="16.6640625" style="3" bestFit="1" customWidth="1"/>
    <col min="67" max="67" width="9.33203125" style="3"/>
    <col min="68" max="68" width="15.5546875" style="3" bestFit="1" customWidth="1"/>
    <col min="69" max="69" width="17.5546875" style="3" bestFit="1" customWidth="1"/>
    <col min="70" max="70" width="16.6640625" style="3" bestFit="1" customWidth="1"/>
    <col min="71" max="72" width="15.44140625" style="3" bestFit="1" customWidth="1"/>
    <col min="73" max="74" width="15.5546875" style="3" bestFit="1" customWidth="1"/>
    <col min="75" max="76" width="14.44140625" style="3" bestFit="1" customWidth="1"/>
    <col min="77" max="77" width="15.5546875" style="3" bestFit="1" customWidth="1"/>
    <col min="78" max="78" width="14.5546875" style="3" bestFit="1" customWidth="1"/>
    <col min="79" max="80" width="14.44140625" style="3" bestFit="1" customWidth="1"/>
    <col min="81" max="16384" width="9.33203125" style="3"/>
  </cols>
  <sheetData>
    <row r="2" spans="3:43" ht="24.6">
      <c r="Y2" s="943" t="s">
        <v>48</v>
      </c>
    </row>
    <row r="5" spans="3:43" ht="69" customHeight="1">
      <c r="C5" s="1365" t="s">
        <v>0</v>
      </c>
      <c r="D5" s="1366"/>
      <c r="E5" s="1366"/>
      <c r="F5" s="1366"/>
      <c r="G5" s="1366"/>
      <c r="H5" s="1366"/>
      <c r="I5" s="712"/>
      <c r="J5" s="712"/>
      <c r="K5" s="712"/>
      <c r="L5" s="712"/>
      <c r="M5" s="712"/>
      <c r="N5" s="712"/>
      <c r="O5" s="712"/>
      <c r="P5" s="712"/>
      <c r="Q5" s="712"/>
      <c r="R5" s="712"/>
      <c r="S5" s="797"/>
      <c r="T5" s="400"/>
      <c r="U5" s="400"/>
      <c r="V5" s="400"/>
      <c r="W5" s="400"/>
      <c r="X5" s="400"/>
      <c r="Y5" s="24"/>
    </row>
    <row r="6" spans="3:43" ht="13.8">
      <c r="C6" s="25"/>
      <c r="D6" s="26"/>
      <c r="E6" s="23"/>
      <c r="F6" s="23"/>
      <c r="G6" s="23"/>
      <c r="H6" s="23"/>
      <c r="I6" s="23"/>
      <c r="J6" s="23"/>
      <c r="K6" s="23"/>
      <c r="L6" s="23"/>
      <c r="M6" s="23"/>
      <c r="N6" s="23"/>
      <c r="O6" s="23"/>
      <c r="P6" s="23"/>
      <c r="Q6" s="23"/>
      <c r="R6" s="23"/>
      <c r="S6" s="945"/>
      <c r="T6" s="23"/>
      <c r="U6" s="23"/>
      <c r="V6" s="23"/>
      <c r="W6" s="23"/>
      <c r="X6" s="23"/>
      <c r="Y6" s="24"/>
    </row>
    <row r="7" spans="3:43" ht="18" customHeight="1">
      <c r="C7" s="726"/>
      <c r="Y7" s="562"/>
    </row>
    <row r="8" spans="3:43" ht="18" customHeight="1">
      <c r="C8" s="726"/>
      <c r="X8" s="581"/>
      <c r="Y8" s="947" t="s">
        <v>1</v>
      </c>
    </row>
    <row r="9" spans="3:43" ht="17.399999999999999">
      <c r="C9" s="727"/>
      <c r="D9" s="27"/>
      <c r="E9" s="27"/>
      <c r="F9" s="27"/>
      <c r="G9" s="27"/>
      <c r="H9" s="27"/>
      <c r="I9" s="27"/>
      <c r="J9" s="27"/>
      <c r="K9" s="27"/>
      <c r="L9" s="27"/>
      <c r="M9" s="27"/>
      <c r="N9" s="27"/>
      <c r="O9" s="27"/>
      <c r="P9" s="27"/>
      <c r="Q9" s="27"/>
      <c r="R9" s="27"/>
      <c r="S9" s="946"/>
      <c r="T9" s="27"/>
      <c r="U9" s="27"/>
      <c r="V9" s="27"/>
      <c r="W9" s="27"/>
      <c r="X9" s="27"/>
      <c r="Y9" s="34"/>
    </row>
    <row r="10" spans="3:43">
      <c r="C10" s="29"/>
      <c r="D10" s="23"/>
      <c r="E10" s="23"/>
      <c r="F10" s="23"/>
      <c r="G10" s="23"/>
      <c r="H10" s="23"/>
      <c r="I10" s="23"/>
      <c r="J10" s="23"/>
      <c r="K10" s="23"/>
      <c r="L10" s="23"/>
      <c r="M10" s="23"/>
      <c r="N10" s="23"/>
      <c r="O10" s="23"/>
      <c r="P10" s="23"/>
      <c r="Q10" s="23"/>
      <c r="R10" s="23"/>
      <c r="S10" s="945"/>
      <c r="T10" s="23"/>
      <c r="U10" s="23"/>
      <c r="V10" s="23"/>
      <c r="W10" s="23"/>
      <c r="X10" s="23"/>
      <c r="Y10" s="24"/>
    </row>
    <row r="11" spans="3:43" ht="42.75" customHeight="1">
      <c r="C11" s="30"/>
      <c r="D11" s="1400" t="s">
        <v>600</v>
      </c>
      <c r="E11" s="1400"/>
      <c r="F11" s="1400"/>
      <c r="G11" s="1400"/>
      <c r="H11" s="1400"/>
      <c r="I11" s="1400"/>
      <c r="J11" s="1400"/>
      <c r="K11" s="1400"/>
      <c r="L11" s="1400"/>
      <c r="M11" s="1400"/>
      <c r="N11" s="1400"/>
      <c r="O11" s="1400"/>
      <c r="P11" s="1400"/>
      <c r="Q11" s="407"/>
      <c r="R11" s="407"/>
      <c r="S11" s="407"/>
      <c r="T11" s="407"/>
      <c r="U11" s="407"/>
      <c r="V11" s="407"/>
      <c r="W11" s="407"/>
      <c r="X11" s="407"/>
      <c r="Y11" s="31"/>
    </row>
    <row r="12" spans="3:43">
      <c r="C12" s="32"/>
      <c r="D12" s="27"/>
      <c r="E12" s="27"/>
      <c r="F12" s="27"/>
      <c r="G12" s="27"/>
      <c r="H12" s="27"/>
      <c r="I12" s="27"/>
      <c r="J12" s="27"/>
      <c r="K12" s="27"/>
      <c r="L12" s="27"/>
      <c r="M12" s="27"/>
      <c r="N12" s="27"/>
      <c r="O12" s="27"/>
      <c r="P12" s="27"/>
      <c r="Q12" s="27"/>
      <c r="R12" s="27"/>
      <c r="S12" s="946"/>
      <c r="T12" s="27"/>
      <c r="U12" s="27"/>
      <c r="V12" s="27"/>
      <c r="W12" s="27"/>
      <c r="X12" s="27"/>
      <c r="Y12" s="28"/>
    </row>
    <row r="13" spans="3:43" ht="17.100000000000001" customHeight="1"/>
    <row r="14" spans="3:43" ht="17.100000000000001" customHeight="1">
      <c r="C14" s="43" t="s">
        <v>601</v>
      </c>
    </row>
    <row r="15" spans="3:43" ht="17.100000000000001" customHeight="1">
      <c r="C15" s="35"/>
      <c r="D15" s="5"/>
      <c r="E15" s="5"/>
      <c r="F15" s="5"/>
      <c r="G15" s="5"/>
      <c r="I15" s="5"/>
      <c r="J15" s="5"/>
      <c r="K15" s="5"/>
      <c r="L15" s="5"/>
      <c r="M15" s="5"/>
      <c r="N15" s="5"/>
      <c r="O15" s="5"/>
      <c r="P15" s="5"/>
      <c r="Q15" s="5"/>
      <c r="R15" s="5"/>
      <c r="S15" s="798"/>
      <c r="T15" s="5"/>
      <c r="U15" s="5"/>
      <c r="V15" s="5"/>
      <c r="W15" s="5"/>
      <c r="X15" s="5"/>
      <c r="Y15" s="5"/>
    </row>
    <row r="16" spans="3:43" ht="17.100000000000001" customHeight="1">
      <c r="C16" s="7"/>
      <c r="D16" s="35" t="s">
        <v>526</v>
      </c>
      <c r="E16" s="7"/>
      <c r="F16" s="7"/>
      <c r="G16" s="7"/>
      <c r="I16" s="7"/>
      <c r="J16" s="7"/>
      <c r="K16" s="7"/>
      <c r="L16" s="7"/>
      <c r="M16" s="7"/>
      <c r="N16" s="7"/>
      <c r="O16" s="7"/>
      <c r="P16" s="7"/>
      <c r="Q16" s="7"/>
      <c r="R16" s="7"/>
      <c r="S16" s="799"/>
      <c r="T16" s="7"/>
      <c r="U16" s="7"/>
      <c r="V16" s="7"/>
      <c r="W16" s="7"/>
      <c r="X16" s="7"/>
      <c r="Y16" s="7"/>
      <c r="Z16" s="7"/>
      <c r="AQ16" s="35"/>
    </row>
    <row r="17" spans="1:82" ht="17.399999999999999">
      <c r="D17" s="35" t="s">
        <v>608</v>
      </c>
      <c r="Z17" s="7"/>
      <c r="AA17" s="7"/>
      <c r="AB17" s="7"/>
      <c r="AP17" s="7"/>
      <c r="AQ17" s="35"/>
    </row>
    <row r="18" spans="1:82" ht="17.399999999999999">
      <c r="Z18" s="7"/>
      <c r="AA18" s="7"/>
      <c r="AB18" s="7"/>
      <c r="AP18" s="7"/>
      <c r="AQ18" s="35"/>
    </row>
    <row r="19" spans="1:82" ht="17.399999999999999">
      <c r="C19" s="35" t="s">
        <v>543</v>
      </c>
      <c r="D19" s="35"/>
      <c r="H19" s="76"/>
      <c r="Z19" s="7"/>
      <c r="AA19" s="7"/>
      <c r="AB19" s="7"/>
      <c r="AP19" s="7"/>
      <c r="AQ19" s="35"/>
    </row>
    <row r="20" spans="1:82" ht="18" thickBot="1">
      <c r="H20" s="586"/>
      <c r="AA20" s="7"/>
      <c r="AB20" s="7"/>
      <c r="AQ20" s="43"/>
    </row>
    <row r="21" spans="1:82" ht="19.5" customHeight="1" thickBot="1">
      <c r="C21" s="216" t="s">
        <v>460</v>
      </c>
      <c r="D21" s="217"/>
      <c r="E21" s="217"/>
      <c r="F21" s="218"/>
      <c r="G21" s="767"/>
      <c r="H21" s="217"/>
      <c r="I21" s="217"/>
      <c r="J21" s="217"/>
      <c r="K21" s="217"/>
      <c r="L21" s="217" t="s">
        <v>511</v>
      </c>
      <c r="M21" s="217"/>
      <c r="N21" s="217"/>
      <c r="O21" s="217"/>
      <c r="P21" s="217"/>
      <c r="Q21" s="217"/>
      <c r="R21" s="577"/>
      <c r="S21" s="800"/>
      <c r="T21" s="217"/>
      <c r="U21" s="217" t="s">
        <v>507</v>
      </c>
      <c r="V21" s="217"/>
      <c r="W21" s="217"/>
      <c r="X21" s="1375" t="s">
        <v>110</v>
      </c>
      <c r="Y21" s="1399"/>
      <c r="AA21" s="760"/>
      <c r="AB21" s="761" t="s">
        <v>532</v>
      </c>
      <c r="AC21" s="762"/>
      <c r="AD21" s="762"/>
      <c r="AE21" s="762"/>
      <c r="AF21" s="763"/>
      <c r="AG21" s="763"/>
      <c r="AH21" s="410"/>
      <c r="AI21" s="410"/>
      <c r="AJ21" s="410" t="s">
        <v>109</v>
      </c>
      <c r="AK21" s="410"/>
      <c r="AL21" s="410"/>
      <c r="AM21" s="410" t="s">
        <v>110</v>
      </c>
      <c r="AN21" s="411"/>
      <c r="AO21" s="230"/>
      <c r="AP21" s="231"/>
      <c r="AQ21" s="232"/>
    </row>
    <row r="22" spans="1:82" ht="48" customHeight="1">
      <c r="A22" s="273"/>
      <c r="B22" s="273"/>
      <c r="C22" s="568" t="s">
        <v>52</v>
      </c>
      <c r="D22" s="569" t="s">
        <v>53</v>
      </c>
      <c r="E22" s="570" t="s">
        <v>753</v>
      </c>
      <c r="F22" s="571" t="s">
        <v>111</v>
      </c>
      <c r="G22" s="275" t="s">
        <v>290</v>
      </c>
      <c r="H22" s="274"/>
      <c r="I22" s="274" t="s">
        <v>462</v>
      </c>
      <c r="J22" s="274"/>
      <c r="K22" s="768"/>
      <c r="L22" s="769" t="s">
        <v>506</v>
      </c>
      <c r="M22" s="769"/>
      <c r="N22" s="866" t="s">
        <v>567</v>
      </c>
      <c r="O22" s="765" t="s">
        <v>508</v>
      </c>
      <c r="P22" s="765" t="s">
        <v>509</v>
      </c>
      <c r="Q22" s="765" t="s">
        <v>519</v>
      </c>
      <c r="R22" s="578" t="s">
        <v>510</v>
      </c>
      <c r="S22" s="274" t="s">
        <v>528</v>
      </c>
      <c r="T22" s="274" t="s">
        <v>529</v>
      </c>
      <c r="U22" s="274" t="s">
        <v>530</v>
      </c>
      <c r="V22" s="274" t="s">
        <v>531</v>
      </c>
      <c r="W22" s="274" t="s">
        <v>463</v>
      </c>
      <c r="X22" s="275" t="s">
        <v>527</v>
      </c>
      <c r="Y22" s="272" t="s">
        <v>464</v>
      </c>
      <c r="Z22" s="403"/>
      <c r="AA22" s="275" t="s">
        <v>113</v>
      </c>
      <c r="AB22" s="268"/>
      <c r="AC22" s="764"/>
      <c r="AD22" s="268"/>
      <c r="AE22" s="765" t="s">
        <v>389</v>
      </c>
      <c r="AF22" s="766" t="s">
        <v>512</v>
      </c>
      <c r="AG22" s="297" t="s">
        <v>462</v>
      </c>
      <c r="AH22" s="274" t="s">
        <v>514</v>
      </c>
      <c r="AI22" s="274" t="s">
        <v>515</v>
      </c>
      <c r="AJ22" s="274" t="s">
        <v>516</v>
      </c>
      <c r="AK22" s="274" t="s">
        <v>517</v>
      </c>
      <c r="AL22" s="272" t="s">
        <v>518</v>
      </c>
      <c r="AM22" s="275" t="s">
        <v>523</v>
      </c>
      <c r="AN22" s="272" t="s">
        <v>524</v>
      </c>
      <c r="AO22" s="371"/>
      <c r="AP22" s="409" t="s">
        <v>465</v>
      </c>
      <c r="AQ22" s="215"/>
      <c r="AX22" s="174"/>
      <c r="AY22" s="174"/>
      <c r="AZ22" s="174"/>
      <c r="BA22" s="935"/>
      <c r="BB22" s="935"/>
      <c r="BC22" s="935"/>
    </row>
    <row r="23" spans="1:82" ht="18.600000000000001" thickBot="1">
      <c r="A23" s="273"/>
      <c r="B23" s="273"/>
      <c r="C23" s="572" t="s">
        <v>54</v>
      </c>
      <c r="D23" s="573" t="s">
        <v>55</v>
      </c>
      <c r="E23" s="574" t="s">
        <v>129</v>
      </c>
      <c r="F23" s="550" t="s">
        <v>55</v>
      </c>
      <c r="G23" s="269" t="s">
        <v>117</v>
      </c>
      <c r="H23" s="205" t="s">
        <v>447</v>
      </c>
      <c r="I23" s="205" t="s">
        <v>467</v>
      </c>
      <c r="J23" s="120" t="s">
        <v>395</v>
      </c>
      <c r="K23" s="120" t="s">
        <v>393</v>
      </c>
      <c r="L23" s="120" t="s">
        <v>468</v>
      </c>
      <c r="M23" s="120" t="s">
        <v>468</v>
      </c>
      <c r="N23" s="120" t="s">
        <v>168</v>
      </c>
      <c r="O23" s="120" t="s">
        <v>447</v>
      </c>
      <c r="P23" s="120" t="s">
        <v>393</v>
      </c>
      <c r="Q23" s="120" t="s">
        <v>395</v>
      </c>
      <c r="R23" s="296" t="s">
        <v>401</v>
      </c>
      <c r="S23" s="205"/>
      <c r="T23" s="205"/>
      <c r="U23" s="205"/>
      <c r="V23" s="205"/>
      <c r="W23" s="45" t="s">
        <v>525</v>
      </c>
      <c r="X23" s="269" t="s">
        <v>134</v>
      </c>
      <c r="Y23" s="50" t="s">
        <v>134</v>
      </c>
      <c r="AA23" s="269" t="s">
        <v>117</v>
      </c>
      <c r="AB23" s="205" t="s">
        <v>447</v>
      </c>
      <c r="AC23" s="120" t="s">
        <v>393</v>
      </c>
      <c r="AD23" s="120" t="s">
        <v>395</v>
      </c>
      <c r="AE23" s="120" t="s">
        <v>168</v>
      </c>
      <c r="AF23" s="120" t="s">
        <v>513</v>
      </c>
      <c r="AG23" s="50" t="s">
        <v>467</v>
      </c>
      <c r="AH23" s="205"/>
      <c r="AI23" s="205"/>
      <c r="AJ23" s="205"/>
      <c r="AK23" s="205"/>
      <c r="AL23" s="50"/>
      <c r="AM23" s="401" t="s">
        <v>469</v>
      </c>
      <c r="AN23" s="50" t="s">
        <v>134</v>
      </c>
      <c r="AP23" s="100" t="s">
        <v>134</v>
      </c>
      <c r="AQ23" s="123"/>
      <c r="AW23" s="936"/>
    </row>
    <row r="24" spans="1:82">
      <c r="A24" s="913"/>
      <c r="B24" s="912"/>
      <c r="C24" s="575">
        <v>0</v>
      </c>
      <c r="D24" s="460">
        <v>0</v>
      </c>
      <c r="E24" s="1111">
        <v>0</v>
      </c>
      <c r="F24" s="786">
        <v>1</v>
      </c>
      <c r="G24" s="793">
        <v>39.5</v>
      </c>
      <c r="H24" s="1115">
        <v>1012.08948746004</v>
      </c>
      <c r="I24" s="1116">
        <v>88.821784824457197</v>
      </c>
      <c r="J24" s="1117">
        <v>19.632693580257101</v>
      </c>
      <c r="K24" s="1117">
        <v>298.88248951999998</v>
      </c>
      <c r="L24" s="1116">
        <f>J24*K24/216.7</f>
        <v>27.078303337566052</v>
      </c>
      <c r="M24" s="1117">
        <f>H24-L24</f>
        <v>985.01118412247399</v>
      </c>
      <c r="N24" s="1117">
        <v>0.1</v>
      </c>
      <c r="O24" s="1117">
        <v>1018.3648315036299</v>
      </c>
      <c r="P24" s="1117">
        <v>302.22048952</v>
      </c>
      <c r="Q24" s="1117">
        <v>23.270377952940098</v>
      </c>
      <c r="R24" s="1118">
        <v>4.2632993861938799E-2</v>
      </c>
      <c r="S24" s="1117">
        <v>-2.5499640000000001</v>
      </c>
      <c r="T24" s="1117">
        <v>2.86276E-2</v>
      </c>
      <c r="U24" s="1117">
        <v>-6.4305429999999999E-4</v>
      </c>
      <c r="V24" s="1117">
        <v>-1.296508E-3</v>
      </c>
      <c r="W24" s="1117">
        <f>S24+T24*P24+U24*O24+V24*Q24</f>
        <v>5.4168491707365574</v>
      </c>
      <c r="X24" s="1119">
        <v>0.23093649744705999</v>
      </c>
      <c r="Y24" s="1120">
        <v>0.23098533378219649</v>
      </c>
      <c r="AA24" s="792">
        <v>39.5</v>
      </c>
      <c r="AB24" s="1123">
        <v>1012.08948746004</v>
      </c>
      <c r="AC24" s="1153">
        <v>298.88248951999998</v>
      </c>
      <c r="AD24" s="1116">
        <v>19.632693580257101</v>
      </c>
      <c r="AE24" s="804">
        <v>0.1</v>
      </c>
      <c r="AF24" s="1123">
        <v>63.940029303513903</v>
      </c>
      <c r="AG24" s="1123">
        <v>88.821784824457197</v>
      </c>
      <c r="AH24" s="1116">
        <v>1.830468E-2</v>
      </c>
      <c r="AI24" s="1116">
        <v>8.0565280000000005E-5</v>
      </c>
      <c r="AJ24" s="1116">
        <v>-6.4501209999999999E-5</v>
      </c>
      <c r="AK24" s="1116">
        <v>8.4370359999999992E-6</v>
      </c>
      <c r="AL24" s="1117">
        <v>9.14714667451722E-3</v>
      </c>
      <c r="AM24" s="1161">
        <v>0.58486882641217075</v>
      </c>
      <c r="AN24" s="1120">
        <v>0.58499250911426992</v>
      </c>
      <c r="AO24" s="74"/>
      <c r="AP24" s="1119">
        <v>0.81597784289646635</v>
      </c>
      <c r="AQ24" s="150"/>
      <c r="AR24" s="739"/>
      <c r="AS24" s="739"/>
      <c r="AT24" s="739"/>
      <c r="AU24" s="739"/>
      <c r="AW24" s="936"/>
      <c r="BB24" s="937"/>
      <c r="BC24" s="937"/>
      <c r="BD24" s="937"/>
      <c r="BE24" s="937"/>
      <c r="BF24" s="937"/>
      <c r="BG24" s="937"/>
      <c r="BH24" s="937"/>
      <c r="BI24" s="739"/>
      <c r="BJ24" s="911"/>
      <c r="BK24" s="739"/>
      <c r="BL24" s="739"/>
      <c r="BM24" s="739"/>
      <c r="BN24" s="739"/>
      <c r="BO24" s="739"/>
      <c r="BP24" s="739"/>
      <c r="BQ24" s="739"/>
      <c r="BR24" s="739"/>
      <c r="BS24" s="739"/>
      <c r="BT24" s="739"/>
      <c r="BU24" s="739"/>
      <c r="BV24" s="739"/>
      <c r="BW24" s="739"/>
      <c r="BX24" s="739"/>
      <c r="BY24" s="739"/>
      <c r="BZ24" s="739"/>
      <c r="CA24" s="739"/>
      <c r="CB24" s="739"/>
      <c r="CC24" s="739"/>
      <c r="CD24" s="739"/>
    </row>
    <row r="25" spans="1:82">
      <c r="A25" s="913"/>
      <c r="B25" s="912"/>
      <c r="C25" s="576">
        <v>89.5</v>
      </c>
      <c r="D25" s="462">
        <v>-179.5</v>
      </c>
      <c r="E25" s="1112">
        <v>0</v>
      </c>
      <c r="F25" s="787" t="s">
        <v>574</v>
      </c>
      <c r="G25" s="794">
        <v>41</v>
      </c>
      <c r="H25" s="1121">
        <v>1014.08343286352</v>
      </c>
      <c r="I25" s="1121">
        <v>90</v>
      </c>
      <c r="J25" s="1122">
        <v>2.1421904402834802</v>
      </c>
      <c r="K25" s="1122">
        <v>259.47907490599999</v>
      </c>
      <c r="L25" s="1123">
        <f t="shared" ref="L25:L29" si="0">J25*K25/216.7</f>
        <v>2.5650834966185245</v>
      </c>
      <c r="M25" s="1122">
        <f t="shared" ref="M25:M86" si="1">H25-L25</f>
        <v>1011.5183493669015</v>
      </c>
      <c r="N25" s="1122">
        <v>0.1</v>
      </c>
      <c r="O25" s="1122">
        <v>1053.36388282284</v>
      </c>
      <c r="P25" s="1122">
        <v>274.868074906</v>
      </c>
      <c r="Q25" s="1122">
        <v>5.2974709440623799</v>
      </c>
      <c r="R25" s="1124">
        <v>7.8654130154593299E-2</v>
      </c>
      <c r="S25" s="1125">
        <v>-2.5623290000000001</v>
      </c>
      <c r="T25" s="1125">
        <v>2.8688470000000001E-2</v>
      </c>
      <c r="U25" s="1125">
        <v>-6.4706170000000001E-4</v>
      </c>
      <c r="V25" s="1125">
        <v>-1.34264E-3</v>
      </c>
      <c r="W25" s="1125">
        <f t="shared" ref="W25:W88" si="2">S25+T25*P25+U25*O25+V25*Q25</f>
        <v>4.6345114997722501</v>
      </c>
      <c r="X25" s="1126">
        <v>0.36452347070604602</v>
      </c>
      <c r="Y25" s="1126">
        <v>0.36452347070604602</v>
      </c>
      <c r="AA25" s="481">
        <v>41</v>
      </c>
      <c r="AB25" s="1123">
        <v>1014.08343286352</v>
      </c>
      <c r="AC25" s="1153">
        <v>259.47907490599999</v>
      </c>
      <c r="AD25" s="1123">
        <v>2.1421904402834802</v>
      </c>
      <c r="AE25" s="804">
        <v>0.1</v>
      </c>
      <c r="AF25" s="1123">
        <v>21.673926807574102</v>
      </c>
      <c r="AG25" s="1123">
        <v>90</v>
      </c>
      <c r="AH25" s="1123">
        <v>1.9592109999999999E-2</v>
      </c>
      <c r="AI25" s="1123">
        <v>8.6342579999999994E-5</v>
      </c>
      <c r="AJ25" s="1123">
        <v>-6.9050040000000001E-5</v>
      </c>
      <c r="AK25" s="1123">
        <v>8.8492789999999993E-6</v>
      </c>
      <c r="AL25" s="1122">
        <v>1.0833938974730201E-2</v>
      </c>
      <c r="AM25" s="1162">
        <v>0.23481400037602676</v>
      </c>
      <c r="AN25" s="1163">
        <v>0.23481400037602676</v>
      </c>
      <c r="AO25" s="74"/>
      <c r="AP25" s="1126">
        <v>0.5993374710820728</v>
      </c>
      <c r="AQ25" s="150"/>
      <c r="AR25" s="739"/>
      <c r="AS25" s="739"/>
      <c r="AT25" s="739"/>
      <c r="AU25" s="739"/>
      <c r="AW25" s="936"/>
      <c r="AX25" s="937"/>
      <c r="AY25" s="937"/>
      <c r="AZ25" s="937"/>
      <c r="BA25" s="937"/>
      <c r="BB25" s="937"/>
      <c r="BC25" s="937"/>
      <c r="BD25" s="937"/>
      <c r="BE25" s="937"/>
      <c r="BF25" s="937"/>
      <c r="BG25" s="937"/>
      <c r="BH25" s="937"/>
      <c r="BI25" s="739"/>
      <c r="BJ25" s="911"/>
      <c r="BK25" s="739"/>
      <c r="BL25" s="739"/>
      <c r="BM25" s="739"/>
      <c r="BN25" s="739"/>
      <c r="BO25" s="739"/>
      <c r="BP25" s="739"/>
      <c r="BQ25" s="739"/>
      <c r="BR25" s="739"/>
      <c r="BS25" s="739"/>
      <c r="BT25" s="739"/>
      <c r="BU25" s="739"/>
      <c r="BV25" s="739"/>
      <c r="BW25" s="739"/>
      <c r="BX25" s="739"/>
      <c r="BY25" s="739"/>
      <c r="BZ25" s="739"/>
      <c r="CA25" s="739"/>
      <c r="CB25" s="739"/>
      <c r="CC25" s="739"/>
      <c r="CD25" s="739"/>
    </row>
    <row r="26" spans="1:82">
      <c r="A26" s="913"/>
      <c r="B26" s="912"/>
      <c r="C26" s="576">
        <v>89.5</v>
      </c>
      <c r="D26" s="462">
        <v>179.5</v>
      </c>
      <c r="E26" s="1112">
        <v>0</v>
      </c>
      <c r="F26" s="787" t="s">
        <v>574</v>
      </c>
      <c r="G26" s="794">
        <v>41.5</v>
      </c>
      <c r="H26" s="1121">
        <v>1014.08437929362</v>
      </c>
      <c r="I26" s="1121">
        <v>90</v>
      </c>
      <c r="J26" s="1122">
        <v>2.1422563107883401</v>
      </c>
      <c r="K26" s="1122">
        <v>259.48244667799997</v>
      </c>
      <c r="L26" s="1123">
        <f t="shared" si="0"/>
        <v>2.565195703436753</v>
      </c>
      <c r="M26" s="1122">
        <f t="shared" si="1"/>
        <v>1011.5191835901833</v>
      </c>
      <c r="N26" s="1122">
        <v>0.1</v>
      </c>
      <c r="O26" s="1122">
        <v>1053.3633306557199</v>
      </c>
      <c r="P26" s="1122">
        <v>274.86644667799999</v>
      </c>
      <c r="Q26" s="1122">
        <v>5.2966337170565199</v>
      </c>
      <c r="R26" s="1124">
        <v>8.3514202487540906E-2</v>
      </c>
      <c r="S26" s="1125">
        <v>-2.5658069999999999</v>
      </c>
      <c r="T26" s="1125">
        <v>2.8705830000000002E-2</v>
      </c>
      <c r="U26" s="1125">
        <v>-6.4843710000000001E-4</v>
      </c>
      <c r="V26" s="1125">
        <v>-1.3575849999999999E-3</v>
      </c>
      <c r="W26" s="1125">
        <f t="shared" si="2"/>
        <v>4.6342319971812262</v>
      </c>
      <c r="X26" s="1126">
        <v>0.38702418938683403</v>
      </c>
      <c r="Y26" s="1126">
        <v>0.38702418938683403</v>
      </c>
      <c r="AA26" s="481">
        <v>41.5</v>
      </c>
      <c r="AB26" s="1121">
        <v>1014.08437929362</v>
      </c>
      <c r="AC26" s="1153">
        <v>259.48244667799997</v>
      </c>
      <c r="AD26" s="1123">
        <v>2.1422563107883401</v>
      </c>
      <c r="AE26" s="804">
        <v>0.1</v>
      </c>
      <c r="AF26" s="1123">
        <v>21.674593262093801</v>
      </c>
      <c r="AG26" s="1123">
        <v>90</v>
      </c>
      <c r="AH26" s="1123">
        <v>2.0035689999999998E-2</v>
      </c>
      <c r="AI26" s="1123">
        <v>8.8326750000000006E-5</v>
      </c>
      <c r="AJ26" s="1123">
        <v>-7.0615499999999995E-5</v>
      </c>
      <c r="AK26" s="1123">
        <v>8.9960750000000001E-6</v>
      </c>
      <c r="AL26" s="1122">
        <v>1.10242049566625E-2</v>
      </c>
      <c r="AM26" s="1162">
        <v>0.23894515847361811</v>
      </c>
      <c r="AN26" s="1163">
        <v>0.23894515847361811</v>
      </c>
      <c r="AO26" s="74"/>
      <c r="AP26" s="1126">
        <v>0.62596934786045211</v>
      </c>
      <c r="AQ26" s="150"/>
      <c r="AR26" s="739"/>
      <c r="AS26" s="739"/>
      <c r="AT26" s="739"/>
      <c r="AU26" s="739"/>
      <c r="AW26" s="936"/>
      <c r="AX26" s="937"/>
      <c r="AY26" s="937"/>
      <c r="AZ26" s="937"/>
      <c r="BA26" s="937"/>
      <c r="BB26" s="937"/>
      <c r="BC26" s="937"/>
      <c r="BD26" s="937"/>
      <c r="BE26" s="937"/>
      <c r="BF26" s="937"/>
      <c r="BG26" s="937"/>
      <c r="BH26" s="937"/>
      <c r="BI26" s="739"/>
      <c r="BJ26" s="911"/>
      <c r="BK26" s="739"/>
      <c r="BL26" s="739"/>
      <c r="BM26" s="739"/>
      <c r="BN26" s="739"/>
      <c r="BO26" s="739"/>
      <c r="BP26" s="739"/>
      <c r="BQ26" s="739"/>
      <c r="BR26" s="739"/>
      <c r="BS26" s="739"/>
      <c r="BT26" s="739"/>
      <c r="BU26" s="739"/>
      <c r="BV26" s="739"/>
      <c r="BW26" s="739"/>
      <c r="BX26" s="739"/>
      <c r="BY26" s="739"/>
      <c r="BZ26" s="739"/>
      <c r="CA26" s="739"/>
      <c r="CB26" s="739"/>
      <c r="CC26" s="739"/>
      <c r="CD26" s="739"/>
    </row>
    <row r="27" spans="1:82">
      <c r="A27" s="913"/>
      <c r="B27" s="912"/>
      <c r="C27" s="576">
        <v>-89.5</v>
      </c>
      <c r="D27" s="462">
        <v>-179.5</v>
      </c>
      <c r="E27" s="1112">
        <v>2.9249335937500001</v>
      </c>
      <c r="F27" s="787" t="s">
        <v>574</v>
      </c>
      <c r="G27" s="794">
        <v>45</v>
      </c>
      <c r="H27" s="1121">
        <v>672.23325722048003</v>
      </c>
      <c r="I27" s="1121">
        <v>90</v>
      </c>
      <c r="J27" s="1122">
        <v>0.12157496130642299</v>
      </c>
      <c r="K27" s="1122">
        <v>227.038948624375</v>
      </c>
      <c r="L27" s="1123">
        <f t="shared" si="0"/>
        <v>0.12737541021716359</v>
      </c>
      <c r="M27" s="1122">
        <f t="shared" si="1"/>
        <v>672.10588181026287</v>
      </c>
      <c r="N27" s="1122">
        <v>0.1</v>
      </c>
      <c r="O27" s="1122">
        <v>699.03410709159198</v>
      </c>
      <c r="P27" s="1122">
        <v>253.73394862437499</v>
      </c>
      <c r="Q27" s="1122">
        <v>0.91181220979817601</v>
      </c>
      <c r="R27" s="1124">
        <v>8.7218496417963601E-2</v>
      </c>
      <c r="S27" s="1125">
        <v>-2.5714169999999998</v>
      </c>
      <c r="T27" s="1125">
        <v>2.8742810000000001E-2</v>
      </c>
      <c r="U27" s="1125">
        <v>-6.5861260000000003E-4</v>
      </c>
      <c r="V27" s="1125">
        <v>-1.4481419999999999E-3</v>
      </c>
      <c r="W27" s="1125">
        <f t="shared" si="2"/>
        <v>4.2598965715427788</v>
      </c>
      <c r="X27" s="1126">
        <v>0.37154177386599901</v>
      </c>
      <c r="Y27" s="1126">
        <v>0.37154177386599901</v>
      </c>
      <c r="AA27" s="481">
        <v>45</v>
      </c>
      <c r="AB27" s="1121">
        <v>672.23325722048003</v>
      </c>
      <c r="AC27" s="1153">
        <v>227.038948624375</v>
      </c>
      <c r="AD27" s="1123">
        <v>0.12157496130642299</v>
      </c>
      <c r="AE27" s="804">
        <v>0.1</v>
      </c>
      <c r="AF27" s="1123">
        <v>2.1146071138707399</v>
      </c>
      <c r="AG27" s="1123">
        <v>90</v>
      </c>
      <c r="AH27" s="1123">
        <v>2.3331049999999999E-2</v>
      </c>
      <c r="AI27" s="1123">
        <v>1.0300789999999999E-4</v>
      </c>
      <c r="AJ27" s="1123">
        <v>-8.2230819999999993E-5</v>
      </c>
      <c r="AK27" s="1123">
        <v>1.013734E-5</v>
      </c>
      <c r="AL27" s="1122">
        <v>1.1488631351888001E-2</v>
      </c>
      <c r="AM27" s="1162">
        <v>2.4293941585340782E-2</v>
      </c>
      <c r="AN27" s="1163">
        <v>2.4293941585340782E-2</v>
      </c>
      <c r="AO27" s="74"/>
      <c r="AP27" s="1126">
        <v>0.39583571545133978</v>
      </c>
      <c r="AQ27" s="150"/>
      <c r="AR27" s="739"/>
      <c r="AS27" s="739"/>
      <c r="AT27" s="739"/>
      <c r="AU27" s="739"/>
      <c r="AW27" s="936"/>
      <c r="AX27" s="937"/>
      <c r="AY27" s="937"/>
      <c r="AZ27" s="937"/>
      <c r="BA27" s="937"/>
      <c r="BB27" s="937"/>
      <c r="BC27" s="937"/>
      <c r="BD27" s="937"/>
      <c r="BE27" s="937"/>
      <c r="BF27" s="937"/>
      <c r="BG27" s="937"/>
      <c r="BH27" s="937"/>
      <c r="BI27" s="739"/>
      <c r="BJ27" s="911"/>
      <c r="BK27" s="739"/>
      <c r="BL27" s="739"/>
      <c r="BM27" s="739"/>
      <c r="BN27" s="739"/>
      <c r="BO27" s="739"/>
      <c r="BP27" s="739"/>
      <c r="BQ27" s="739"/>
      <c r="BR27" s="739"/>
      <c r="BS27" s="739"/>
      <c r="BT27" s="739"/>
      <c r="BU27" s="739"/>
      <c r="BV27" s="739"/>
      <c r="BW27" s="739"/>
      <c r="BX27" s="739"/>
      <c r="BY27" s="739"/>
      <c r="BZ27" s="739"/>
      <c r="CA27" s="739"/>
      <c r="CB27" s="739"/>
      <c r="CC27" s="739"/>
      <c r="CD27" s="739"/>
    </row>
    <row r="28" spans="1:82">
      <c r="A28" s="913"/>
      <c r="B28" s="912"/>
      <c r="C28" s="576">
        <v>-89.5</v>
      </c>
      <c r="D28" s="462">
        <v>179.5</v>
      </c>
      <c r="E28" s="1112">
        <v>2.9271171874999999</v>
      </c>
      <c r="F28" s="787" t="s">
        <v>574</v>
      </c>
      <c r="G28" s="794">
        <v>45.5</v>
      </c>
      <c r="H28" s="1121">
        <v>672.03209878709094</v>
      </c>
      <c r="I28" s="1121">
        <v>90</v>
      </c>
      <c r="J28" s="1122">
        <v>0.12157640583376</v>
      </c>
      <c r="K28" s="1122">
        <v>227.025216384375</v>
      </c>
      <c r="L28" s="1123">
        <f t="shared" si="0"/>
        <v>0.12736921938921991</v>
      </c>
      <c r="M28" s="1122">
        <f t="shared" si="1"/>
        <v>671.90472956770168</v>
      </c>
      <c r="N28" s="1122">
        <v>0.1</v>
      </c>
      <c r="O28" s="1122">
        <v>698.76467933870003</v>
      </c>
      <c r="P28" s="1122">
        <v>253.70721638437499</v>
      </c>
      <c r="Q28" s="1122">
        <v>0.90982998791986203</v>
      </c>
      <c r="R28" s="1124">
        <v>9.4279343788228998E-2</v>
      </c>
      <c r="S28" s="1125">
        <v>-2.5673550000000001</v>
      </c>
      <c r="T28" s="1125">
        <v>2.872624E-2</v>
      </c>
      <c r="U28" s="1125">
        <v>-6.601237E-4</v>
      </c>
      <c r="V28" s="1125">
        <v>-1.457533E-3</v>
      </c>
      <c r="W28" s="1125">
        <f t="shared" si="2"/>
        <v>4.2581021548033284</v>
      </c>
      <c r="X28" s="1126">
        <v>0.401451076938102</v>
      </c>
      <c r="Y28" s="1126">
        <v>0.401451076938102</v>
      </c>
      <c r="AA28" s="481">
        <v>45.5</v>
      </c>
      <c r="AB28" s="1121">
        <v>672.03209878709094</v>
      </c>
      <c r="AC28" s="1153">
        <v>227.025216384375</v>
      </c>
      <c r="AD28" s="1123">
        <v>0.12157640583376</v>
      </c>
      <c r="AE28" s="804">
        <v>0.1</v>
      </c>
      <c r="AF28" s="1123">
        <v>2.1126391833407498</v>
      </c>
      <c r="AG28" s="1123">
        <v>90</v>
      </c>
      <c r="AH28" s="1123">
        <v>2.382805E-2</v>
      </c>
      <c r="AI28" s="1123">
        <v>1.052161E-4</v>
      </c>
      <c r="AJ28" s="1123">
        <v>-8.3981300000000002E-5</v>
      </c>
      <c r="AK28" s="1123">
        <v>1.0315129999999999E-5</v>
      </c>
      <c r="AL28" s="1122">
        <v>1.17070674536944E-2</v>
      </c>
      <c r="AM28" s="1162">
        <v>2.4732809424688008E-2</v>
      </c>
      <c r="AN28" s="1163">
        <v>2.4732809424688008E-2</v>
      </c>
      <c r="AO28" s="74"/>
      <c r="AP28" s="1126">
        <v>0.42618388636279003</v>
      </c>
      <c r="AQ28" s="150"/>
      <c r="AR28" s="739"/>
      <c r="AS28" s="739"/>
      <c r="AT28" s="739"/>
      <c r="AU28" s="739"/>
      <c r="AW28" s="936"/>
      <c r="AX28" s="937"/>
      <c r="AY28" s="937"/>
      <c r="AZ28" s="937"/>
      <c r="BA28" s="937"/>
      <c r="BB28" s="937"/>
      <c r="BC28" s="937"/>
      <c r="BD28" s="937"/>
      <c r="BE28" s="937"/>
      <c r="BF28" s="937"/>
      <c r="BG28" s="937"/>
      <c r="BH28" s="937"/>
      <c r="BI28" s="739"/>
      <c r="BJ28" s="911"/>
      <c r="BK28" s="739"/>
      <c r="BL28" s="739"/>
      <c r="BM28" s="739"/>
      <c r="BN28" s="739"/>
      <c r="BO28" s="739"/>
      <c r="BP28" s="739"/>
      <c r="BQ28" s="739"/>
      <c r="BR28" s="739"/>
      <c r="BS28" s="739"/>
      <c r="BT28" s="739"/>
      <c r="BU28" s="739"/>
      <c r="BV28" s="739"/>
      <c r="BW28" s="739"/>
      <c r="BX28" s="739"/>
      <c r="BY28" s="739"/>
      <c r="BZ28" s="739"/>
      <c r="CA28" s="739"/>
      <c r="CB28" s="739"/>
      <c r="CC28" s="739"/>
      <c r="CD28" s="739"/>
    </row>
    <row r="29" spans="1:82">
      <c r="A29" s="913"/>
      <c r="B29" s="912"/>
      <c r="C29" s="576">
        <v>51</v>
      </c>
      <c r="D29" s="462">
        <v>10</v>
      </c>
      <c r="E29" s="1113">
        <v>0.33436718750000399</v>
      </c>
      <c r="F29" s="787">
        <v>1</v>
      </c>
      <c r="G29" s="938">
        <v>46</v>
      </c>
      <c r="H29" s="926">
        <v>976.34243408319799</v>
      </c>
      <c r="I29" s="926">
        <v>31.013535854730701</v>
      </c>
      <c r="J29" s="926">
        <v>7.27625628092059</v>
      </c>
      <c r="K29" s="926">
        <v>282.05132200868701</v>
      </c>
      <c r="L29" s="1123">
        <f t="shared" si="0"/>
        <v>9.4705939238932384</v>
      </c>
      <c r="M29" s="1122">
        <f t="shared" si="1"/>
        <v>966.87184015930472</v>
      </c>
      <c r="N29" s="1122">
        <v>0.01</v>
      </c>
      <c r="O29" s="1122">
        <v>1003.45738745873</v>
      </c>
      <c r="P29" s="1122">
        <v>306.98232200868699</v>
      </c>
      <c r="Q29" s="1122">
        <v>17.355389413202602</v>
      </c>
      <c r="R29" s="1124">
        <v>0.114046232740026</v>
      </c>
      <c r="S29" s="1125">
        <v>-2.5610740000000001</v>
      </c>
      <c r="T29" s="1125">
        <v>2.869975E-2</v>
      </c>
      <c r="U29" s="1125">
        <v>-6.616317E-4</v>
      </c>
      <c r="V29" s="1125">
        <v>-1.465444E-3</v>
      </c>
      <c r="W29" s="1125">
        <f t="shared" si="2"/>
        <v>5.5598893276436963</v>
      </c>
      <c r="X29" s="1126">
        <v>0.63408443226924105</v>
      </c>
      <c r="Y29" s="1126">
        <v>1.2306570537321218</v>
      </c>
      <c r="AA29" s="481">
        <v>46</v>
      </c>
      <c r="AB29" s="1121">
        <v>976.34243408319799</v>
      </c>
      <c r="AC29" s="1153">
        <v>282.05132200868701</v>
      </c>
      <c r="AD29" s="1123">
        <v>7.27625628092059</v>
      </c>
      <c r="AE29" s="804">
        <v>0.01</v>
      </c>
      <c r="AF29" s="1123">
        <v>41.9459489611313</v>
      </c>
      <c r="AG29" s="1123">
        <v>31.013535854730701</v>
      </c>
      <c r="AH29" s="1121">
        <v>2.4331430000000001E-2</v>
      </c>
      <c r="AI29" s="1121">
        <v>1.074516E-4</v>
      </c>
      <c r="AJ29" s="1121">
        <v>-8.5754019999999994E-5</v>
      </c>
      <c r="AK29" s="1121">
        <v>1.049631E-5</v>
      </c>
      <c r="AL29" s="1125">
        <v>1.11742335251274E-2</v>
      </c>
      <c r="AM29" s="1162">
        <v>0.46871382912475623</v>
      </c>
      <c r="AN29" s="1163">
        <v>0.90969900953071392</v>
      </c>
      <c r="AO29" s="74"/>
      <c r="AP29" s="1126">
        <v>2.1403560632628356</v>
      </c>
      <c r="AQ29" s="150"/>
      <c r="AR29" s="739"/>
      <c r="AS29" s="739"/>
      <c r="AT29" s="739"/>
      <c r="AU29" s="739"/>
      <c r="AW29" s="939"/>
      <c r="AX29" s="937"/>
      <c r="AY29" s="937"/>
      <c r="AZ29" s="937"/>
      <c r="BA29" s="937"/>
      <c r="BB29" s="937"/>
      <c r="BC29" s="937"/>
      <c r="BD29" s="937"/>
      <c r="BE29" s="937"/>
      <c r="BF29" s="937"/>
      <c r="BG29" s="937"/>
      <c r="BH29" s="937"/>
      <c r="BI29" s="739"/>
      <c r="BJ29" s="911"/>
      <c r="BK29" s="739"/>
      <c r="BL29" s="739"/>
      <c r="BM29" s="739"/>
      <c r="BN29" s="739"/>
      <c r="BO29" s="739"/>
      <c r="BP29" s="739"/>
      <c r="BQ29" s="739"/>
      <c r="BR29" s="739"/>
      <c r="BS29" s="739"/>
      <c r="BT29" s="739"/>
      <c r="BU29" s="739"/>
      <c r="BV29" s="739"/>
      <c r="BW29" s="739"/>
      <c r="BX29" s="739"/>
      <c r="BY29" s="739"/>
      <c r="BZ29" s="739"/>
      <c r="CA29" s="739"/>
      <c r="CB29" s="739"/>
      <c r="CC29" s="739"/>
      <c r="CD29" s="739"/>
    </row>
    <row r="30" spans="1:82">
      <c r="A30" s="913"/>
      <c r="B30" s="912"/>
      <c r="C30" s="576">
        <v>51</v>
      </c>
      <c r="D30" s="462">
        <v>10</v>
      </c>
      <c r="E30" s="1113">
        <v>0.33436718750000399</v>
      </c>
      <c r="F30" s="787">
        <v>1</v>
      </c>
      <c r="G30" s="795">
        <v>46.5</v>
      </c>
      <c r="H30" s="1127">
        <v>976.34243408319799</v>
      </c>
      <c r="I30" s="1127">
        <v>31.013535854730701</v>
      </c>
      <c r="J30" s="1127">
        <v>7.27625628092059</v>
      </c>
      <c r="K30" s="1127">
        <v>282.05132200868701</v>
      </c>
      <c r="L30" s="1123">
        <f>J30*K30/216.7</f>
        <v>9.4705939238932384</v>
      </c>
      <c r="M30" s="1122">
        <f t="shared" si="1"/>
        <v>966.87184015930472</v>
      </c>
      <c r="N30" s="1122">
        <v>0.1</v>
      </c>
      <c r="O30" s="1122">
        <v>999.97546724666597</v>
      </c>
      <c r="P30" s="1122">
        <v>304.73732200868699</v>
      </c>
      <c r="Q30" s="1122">
        <v>15.773071734153699</v>
      </c>
      <c r="R30" s="1128">
        <v>0.124296854738876</v>
      </c>
      <c r="S30" s="1122">
        <v>-2.551933</v>
      </c>
      <c r="T30" s="1122">
        <v>2.866051E-2</v>
      </c>
      <c r="U30" s="1122">
        <v>-6.6312049999999996E-4</v>
      </c>
      <c r="V30" s="1122">
        <v>-1.47157E-3</v>
      </c>
      <c r="W30" s="1125">
        <f t="shared" si="2"/>
        <v>5.4956786538030222</v>
      </c>
      <c r="X30" s="1126">
        <v>0.68309557132329901</v>
      </c>
      <c r="Y30" s="1126">
        <v>1.3257798811014447</v>
      </c>
      <c r="AA30" s="792">
        <v>46.5</v>
      </c>
      <c r="AB30" s="1123">
        <v>976.34243408319799</v>
      </c>
      <c r="AC30" s="1153">
        <v>282.05132200868701</v>
      </c>
      <c r="AD30" s="1123">
        <v>7.27625628092059</v>
      </c>
      <c r="AE30" s="804">
        <v>0.1</v>
      </c>
      <c r="AF30" s="1123">
        <v>38.557845051781001</v>
      </c>
      <c r="AG30" s="1123">
        <v>31.013535854730701</v>
      </c>
      <c r="AH30" s="1123">
        <v>2.4841129999999999E-2</v>
      </c>
      <c r="AI30" s="1123">
        <v>1.0971429999999999E-4</v>
      </c>
      <c r="AJ30" s="1123">
        <v>-8.7548860000000002E-5</v>
      </c>
      <c r="AK30" s="1123">
        <v>1.0680819999999999E-5</v>
      </c>
      <c r="AL30" s="1122">
        <v>1.1374305457932801E-2</v>
      </c>
      <c r="AM30" s="1164">
        <v>0.43856870741859988</v>
      </c>
      <c r="AN30" s="1165">
        <v>0.85119212184301529</v>
      </c>
      <c r="AO30" s="74"/>
      <c r="AP30" s="1166">
        <v>2.1769720029444599</v>
      </c>
      <c r="AQ30" s="150"/>
      <c r="AR30" s="739"/>
      <c r="AS30" s="739"/>
      <c r="AT30" s="739"/>
      <c r="AU30" s="739"/>
      <c r="AW30" s="936"/>
      <c r="AX30" s="937"/>
      <c r="AY30" s="937"/>
      <c r="AZ30" s="937"/>
      <c r="BA30" s="937"/>
      <c r="BB30" s="937"/>
      <c r="BC30" s="937"/>
      <c r="BD30" s="937"/>
      <c r="BE30" s="937"/>
      <c r="BF30" s="937"/>
      <c r="BG30" s="937"/>
      <c r="BH30" s="937"/>
      <c r="BI30" s="739"/>
      <c r="BJ30" s="911"/>
      <c r="BK30" s="739"/>
      <c r="BL30" s="739"/>
      <c r="BM30" s="739"/>
      <c r="BN30" s="739"/>
      <c r="BO30" s="739"/>
      <c r="BP30" s="739"/>
      <c r="BQ30" s="739"/>
      <c r="BR30" s="739"/>
      <c r="BS30" s="739"/>
      <c r="BT30" s="739"/>
      <c r="BU30" s="739"/>
      <c r="BV30" s="739"/>
      <c r="BW30" s="739"/>
      <c r="BX30" s="739"/>
      <c r="BY30" s="739"/>
      <c r="BZ30" s="739"/>
      <c r="CA30" s="739"/>
      <c r="CB30" s="739"/>
      <c r="CC30" s="739"/>
      <c r="CD30" s="739"/>
    </row>
    <row r="31" spans="1:82">
      <c r="A31" s="913"/>
      <c r="B31" s="912"/>
      <c r="C31" s="576">
        <v>51</v>
      </c>
      <c r="D31" s="462">
        <v>10</v>
      </c>
      <c r="E31" s="1112">
        <v>0.33436718750000399</v>
      </c>
      <c r="F31" s="787">
        <v>1</v>
      </c>
      <c r="G31" s="794">
        <v>47</v>
      </c>
      <c r="H31" s="1121">
        <v>976.34243408319799</v>
      </c>
      <c r="I31" s="1121">
        <v>31.013535854730701</v>
      </c>
      <c r="J31" s="1122">
        <v>7.27625628092059</v>
      </c>
      <c r="K31" s="1122">
        <v>282.05132200868701</v>
      </c>
      <c r="L31" s="1123">
        <f t="shared" ref="L31:L36" si="3">J31*K31/216.7</f>
        <v>9.4705939238932384</v>
      </c>
      <c r="M31" s="1122">
        <f t="shared" si="1"/>
        <v>966.87184015930472</v>
      </c>
      <c r="N31" s="1122">
        <v>1</v>
      </c>
      <c r="O31" s="1122">
        <v>995.27187330502898</v>
      </c>
      <c r="P31" s="1122">
        <v>300.001322008687</v>
      </c>
      <c r="Q31" s="1122">
        <v>14.2188128866523</v>
      </c>
      <c r="R31" s="1124">
        <v>0.13604010933555499</v>
      </c>
      <c r="S31" s="1125">
        <v>-2.5390250000000001</v>
      </c>
      <c r="T31" s="1125">
        <v>2.8604520000000001E-2</v>
      </c>
      <c r="U31" s="1125">
        <v>-6.6456260000000004E-4</v>
      </c>
      <c r="V31" s="1125">
        <v>-1.475542E-3</v>
      </c>
      <c r="W31" s="1125">
        <f t="shared" si="2"/>
        <v>5.3599678959890698</v>
      </c>
      <c r="X31" s="1126">
        <v>0.72917061860541899</v>
      </c>
      <c r="Y31" s="1126">
        <v>1.4152042212257665</v>
      </c>
      <c r="AA31" s="481">
        <v>47</v>
      </c>
      <c r="AB31" s="1121">
        <v>976.34243408319799</v>
      </c>
      <c r="AC31" s="1153">
        <v>282.05132200868701</v>
      </c>
      <c r="AD31" s="1123">
        <v>7.27625628092059</v>
      </c>
      <c r="AE31" s="804">
        <v>1</v>
      </c>
      <c r="AF31" s="1123">
        <v>33.893064307023302</v>
      </c>
      <c r="AG31" s="1123">
        <v>31.013535854730701</v>
      </c>
      <c r="AH31" s="1123">
        <v>2.535712E-2</v>
      </c>
      <c r="AI31" s="1123">
        <v>1.1200419999999999E-4</v>
      </c>
      <c r="AJ31" s="1123">
        <v>-8.9365660000000001E-5</v>
      </c>
      <c r="AK31" s="1123">
        <v>1.0868590000000001E-5</v>
      </c>
      <c r="AL31" s="1122">
        <v>1.1577854334212901E-2</v>
      </c>
      <c r="AM31" s="1162">
        <v>0.3924089614868263</v>
      </c>
      <c r="AN31" s="1163">
        <v>0.76160339510812081</v>
      </c>
      <c r="AO31" s="74"/>
      <c r="AP31" s="1126">
        <v>2.1768076163338872</v>
      </c>
      <c r="AQ31" s="150"/>
      <c r="AR31" s="739"/>
      <c r="AS31" s="739"/>
      <c r="AT31" s="739"/>
      <c r="AU31" s="739"/>
      <c r="AW31" s="936"/>
      <c r="AX31" s="937"/>
      <c r="AY31" s="937"/>
      <c r="AZ31" s="937"/>
      <c r="BA31" s="937"/>
      <c r="BB31" s="937"/>
      <c r="BC31" s="937"/>
      <c r="BD31" s="937"/>
      <c r="BE31" s="937"/>
      <c r="BF31" s="937"/>
      <c r="BG31" s="937"/>
      <c r="BH31" s="937"/>
      <c r="BI31" s="739"/>
      <c r="BJ31" s="911"/>
      <c r="BK31" s="739"/>
      <c r="BL31" s="739"/>
      <c r="BM31" s="739"/>
      <c r="BN31" s="739"/>
      <c r="BO31" s="739"/>
      <c r="BP31" s="739"/>
      <c r="BQ31" s="739"/>
      <c r="BR31" s="739"/>
      <c r="BS31" s="739"/>
      <c r="BT31" s="739"/>
      <c r="BU31" s="739"/>
      <c r="BV31" s="739"/>
      <c r="BW31" s="739"/>
      <c r="BX31" s="739"/>
      <c r="BY31" s="739"/>
      <c r="BZ31" s="739"/>
      <c r="CA31" s="739"/>
      <c r="CB31" s="739"/>
      <c r="CC31" s="739"/>
      <c r="CD31" s="739"/>
    </row>
    <row r="32" spans="1:82">
      <c r="A32" s="913"/>
      <c r="B32" s="912"/>
      <c r="C32" s="576">
        <v>51</v>
      </c>
      <c r="D32" s="462">
        <v>10</v>
      </c>
      <c r="E32" s="1112">
        <v>0.33436718750000399</v>
      </c>
      <c r="F32" s="787">
        <v>1</v>
      </c>
      <c r="G32" s="794">
        <v>47.5</v>
      </c>
      <c r="H32" s="1121">
        <v>976.34243408319799</v>
      </c>
      <c r="I32" s="1121">
        <v>31.013535854730701</v>
      </c>
      <c r="J32" s="1122">
        <v>7.27625628092059</v>
      </c>
      <c r="K32" s="1122">
        <v>282.05132200868701</v>
      </c>
      <c r="L32" s="1123">
        <f t="shared" si="3"/>
        <v>9.4705939238932384</v>
      </c>
      <c r="M32" s="1122">
        <f t="shared" si="1"/>
        <v>966.87184015930472</v>
      </c>
      <c r="N32" s="1122">
        <v>10</v>
      </c>
      <c r="O32" s="1122">
        <v>986.72616050870499</v>
      </c>
      <c r="P32" s="1122">
        <v>292.21732200868701</v>
      </c>
      <c r="Q32" s="1122">
        <v>11.3147238214949</v>
      </c>
      <c r="R32" s="1124">
        <v>0.149600762550373</v>
      </c>
      <c r="S32" s="1125">
        <v>-2.5210170000000001</v>
      </c>
      <c r="T32" s="1125">
        <v>2.852592E-2</v>
      </c>
      <c r="U32" s="1125">
        <v>-6.6590910000000004E-4</v>
      </c>
      <c r="V32" s="1125">
        <v>-1.4769189999999999E-3</v>
      </c>
      <c r="W32" s="1125">
        <f t="shared" si="2"/>
        <v>5.1409700901515185</v>
      </c>
      <c r="X32" s="1126">
        <v>0.769093045735327</v>
      </c>
      <c r="Y32" s="1126">
        <v>1.492687303997094</v>
      </c>
      <c r="AA32" s="481">
        <v>47.5</v>
      </c>
      <c r="AB32" s="1121">
        <v>976.34243408319799</v>
      </c>
      <c r="AC32" s="1153">
        <v>282.05132200868701</v>
      </c>
      <c r="AD32" s="1123">
        <v>7.27625628092059</v>
      </c>
      <c r="AE32" s="804">
        <v>10</v>
      </c>
      <c r="AF32" s="1123">
        <v>25.440341303364701</v>
      </c>
      <c r="AG32" s="1123">
        <v>31.013535854730701</v>
      </c>
      <c r="AH32" s="1123">
        <v>2.5879340000000001E-2</v>
      </c>
      <c r="AI32" s="1123">
        <v>1.1432100000000001E-4</v>
      </c>
      <c r="AJ32" s="1123">
        <v>-9.1204309999999998E-5</v>
      </c>
      <c r="AK32" s="1123">
        <v>1.105955E-5</v>
      </c>
      <c r="AL32" s="1122">
        <v>1.17847806527658E-2</v>
      </c>
      <c r="AM32" s="1162">
        <v>0.29980884199165098</v>
      </c>
      <c r="AN32" s="1163">
        <v>0.58188128802950656</v>
      </c>
      <c r="AO32" s="74"/>
      <c r="AP32" s="1126">
        <v>2.0745685920266004</v>
      </c>
      <c r="AQ32" s="150"/>
      <c r="AR32" s="739"/>
      <c r="AS32" s="739"/>
      <c r="AT32" s="739"/>
      <c r="AU32" s="739"/>
      <c r="AW32" s="936"/>
      <c r="AX32" s="937"/>
      <c r="AY32" s="937"/>
      <c r="AZ32" s="937"/>
      <c r="BA32" s="937"/>
      <c r="BB32" s="937"/>
      <c r="BC32" s="937"/>
      <c r="BD32" s="937"/>
      <c r="BE32" s="937"/>
      <c r="BF32" s="937"/>
      <c r="BG32" s="937"/>
      <c r="BH32" s="937"/>
      <c r="BI32" s="739"/>
      <c r="BJ32" s="911"/>
      <c r="BK32" s="739"/>
      <c r="BL32" s="739"/>
      <c r="BM32" s="739"/>
      <c r="BN32" s="739"/>
      <c r="BO32" s="739"/>
      <c r="BP32" s="739"/>
      <c r="BQ32" s="739"/>
      <c r="BR32" s="739"/>
      <c r="BS32" s="739"/>
      <c r="BT32" s="739"/>
      <c r="BU32" s="739"/>
      <c r="BV32" s="739"/>
      <c r="BW32" s="739"/>
      <c r="BX32" s="739"/>
      <c r="BY32" s="739"/>
      <c r="BZ32" s="739"/>
      <c r="CA32" s="739"/>
      <c r="CB32" s="739"/>
      <c r="CC32" s="739"/>
      <c r="CD32" s="739"/>
    </row>
    <row r="33" spans="1:82">
      <c r="A33" s="913"/>
      <c r="B33" s="912"/>
      <c r="C33" s="576">
        <v>-51</v>
      </c>
      <c r="D33" s="462">
        <v>-10</v>
      </c>
      <c r="E33" s="1112">
        <v>0</v>
      </c>
      <c r="F33" s="787">
        <v>1</v>
      </c>
      <c r="G33" s="794">
        <v>51</v>
      </c>
      <c r="H33" s="1121">
        <v>1000.33069665216</v>
      </c>
      <c r="I33" s="1121">
        <v>30.711632981123401</v>
      </c>
      <c r="J33" s="1122">
        <v>4.7285461328366898</v>
      </c>
      <c r="K33" s="1122">
        <v>275.16395045500002</v>
      </c>
      <c r="L33" s="1123">
        <f t="shared" si="3"/>
        <v>6.0042705760039539</v>
      </c>
      <c r="M33" s="1122">
        <f t="shared" si="1"/>
        <v>994.32642607615605</v>
      </c>
      <c r="N33" s="1122">
        <v>0.01</v>
      </c>
      <c r="O33" s="1122">
        <v>1040.3196851313801</v>
      </c>
      <c r="P33" s="1122">
        <v>281.22395045500002</v>
      </c>
      <c r="Q33" s="1122">
        <v>7.9892331574043398</v>
      </c>
      <c r="R33" s="1124">
        <v>0.41910549035704697</v>
      </c>
      <c r="S33" s="1125">
        <v>-1.6802980000000001</v>
      </c>
      <c r="T33" s="1125">
        <v>2.465202E-2</v>
      </c>
      <c r="U33" s="1125">
        <v>-5.6165529999999998E-4</v>
      </c>
      <c r="V33" s="1125">
        <v>-2.626463E-4</v>
      </c>
      <c r="W33" s="1125">
        <f t="shared" si="2"/>
        <v>4.6660410437186686</v>
      </c>
      <c r="X33" s="1126">
        <v>1.9555634196538201</v>
      </c>
      <c r="Y33" s="1126">
        <v>3.8290512297294796</v>
      </c>
      <c r="AA33" s="481">
        <v>51</v>
      </c>
      <c r="AB33" s="1121">
        <v>1000.33069665216</v>
      </c>
      <c r="AC33" s="1153">
        <v>275.16395045500002</v>
      </c>
      <c r="AD33" s="1123">
        <v>4.7285461328366898</v>
      </c>
      <c r="AE33" s="804">
        <v>0.01</v>
      </c>
      <c r="AF33" s="1123">
        <v>37.166432598337799</v>
      </c>
      <c r="AG33" s="1123">
        <v>30.711632981123401</v>
      </c>
      <c r="AH33" s="1123">
        <v>2.9706750000000001E-2</v>
      </c>
      <c r="AI33" s="1123">
        <v>1.3129090000000001E-4</v>
      </c>
      <c r="AJ33" s="1123">
        <v>-1.04677E-4</v>
      </c>
      <c r="AK33" s="1123">
        <v>1.248176E-5</v>
      </c>
      <c r="AL33" s="1122">
        <v>1.40101159119387E-2</v>
      </c>
      <c r="AM33" s="1162">
        <v>0.52070602873596961</v>
      </c>
      <c r="AN33" s="1163">
        <v>1.0195578622614903</v>
      </c>
      <c r="AO33" s="74"/>
      <c r="AP33" s="1126">
        <v>4.8486090919909701</v>
      </c>
      <c r="AQ33" s="150"/>
      <c r="AR33" s="739"/>
      <c r="AS33" s="739"/>
      <c r="AT33" s="739"/>
      <c r="AU33" s="739"/>
      <c r="AW33" s="936"/>
      <c r="AX33" s="937"/>
      <c r="AY33" s="937"/>
      <c r="AZ33" s="937"/>
      <c r="BA33" s="937"/>
      <c r="BB33" s="937"/>
      <c r="BC33" s="937"/>
      <c r="BD33" s="937"/>
      <c r="BE33" s="937"/>
      <c r="BF33" s="937"/>
      <c r="BG33" s="937"/>
      <c r="BH33" s="937"/>
      <c r="BI33" s="739"/>
      <c r="BJ33" s="911"/>
      <c r="BK33" s="739"/>
      <c r="BL33" s="739"/>
      <c r="BM33" s="739"/>
      <c r="BN33" s="739"/>
      <c r="BO33" s="739"/>
      <c r="BP33" s="739"/>
      <c r="BQ33" s="739"/>
      <c r="BR33" s="739"/>
      <c r="BS33" s="739"/>
      <c r="BT33" s="739"/>
      <c r="BU33" s="739"/>
      <c r="BV33" s="739"/>
      <c r="BW33" s="739"/>
      <c r="BX33" s="739"/>
      <c r="BY33" s="739"/>
      <c r="BZ33" s="739"/>
      <c r="CA33" s="739"/>
      <c r="CB33" s="739"/>
      <c r="CC33" s="739"/>
      <c r="CD33" s="739"/>
    </row>
    <row r="34" spans="1:82">
      <c r="A34" s="913"/>
      <c r="B34" s="912"/>
      <c r="C34" s="576">
        <v>-51</v>
      </c>
      <c r="D34" s="462">
        <v>-10</v>
      </c>
      <c r="E34" s="1112">
        <v>0</v>
      </c>
      <c r="F34" s="787">
        <v>1</v>
      </c>
      <c r="G34" s="794">
        <v>51.5</v>
      </c>
      <c r="H34" s="1121">
        <v>1000.33069665216</v>
      </c>
      <c r="I34" s="1121">
        <v>30.711632981123401</v>
      </c>
      <c r="J34" s="1122">
        <v>4.7285461328366898</v>
      </c>
      <c r="K34" s="1122">
        <v>275.16395045500002</v>
      </c>
      <c r="L34" s="1123">
        <f t="shared" si="3"/>
        <v>6.0042705760039539</v>
      </c>
      <c r="M34" s="1122">
        <f t="shared" si="1"/>
        <v>994.32642607615605</v>
      </c>
      <c r="N34" s="1122">
        <v>0.1</v>
      </c>
      <c r="O34" s="1122">
        <v>1035.4688078342399</v>
      </c>
      <c r="P34" s="1122">
        <v>280.44795045500001</v>
      </c>
      <c r="Q34" s="1122">
        <v>7.5502752905582202</v>
      </c>
      <c r="R34" s="1124">
        <v>0.51329022760422804</v>
      </c>
      <c r="S34" s="1125">
        <v>-1.3258049999999999</v>
      </c>
      <c r="T34" s="1125">
        <v>2.35526E-2</v>
      </c>
      <c r="U34" s="1125">
        <v>-6.1270059999999997E-4</v>
      </c>
      <c r="V34" s="1125">
        <v>1.0149E-3</v>
      </c>
      <c r="W34" s="1125">
        <f t="shared" si="2"/>
        <v>4.6527038124374975</v>
      </c>
      <c r="X34" s="1126">
        <v>2.3881873988611</v>
      </c>
      <c r="Y34" s="1126">
        <v>4.6761418241564003</v>
      </c>
      <c r="AA34" s="481">
        <v>51.5</v>
      </c>
      <c r="AB34" s="1121">
        <v>1000.33069665216</v>
      </c>
      <c r="AC34" s="1153">
        <v>275.16395045500002</v>
      </c>
      <c r="AD34" s="1123">
        <v>4.7285461328366898</v>
      </c>
      <c r="AE34" s="804">
        <v>0.1</v>
      </c>
      <c r="AF34" s="1123">
        <v>32.878844140396701</v>
      </c>
      <c r="AG34" s="1123">
        <v>30.711632981123401</v>
      </c>
      <c r="AH34" s="1123">
        <v>3.027767E-2</v>
      </c>
      <c r="AI34" s="1123">
        <v>1.3382220000000001E-4</v>
      </c>
      <c r="AJ34" s="1123">
        <v>-1.066864E-4</v>
      </c>
      <c r="AK34" s="1123">
        <v>1.2696689999999999E-5</v>
      </c>
      <c r="AL34" s="1122">
        <v>1.4255091915351899E-2</v>
      </c>
      <c r="AM34" s="1162">
        <v>0.46869094529188421</v>
      </c>
      <c r="AN34" s="1163">
        <v>0.91771078472650847</v>
      </c>
      <c r="AO34" s="74"/>
      <c r="AP34" s="1126">
        <v>5.5938526088829086</v>
      </c>
      <c r="AQ34" s="150"/>
      <c r="AR34" s="739"/>
      <c r="AS34" s="739"/>
      <c r="AT34" s="739"/>
      <c r="AU34" s="739"/>
      <c r="AW34" s="936"/>
      <c r="AX34" s="937"/>
      <c r="AY34" s="937"/>
      <c r="AZ34" s="937"/>
      <c r="BA34" s="937"/>
      <c r="BB34" s="937"/>
      <c r="BC34" s="937"/>
      <c r="BD34" s="937"/>
      <c r="BE34" s="937"/>
      <c r="BF34" s="937"/>
      <c r="BG34" s="937"/>
      <c r="BH34" s="937"/>
      <c r="BI34" s="739"/>
      <c r="BJ34" s="911"/>
      <c r="BK34" s="739"/>
      <c r="BL34" s="739"/>
      <c r="BM34" s="739"/>
      <c r="BN34" s="739"/>
      <c r="BO34" s="739"/>
      <c r="BP34" s="739"/>
      <c r="BQ34" s="739"/>
      <c r="BR34" s="739"/>
      <c r="BS34" s="739"/>
      <c r="BT34" s="739"/>
      <c r="BU34" s="739"/>
      <c r="BV34" s="739"/>
      <c r="BW34" s="739"/>
      <c r="BX34" s="739"/>
      <c r="BY34" s="739"/>
      <c r="BZ34" s="739"/>
      <c r="CA34" s="739"/>
      <c r="CB34" s="739"/>
      <c r="CC34" s="739"/>
      <c r="CD34" s="739"/>
    </row>
    <row r="35" spans="1:82">
      <c r="A35" s="913"/>
      <c r="B35" s="912"/>
      <c r="C35" s="576">
        <v>-51</v>
      </c>
      <c r="D35" s="462">
        <v>-10</v>
      </c>
      <c r="E35" s="1112">
        <v>0</v>
      </c>
      <c r="F35" s="787">
        <v>1</v>
      </c>
      <c r="G35" s="794">
        <v>52</v>
      </c>
      <c r="H35" s="1121">
        <v>1000.33069665216</v>
      </c>
      <c r="I35" s="1121">
        <v>30.711632981123401</v>
      </c>
      <c r="J35" s="1122">
        <v>4.7285461328366898</v>
      </c>
      <c r="K35" s="1122">
        <v>275.16395045500002</v>
      </c>
      <c r="L35" s="1123">
        <f t="shared" si="3"/>
        <v>6.0042705760039539</v>
      </c>
      <c r="M35" s="1122">
        <f t="shared" si="1"/>
        <v>994.32642607615605</v>
      </c>
      <c r="N35" s="1122">
        <v>1</v>
      </c>
      <c r="O35" s="1122">
        <v>1027.38601228842</v>
      </c>
      <c r="P35" s="1122">
        <v>279.43495045499998</v>
      </c>
      <c r="Q35" s="1122">
        <v>6.9753304763520303</v>
      </c>
      <c r="R35" s="1124">
        <v>0.65039682955173905</v>
      </c>
      <c r="S35" s="1125">
        <v>-1.127561</v>
      </c>
      <c r="T35" s="1125">
        <v>2.1998259999999999E-2</v>
      </c>
      <c r="U35" s="1125">
        <v>-3.9662580000000001E-4</v>
      </c>
      <c r="V35" s="1125">
        <v>2.4288489999999999E-3</v>
      </c>
      <c r="W35" s="1125">
        <f t="shared" si="2"/>
        <v>4.6289759186156596</v>
      </c>
      <c r="X35" s="1126">
        <v>3.0106712615389699</v>
      </c>
      <c r="Y35" s="1126">
        <v>5.8949837067149282</v>
      </c>
      <c r="AA35" s="481">
        <v>52</v>
      </c>
      <c r="AB35" s="1121">
        <v>1000.33069665216</v>
      </c>
      <c r="AC35" s="1153">
        <v>275.16395045500002</v>
      </c>
      <c r="AD35" s="1123">
        <v>4.7285461328366898</v>
      </c>
      <c r="AE35" s="804">
        <v>1</v>
      </c>
      <c r="AF35" s="1123">
        <v>25.9505091532059</v>
      </c>
      <c r="AG35" s="1123">
        <v>30.711632981123401</v>
      </c>
      <c r="AH35" s="1123">
        <v>3.0854530000000002E-2</v>
      </c>
      <c r="AI35" s="1123">
        <v>1.3638039999999999E-4</v>
      </c>
      <c r="AJ35" s="1123">
        <v>-1.087166E-4</v>
      </c>
      <c r="AK35" s="1123">
        <v>1.2914469999999999E-5</v>
      </c>
      <c r="AL35" s="1122">
        <v>1.4503262648972099E-2</v>
      </c>
      <c r="AM35" s="1162">
        <v>0.37636705012349969</v>
      </c>
      <c r="AN35" s="1163">
        <v>0.73693785720340188</v>
      </c>
      <c r="AO35" s="74"/>
      <c r="AP35" s="1126">
        <v>6.63192156391833</v>
      </c>
      <c r="AQ35" s="150"/>
      <c r="AR35" s="739"/>
      <c r="AS35" s="739"/>
      <c r="AT35" s="739"/>
      <c r="AU35" s="739"/>
      <c r="AW35" s="936"/>
      <c r="AX35" s="937"/>
      <c r="AY35" s="937"/>
      <c r="AZ35" s="937"/>
      <c r="BA35" s="937"/>
      <c r="BB35" s="937"/>
      <c r="BC35" s="937"/>
      <c r="BD35" s="937"/>
      <c r="BE35" s="937"/>
      <c r="BF35" s="937"/>
      <c r="BG35" s="937"/>
      <c r="BH35" s="937"/>
      <c r="BI35" s="739"/>
      <c r="BJ35" s="911"/>
      <c r="BK35" s="739"/>
      <c r="BL35" s="739"/>
      <c r="BM35" s="739"/>
      <c r="BN35" s="739"/>
      <c r="BO35" s="739"/>
      <c r="BP35" s="739"/>
      <c r="BQ35" s="739"/>
      <c r="BR35" s="739"/>
      <c r="BS35" s="739"/>
      <c r="BT35" s="739"/>
      <c r="BU35" s="739"/>
      <c r="BV35" s="739"/>
      <c r="BW35" s="739"/>
      <c r="BX35" s="739"/>
      <c r="BY35" s="739"/>
      <c r="BZ35" s="739"/>
      <c r="CA35" s="739"/>
      <c r="CB35" s="739"/>
      <c r="CC35" s="739"/>
      <c r="CD35" s="739"/>
    </row>
    <row r="36" spans="1:82">
      <c r="A36" s="913"/>
      <c r="B36" s="912"/>
      <c r="C36" s="576">
        <v>-51</v>
      </c>
      <c r="D36" s="462">
        <v>-10</v>
      </c>
      <c r="E36" s="1112">
        <v>0</v>
      </c>
      <c r="F36" s="788">
        <v>1</v>
      </c>
      <c r="G36" s="794">
        <v>52.5</v>
      </c>
      <c r="H36" s="1121">
        <v>1000.33069665216</v>
      </c>
      <c r="I36" s="1121">
        <v>30.711632981123401</v>
      </c>
      <c r="J36" s="1122">
        <v>4.7285461328366898</v>
      </c>
      <c r="K36" s="1122">
        <v>275.16395045500002</v>
      </c>
      <c r="L36" s="1123">
        <f t="shared" si="3"/>
        <v>6.0042705760039539</v>
      </c>
      <c r="M36" s="1122">
        <f t="shared" si="1"/>
        <v>994.32642607615605</v>
      </c>
      <c r="N36" s="1122">
        <v>10</v>
      </c>
      <c r="O36" s="1122">
        <v>1016.56928589733</v>
      </c>
      <c r="P36" s="1122">
        <v>277.61995045499998</v>
      </c>
      <c r="Q36" s="1122">
        <v>6.0354206931279899</v>
      </c>
      <c r="R36" s="1124">
        <v>0.85456576135709905</v>
      </c>
      <c r="S36" s="1125">
        <v>-1.001601</v>
      </c>
      <c r="T36" s="1125">
        <v>2.1242190000000001E-2</v>
      </c>
      <c r="U36" s="1125">
        <v>-2.5827979999999999E-4</v>
      </c>
      <c r="V36" s="1125">
        <v>4.2836979999999998E-3</v>
      </c>
      <c r="W36" s="1125">
        <f t="shared" si="2"/>
        <v>4.6589493430603026</v>
      </c>
      <c r="X36" s="1126">
        <v>3.98137859247649</v>
      </c>
      <c r="Y36" s="1126">
        <v>7.7956574776999199</v>
      </c>
      <c r="AA36" s="481">
        <v>52.5</v>
      </c>
      <c r="AB36" s="1121">
        <v>1000.33069665216</v>
      </c>
      <c r="AC36" s="1153">
        <v>275.16395045500002</v>
      </c>
      <c r="AD36" s="1123">
        <v>4.7285461328366898</v>
      </c>
      <c r="AE36" s="804">
        <v>10</v>
      </c>
      <c r="AF36" s="1123">
        <v>16.966371491218599</v>
      </c>
      <c r="AG36" s="1123">
        <v>30.711632981123401</v>
      </c>
      <c r="AH36" s="1123">
        <v>3.1437279999999998E-2</v>
      </c>
      <c r="AI36" s="1123">
        <v>1.389653E-4</v>
      </c>
      <c r="AJ36" s="1123">
        <v>-1.1076760000000001E-4</v>
      </c>
      <c r="AK36" s="1123">
        <v>1.3135079999999999E-5</v>
      </c>
      <c r="AL36" s="1122">
        <v>1.4754557160476099E-2</v>
      </c>
      <c r="AM36" s="1162">
        <v>0.25033129797305692</v>
      </c>
      <c r="AN36" s="1163">
        <v>0.49015611291869665</v>
      </c>
      <c r="AO36" s="74"/>
      <c r="AP36" s="1126">
        <v>8.2858135906186163</v>
      </c>
      <c r="AQ36" s="150"/>
      <c r="AR36" s="739"/>
      <c r="AS36" s="739"/>
      <c r="AT36" s="739"/>
      <c r="AU36" s="739"/>
      <c r="AW36" s="936"/>
      <c r="AX36" s="937"/>
      <c r="AY36" s="937"/>
      <c r="AZ36" s="937"/>
      <c r="BA36" s="937"/>
      <c r="BB36" s="937"/>
      <c r="BC36" s="937"/>
      <c r="BD36" s="937"/>
      <c r="BE36" s="937"/>
      <c r="BF36" s="937"/>
      <c r="BG36" s="937"/>
      <c r="BH36" s="937"/>
      <c r="BI36" s="739"/>
      <c r="BJ36" s="911"/>
      <c r="BK36" s="739"/>
      <c r="BL36" s="739"/>
      <c r="BM36" s="739"/>
      <c r="BN36" s="739"/>
      <c r="BO36" s="739"/>
      <c r="BP36" s="739"/>
      <c r="BQ36" s="739"/>
      <c r="BR36" s="739"/>
      <c r="BS36" s="739"/>
      <c r="BT36" s="739"/>
      <c r="BU36" s="739"/>
      <c r="BV36" s="739"/>
      <c r="BW36" s="739"/>
      <c r="BX36" s="739"/>
      <c r="BY36" s="739"/>
      <c r="BZ36" s="739"/>
      <c r="CA36" s="739"/>
      <c r="CB36" s="739"/>
      <c r="CC36" s="739"/>
      <c r="CD36" s="739"/>
    </row>
    <row r="37" spans="1:82">
      <c r="A37" s="913"/>
      <c r="B37" s="912"/>
      <c r="C37" s="790">
        <v>51.5</v>
      </c>
      <c r="D37" s="785">
        <v>-0.14000000000000001</v>
      </c>
      <c r="E37" s="1112">
        <v>3.1382983999999003E-2</v>
      </c>
      <c r="F37" s="789">
        <v>1</v>
      </c>
      <c r="G37" s="794">
        <v>47.5</v>
      </c>
      <c r="H37" s="1121">
        <v>1011.6640414408</v>
      </c>
      <c r="I37" s="1122">
        <v>31.0795085628395</v>
      </c>
      <c r="J37" s="1122">
        <v>8.2893162341628095</v>
      </c>
      <c r="K37" s="1122">
        <v>284.12538588201198</v>
      </c>
      <c r="L37" s="1123">
        <f t="shared" ref="L37" si="4">J37*K37/216.7</f>
        <v>10.868505647113681</v>
      </c>
      <c r="M37" s="1122">
        <f t="shared" si="1"/>
        <v>1000.7955357936863</v>
      </c>
      <c r="N37" s="1122">
        <v>1.5</v>
      </c>
      <c r="O37" s="1122">
        <v>1032.66829917421</v>
      </c>
      <c r="P37" s="1122">
        <v>296.99488094029601</v>
      </c>
      <c r="Q37" s="1122">
        <v>14.1774252156288</v>
      </c>
      <c r="R37" s="1124">
        <v>0.15714119488009101</v>
      </c>
      <c r="S37" s="1125">
        <v>-2.5210170000000001</v>
      </c>
      <c r="T37" s="1125">
        <v>2.852592E-2</v>
      </c>
      <c r="U37" s="1125">
        <v>-6.6590910000000004E-4</v>
      </c>
      <c r="V37" s="1125">
        <v>-1.4769189999999999E-3</v>
      </c>
      <c r="W37" s="1125">
        <f t="shared" si="2"/>
        <v>5.2424330877387391</v>
      </c>
      <c r="X37" s="1126">
        <v>0.82380219948619005</v>
      </c>
      <c r="Y37" s="1126">
        <v>1.5958136771946785</v>
      </c>
      <c r="AA37" s="481">
        <v>47.5</v>
      </c>
      <c r="AB37" s="1121">
        <v>1011.6640414408</v>
      </c>
      <c r="AC37" s="1153">
        <v>284.12538588201198</v>
      </c>
      <c r="AD37" s="1123">
        <v>8.2893162341628095</v>
      </c>
      <c r="AE37" s="804">
        <v>1.5</v>
      </c>
      <c r="AF37" s="1123">
        <v>34.563188230702501</v>
      </c>
      <c r="AG37" s="1123">
        <v>31.0795085628395</v>
      </c>
      <c r="AH37" s="1123">
        <v>2.5879340000000001E-2</v>
      </c>
      <c r="AI37" s="1123">
        <v>1.1432100000000001E-4</v>
      </c>
      <c r="AJ37" s="1123">
        <v>-9.1204309999999998E-5</v>
      </c>
      <c r="AK37" s="1123">
        <v>1.105955E-5</v>
      </c>
      <c r="AL37" s="1122">
        <v>1.21020721978697E-2</v>
      </c>
      <c r="AM37" s="1162">
        <v>0.41828619935652195</v>
      </c>
      <c r="AN37" s="1163">
        <v>0.81027561996222564</v>
      </c>
      <c r="AO37" s="74"/>
      <c r="AP37" s="1126">
        <v>2.4060892971569041</v>
      </c>
      <c r="AQ37" s="150"/>
      <c r="AR37" s="739"/>
      <c r="AS37" s="739"/>
      <c r="AT37" s="739"/>
      <c r="AU37" s="739"/>
      <c r="AW37" s="936"/>
      <c r="AX37" s="937"/>
      <c r="AY37" s="937"/>
      <c r="AZ37" s="937"/>
      <c r="BA37" s="937"/>
      <c r="BB37" s="937"/>
      <c r="BC37" s="937"/>
      <c r="BD37" s="937"/>
      <c r="BE37" s="937"/>
      <c r="BF37" s="937"/>
      <c r="BG37" s="937"/>
      <c r="BH37" s="937"/>
      <c r="BI37" s="739"/>
      <c r="BJ37" s="911"/>
      <c r="BK37" s="739"/>
      <c r="BL37" s="739"/>
      <c r="BM37" s="739"/>
      <c r="BN37" s="739"/>
      <c r="BO37" s="739"/>
      <c r="BP37" s="739"/>
      <c r="BQ37" s="739"/>
      <c r="BR37" s="739"/>
      <c r="BS37" s="739"/>
      <c r="BT37" s="739"/>
      <c r="BU37" s="739"/>
      <c r="BV37" s="739"/>
      <c r="BW37" s="739"/>
      <c r="BX37" s="739"/>
      <c r="BY37" s="739"/>
      <c r="BZ37" s="739"/>
      <c r="CA37" s="739"/>
      <c r="CB37" s="739"/>
      <c r="CC37" s="739"/>
      <c r="CD37" s="739"/>
    </row>
    <row r="38" spans="1:82">
      <c r="A38" s="913"/>
      <c r="B38" s="912"/>
      <c r="C38" s="790">
        <v>41.9</v>
      </c>
      <c r="D38" s="785">
        <v>12.49</v>
      </c>
      <c r="E38" s="1112">
        <v>4.6122988010001503E-2</v>
      </c>
      <c r="F38" s="789">
        <v>1</v>
      </c>
      <c r="G38" s="791">
        <v>47.5</v>
      </c>
      <c r="H38" s="1121">
        <v>1010.50573943881</v>
      </c>
      <c r="I38" s="1122">
        <v>40.2337010093364</v>
      </c>
      <c r="J38" s="1122">
        <v>10.769402891479601</v>
      </c>
      <c r="K38" s="1122">
        <v>289.604290147033</v>
      </c>
      <c r="L38" s="1123">
        <f t="shared" ref="L38:L100" si="5">J38*K38/216.7</f>
        <v>14.392548591113773</v>
      </c>
      <c r="M38" s="1122">
        <f t="shared" si="1"/>
        <v>996.11319084769627</v>
      </c>
      <c r="N38" s="1122">
        <v>1.5</v>
      </c>
      <c r="O38" s="1122">
        <v>1025.74717453976</v>
      </c>
      <c r="P38" s="1122">
        <v>304.67889306203699</v>
      </c>
      <c r="Q38" s="1122">
        <v>19.1483666776471</v>
      </c>
      <c r="R38" s="1124">
        <v>0.14772699269969899</v>
      </c>
      <c r="S38" s="1125">
        <v>-2.5210170000000001</v>
      </c>
      <c r="T38" s="1125">
        <v>2.852592E-2</v>
      </c>
      <c r="U38" s="1125">
        <v>-6.6590910000000004E-4</v>
      </c>
      <c r="V38" s="1125">
        <v>-1.4769189999999999E-3</v>
      </c>
      <c r="W38" s="1125">
        <f t="shared" si="2"/>
        <v>5.4588937647857234</v>
      </c>
      <c r="X38" s="1126">
        <v>0.80642595933893502</v>
      </c>
      <c r="Y38" s="1126">
        <v>1.2485174555268124</v>
      </c>
      <c r="AA38" s="481">
        <v>47.5</v>
      </c>
      <c r="AB38" s="1121">
        <v>1010.50573943881</v>
      </c>
      <c r="AC38" s="1153">
        <v>289.604290147033</v>
      </c>
      <c r="AD38" s="1123">
        <v>10.769402891479601</v>
      </c>
      <c r="AE38" s="804">
        <v>1.5</v>
      </c>
      <c r="AF38" s="1123">
        <v>37.316987842144101</v>
      </c>
      <c r="AG38" s="1123">
        <v>40.2337010093364</v>
      </c>
      <c r="AH38" s="1123">
        <v>2.5879340000000001E-2</v>
      </c>
      <c r="AI38" s="1123">
        <v>1.1432100000000001E-4</v>
      </c>
      <c r="AJ38" s="1123">
        <v>-9.1204309999999998E-5</v>
      </c>
      <c r="AK38" s="1123">
        <v>1.105955E-5</v>
      </c>
      <c r="AL38" s="1122">
        <v>1.18730882026673E-2</v>
      </c>
      <c r="AM38" s="1162">
        <v>0.4430678881076402</v>
      </c>
      <c r="AN38" s="1163">
        <v>0.68596253119040862</v>
      </c>
      <c r="AO38" s="74"/>
      <c r="AP38" s="1126">
        <v>1.9344799867172209</v>
      </c>
      <c r="AQ38" s="150"/>
      <c r="AR38" s="739"/>
      <c r="AS38" s="739"/>
      <c r="AT38" s="739"/>
      <c r="AU38" s="739"/>
      <c r="AW38" s="936"/>
      <c r="AX38" s="937"/>
      <c r="AY38" s="937"/>
      <c r="AZ38" s="937"/>
      <c r="BA38" s="937"/>
      <c r="BB38" s="937"/>
      <c r="BC38" s="937"/>
      <c r="BD38" s="937"/>
      <c r="BE38" s="937"/>
      <c r="BF38" s="937"/>
      <c r="BG38" s="937"/>
      <c r="BH38" s="937"/>
      <c r="BI38" s="739"/>
      <c r="BJ38" s="911"/>
      <c r="BK38" s="739"/>
      <c r="BL38" s="739"/>
      <c r="BM38" s="739"/>
      <c r="BN38" s="739"/>
      <c r="BO38" s="739"/>
      <c r="BP38" s="739"/>
      <c r="BQ38" s="739"/>
      <c r="BR38" s="739"/>
      <c r="BS38" s="739"/>
      <c r="BT38" s="739"/>
      <c r="BU38" s="739"/>
      <c r="BV38" s="739"/>
      <c r="BW38" s="739"/>
      <c r="BX38" s="739"/>
      <c r="BY38" s="739"/>
      <c r="BZ38" s="739"/>
      <c r="CA38" s="739"/>
      <c r="CB38" s="739"/>
      <c r="CC38" s="739"/>
      <c r="CD38" s="739"/>
    </row>
    <row r="39" spans="1:82">
      <c r="A39" s="913"/>
      <c r="B39" s="912"/>
      <c r="C39" s="790">
        <v>33.94</v>
      </c>
      <c r="D39" s="785">
        <v>18.43</v>
      </c>
      <c r="E39" s="1112">
        <v>0</v>
      </c>
      <c r="F39" s="785">
        <v>1</v>
      </c>
      <c r="G39" s="791">
        <v>47.5</v>
      </c>
      <c r="H39" s="1121">
        <v>1016.09432299159</v>
      </c>
      <c r="I39" s="1122">
        <v>46.360756773890401</v>
      </c>
      <c r="J39" s="1122">
        <v>13.3652883857478</v>
      </c>
      <c r="K39" s="1122">
        <v>293.29170840538399</v>
      </c>
      <c r="L39" s="1123">
        <f t="shared" si="5"/>
        <v>18.089193650145866</v>
      </c>
      <c r="M39" s="1122">
        <f t="shared" si="1"/>
        <v>998.00512934144422</v>
      </c>
      <c r="N39" s="1122">
        <v>1.5</v>
      </c>
      <c r="O39" s="1122">
        <v>1029.00268321305</v>
      </c>
      <c r="P39" s="1122">
        <v>300.89441279363399</v>
      </c>
      <c r="Q39" s="1122">
        <v>21.814893078095601</v>
      </c>
      <c r="R39" s="1124">
        <v>0.14343897524582699</v>
      </c>
      <c r="S39" s="1125">
        <v>-2.5210170000000001</v>
      </c>
      <c r="T39" s="1125">
        <v>2.852592E-2</v>
      </c>
      <c r="U39" s="1125">
        <v>-6.6590910000000004E-4</v>
      </c>
      <c r="V39" s="1125">
        <v>-1.4769189999999999E-3</v>
      </c>
      <c r="W39" s="1125">
        <f t="shared" si="2"/>
        <v>5.3448318670521848</v>
      </c>
      <c r="X39" s="1126">
        <v>0.76665720587120501</v>
      </c>
      <c r="Y39" s="1126">
        <v>1.0593586972241591</v>
      </c>
      <c r="AA39" s="481">
        <v>47.5</v>
      </c>
      <c r="AB39" s="1121">
        <v>1016.09432299159</v>
      </c>
      <c r="AC39" s="1153">
        <v>293.29170840538399</v>
      </c>
      <c r="AD39" s="1123">
        <v>13.3652883857478</v>
      </c>
      <c r="AE39" s="804">
        <v>1.5</v>
      </c>
      <c r="AF39" s="1123">
        <v>35.7456776444808</v>
      </c>
      <c r="AG39" s="1123">
        <v>46.360756773890401</v>
      </c>
      <c r="AH39" s="1123">
        <v>2.5879340000000001E-2</v>
      </c>
      <c r="AI39" s="1123">
        <v>1.1432100000000001E-4</v>
      </c>
      <c r="AJ39" s="1123">
        <v>-9.1204309999999998E-5</v>
      </c>
      <c r="AK39" s="1123">
        <v>1.105955E-5</v>
      </c>
      <c r="AL39" s="1122">
        <v>1.1895351209554501E-2</v>
      </c>
      <c r="AM39" s="1162">
        <v>0.42520738980461997</v>
      </c>
      <c r="AN39" s="1163">
        <v>0.58754700675073357</v>
      </c>
      <c r="AO39" s="74"/>
      <c r="AP39" s="1126">
        <v>1.6469057039748927</v>
      </c>
      <c r="AQ39" s="150"/>
      <c r="AR39" s="739"/>
      <c r="AS39" s="739"/>
      <c r="AT39" s="739"/>
      <c r="AU39" s="739"/>
      <c r="AW39" s="936"/>
      <c r="AX39" s="937"/>
      <c r="AY39" s="937"/>
      <c r="AZ39" s="937"/>
      <c r="BA39" s="937"/>
      <c r="BB39" s="937"/>
      <c r="BC39" s="937"/>
      <c r="BD39" s="937"/>
      <c r="BE39" s="937"/>
      <c r="BF39" s="937"/>
      <c r="BG39" s="937"/>
      <c r="BH39" s="937"/>
      <c r="BI39" s="739"/>
      <c r="BJ39" s="911"/>
      <c r="BK39" s="739"/>
      <c r="BL39" s="739"/>
      <c r="BM39" s="739"/>
      <c r="BN39" s="739"/>
      <c r="BO39" s="739"/>
      <c r="BP39" s="739"/>
      <c r="BQ39" s="739"/>
      <c r="BR39" s="739"/>
      <c r="BS39" s="739"/>
      <c r="BT39" s="739"/>
      <c r="BU39" s="739"/>
      <c r="BV39" s="739"/>
      <c r="BW39" s="739"/>
      <c r="BX39" s="739"/>
      <c r="BY39" s="739"/>
      <c r="BZ39" s="739"/>
      <c r="CA39" s="739"/>
      <c r="CB39" s="739"/>
      <c r="CC39" s="739"/>
      <c r="CD39" s="739"/>
    </row>
    <row r="40" spans="1:82">
      <c r="A40" s="913"/>
      <c r="B40" s="912"/>
      <c r="C40" s="790">
        <v>51.5</v>
      </c>
      <c r="D40" s="785">
        <v>-0.14000000000000001</v>
      </c>
      <c r="E40" s="1112">
        <v>3.1382983999999003E-2</v>
      </c>
      <c r="F40" s="785">
        <v>1</v>
      </c>
      <c r="G40" s="791">
        <v>47.5</v>
      </c>
      <c r="H40" s="1121">
        <v>1011.6640414408</v>
      </c>
      <c r="I40" s="1122">
        <v>31.0795085628395</v>
      </c>
      <c r="J40" s="1122">
        <v>8.2893162341628095</v>
      </c>
      <c r="K40" s="1122">
        <v>284.12538588201198</v>
      </c>
      <c r="L40" s="1123">
        <f t="shared" si="5"/>
        <v>10.868505647113681</v>
      </c>
      <c r="M40" s="1122">
        <f t="shared" si="1"/>
        <v>1000.7955357936863</v>
      </c>
      <c r="N40" s="1122">
        <v>0.75</v>
      </c>
      <c r="O40" s="1122">
        <v>1034.5824022803299</v>
      </c>
      <c r="P40" s="1122">
        <v>298.65442506684298</v>
      </c>
      <c r="Q40" s="1122">
        <v>14.7873587160162</v>
      </c>
      <c r="R40" s="1124">
        <v>0.15714119488009101</v>
      </c>
      <c r="S40" s="1125">
        <v>-2.5210170000000001</v>
      </c>
      <c r="T40" s="1125">
        <v>2.852592E-2</v>
      </c>
      <c r="U40" s="1125">
        <v>-6.6590910000000004E-4</v>
      </c>
      <c r="V40" s="1125">
        <v>-1.4769189999999999E-3</v>
      </c>
      <c r="W40" s="1125">
        <f t="shared" si="2"/>
        <v>5.2875976696769236</v>
      </c>
      <c r="X40" s="1126">
        <v>0.83089941585821903</v>
      </c>
      <c r="Y40" s="1126">
        <v>1.6095619227851345</v>
      </c>
      <c r="AA40" s="481">
        <v>47.5</v>
      </c>
      <c r="AB40" s="1121">
        <v>1011.6640414408</v>
      </c>
      <c r="AC40" s="1153">
        <v>284.12538588201198</v>
      </c>
      <c r="AD40" s="1123">
        <v>8.2893162341628095</v>
      </c>
      <c r="AE40" s="804">
        <v>0.75</v>
      </c>
      <c r="AF40" s="1123">
        <v>36.5309439244907</v>
      </c>
      <c r="AG40" s="1123">
        <v>31.0795085628395</v>
      </c>
      <c r="AH40" s="1123">
        <v>2.5879340000000001E-2</v>
      </c>
      <c r="AI40" s="1123">
        <v>1.1432100000000001E-4</v>
      </c>
      <c r="AJ40" s="1123">
        <v>-9.1204309999999998E-5</v>
      </c>
      <c r="AK40" s="1123">
        <v>1.105955E-5</v>
      </c>
      <c r="AL40" s="1122">
        <v>1.21020721978697E-2</v>
      </c>
      <c r="AM40" s="1162">
        <v>0.44210012083051592</v>
      </c>
      <c r="AN40" s="1163">
        <v>0.85640633146013379</v>
      </c>
      <c r="AO40" s="74"/>
      <c r="AP40" s="1126">
        <v>2.4659682542452686</v>
      </c>
      <c r="AQ40" s="150"/>
      <c r="AR40" s="739"/>
      <c r="AS40" s="739"/>
      <c r="AT40" s="739"/>
      <c r="AU40" s="739"/>
      <c r="AW40" s="936"/>
      <c r="AX40" s="937"/>
      <c r="AY40" s="937"/>
      <c r="AZ40" s="937"/>
      <c r="BA40" s="937"/>
      <c r="BB40" s="937"/>
      <c r="BC40" s="937"/>
      <c r="BD40" s="937"/>
      <c r="BE40" s="937"/>
      <c r="BF40" s="937"/>
      <c r="BG40" s="937"/>
      <c r="BH40" s="937"/>
      <c r="BI40" s="739"/>
      <c r="BJ40" s="911"/>
      <c r="BK40" s="739"/>
      <c r="BL40" s="739"/>
      <c r="BM40" s="739"/>
      <c r="BN40" s="739"/>
      <c r="BO40" s="739"/>
      <c r="BP40" s="739"/>
      <c r="BQ40" s="739"/>
      <c r="BR40" s="739"/>
      <c r="BS40" s="739"/>
      <c r="BT40" s="739"/>
      <c r="BU40" s="739"/>
      <c r="BV40" s="739"/>
      <c r="BW40" s="739"/>
      <c r="BX40" s="739"/>
      <c r="BY40" s="739"/>
      <c r="BZ40" s="739"/>
      <c r="CA40" s="739"/>
      <c r="CB40" s="739"/>
      <c r="CC40" s="739"/>
      <c r="CD40" s="739"/>
    </row>
    <row r="41" spans="1:82">
      <c r="A41" s="913"/>
      <c r="B41" s="912"/>
      <c r="C41" s="790">
        <v>41.9</v>
      </c>
      <c r="D41" s="785">
        <v>12.49</v>
      </c>
      <c r="E41" s="1112">
        <v>4.6122988010001503E-2</v>
      </c>
      <c r="F41" s="785">
        <v>1</v>
      </c>
      <c r="G41" s="791">
        <v>47.5</v>
      </c>
      <c r="H41" s="1121">
        <v>1010.50573943881</v>
      </c>
      <c r="I41" s="1122">
        <v>40.2337010093364</v>
      </c>
      <c r="J41" s="1122">
        <v>10.769402891479601</v>
      </c>
      <c r="K41" s="1122">
        <v>289.604290147033</v>
      </c>
      <c r="L41" s="1123">
        <f t="shared" si="5"/>
        <v>14.392548591113773</v>
      </c>
      <c r="M41" s="1122">
        <f t="shared" si="1"/>
        <v>996.11319084769627</v>
      </c>
      <c r="N41" s="1122">
        <v>0.75</v>
      </c>
      <c r="O41" s="1122">
        <v>1027.3552769488099</v>
      </c>
      <c r="P41" s="1122">
        <v>305.70182218727803</v>
      </c>
      <c r="Q41" s="1122">
        <v>19.917400551154898</v>
      </c>
      <c r="R41" s="1124">
        <v>0.14772699269969899</v>
      </c>
      <c r="S41" s="1125">
        <v>-2.5210170000000001</v>
      </c>
      <c r="T41" s="1125">
        <v>2.852592E-2</v>
      </c>
      <c r="U41" s="1125">
        <v>-6.6590910000000004E-4</v>
      </c>
      <c r="V41" s="1125">
        <v>-1.4769189999999999E-3</v>
      </c>
      <c r="W41" s="1125">
        <f t="shared" si="2"/>
        <v>5.4858671084106732</v>
      </c>
      <c r="X41" s="1126">
        <v>0.81041065027570303</v>
      </c>
      <c r="Y41" s="1126">
        <v>1.2546865974447048</v>
      </c>
      <c r="AA41" s="481">
        <v>47.5</v>
      </c>
      <c r="AB41" s="1121">
        <v>1010.50573943881</v>
      </c>
      <c r="AC41" s="1153">
        <v>289.604290147033</v>
      </c>
      <c r="AD41" s="1123">
        <v>10.769402891479601</v>
      </c>
      <c r="AE41" s="804">
        <v>0.75</v>
      </c>
      <c r="AF41" s="1123">
        <v>39.173653876219397</v>
      </c>
      <c r="AG41" s="1123">
        <v>40.2337010093364</v>
      </c>
      <c r="AH41" s="1123">
        <v>2.5879340000000001E-2</v>
      </c>
      <c r="AI41" s="1123">
        <v>1.1432100000000001E-4</v>
      </c>
      <c r="AJ41" s="1123">
        <v>-9.1204309999999998E-5</v>
      </c>
      <c r="AK41" s="1123">
        <v>1.105955E-5</v>
      </c>
      <c r="AL41" s="1122">
        <v>1.18730882026673E-2</v>
      </c>
      <c r="AM41" s="1162">
        <v>0.46511224769311266</v>
      </c>
      <c r="AN41" s="1163">
        <v>0.72009184885390976</v>
      </c>
      <c r="AO41" s="74"/>
      <c r="AP41" s="1126">
        <v>1.9747784462986147</v>
      </c>
      <c r="AQ41" s="150"/>
      <c r="AR41" s="739"/>
      <c r="AS41" s="739"/>
      <c r="AT41" s="739"/>
      <c r="AU41" s="739"/>
      <c r="AW41" s="936"/>
      <c r="AX41" s="937"/>
      <c r="AY41" s="937"/>
      <c r="AZ41" s="937"/>
      <c r="BA41" s="937"/>
      <c r="BB41" s="937"/>
      <c r="BC41" s="937"/>
      <c r="BD41" s="937"/>
      <c r="BE41" s="937"/>
      <c r="BF41" s="937"/>
      <c r="BG41" s="937"/>
      <c r="BH41" s="937"/>
      <c r="BI41" s="739"/>
      <c r="BJ41" s="911"/>
      <c r="BK41" s="739"/>
      <c r="BL41" s="739"/>
      <c r="BM41" s="739"/>
      <c r="BN41" s="739"/>
      <c r="BO41" s="739"/>
      <c r="BP41" s="739"/>
      <c r="BQ41" s="739"/>
      <c r="BR41" s="739"/>
      <c r="BS41" s="739"/>
      <c r="BT41" s="739"/>
      <c r="BU41" s="739"/>
      <c r="BV41" s="739"/>
      <c r="BW41" s="739"/>
      <c r="BX41" s="739"/>
      <c r="BY41" s="739"/>
      <c r="BZ41" s="739"/>
      <c r="CA41" s="739"/>
      <c r="CB41" s="739"/>
      <c r="CC41" s="739"/>
      <c r="CD41" s="739"/>
    </row>
    <row r="42" spans="1:82">
      <c r="A42" s="913"/>
      <c r="B42" s="912"/>
      <c r="C42" s="790">
        <v>33.94</v>
      </c>
      <c r="D42" s="785">
        <v>18.43</v>
      </c>
      <c r="E42" s="1112">
        <v>0</v>
      </c>
      <c r="F42" s="785">
        <v>1</v>
      </c>
      <c r="G42" s="791">
        <v>47.5</v>
      </c>
      <c r="H42" s="1121">
        <v>1016.09432299159</v>
      </c>
      <c r="I42" s="1122">
        <v>46.360756773890401</v>
      </c>
      <c r="J42" s="1122">
        <v>13.3652883857478</v>
      </c>
      <c r="K42" s="1122">
        <v>293.29170840538399</v>
      </c>
      <c r="L42" s="1123">
        <f t="shared" si="5"/>
        <v>18.089193650145866</v>
      </c>
      <c r="M42" s="1122">
        <f t="shared" si="1"/>
        <v>998.00512934144422</v>
      </c>
      <c r="N42" s="1122">
        <v>0.75</v>
      </c>
      <c r="O42" s="1122">
        <v>1030.5197577312699</v>
      </c>
      <c r="P42" s="1122">
        <v>301.22362809258402</v>
      </c>
      <c r="Q42" s="1122">
        <v>22.367189715481</v>
      </c>
      <c r="R42" s="1124">
        <v>0.14343897524582699</v>
      </c>
      <c r="S42" s="1125">
        <v>-2.5210170000000001</v>
      </c>
      <c r="T42" s="1125">
        <v>2.852592E-2</v>
      </c>
      <c r="U42" s="1125">
        <v>-6.6590910000000004E-4</v>
      </c>
      <c r="V42" s="1125">
        <v>-1.4769189999999999E-3</v>
      </c>
      <c r="W42" s="1125">
        <f t="shared" si="2"/>
        <v>5.3523971052083574</v>
      </c>
      <c r="X42" s="1126">
        <v>0.76774235587981698</v>
      </c>
      <c r="Y42" s="1126">
        <v>1.0608581458572801</v>
      </c>
      <c r="AA42" s="481">
        <v>47.5</v>
      </c>
      <c r="AB42" s="1121">
        <v>1016.09432299159</v>
      </c>
      <c r="AC42" s="1153">
        <v>293.29170840538399</v>
      </c>
      <c r="AD42" s="1123">
        <v>13.3652883857478</v>
      </c>
      <c r="AE42" s="804">
        <v>0.75</v>
      </c>
      <c r="AF42" s="1123">
        <v>37.655851259206599</v>
      </c>
      <c r="AG42" s="1123">
        <v>46.360756773890401</v>
      </c>
      <c r="AH42" s="1123">
        <v>2.5879340000000001E-2</v>
      </c>
      <c r="AI42" s="1123">
        <v>1.1432100000000001E-4</v>
      </c>
      <c r="AJ42" s="1123">
        <v>-9.1204309999999998E-5</v>
      </c>
      <c r="AK42" s="1123">
        <v>1.105955E-5</v>
      </c>
      <c r="AL42" s="1122">
        <v>1.1895351209554501E-2</v>
      </c>
      <c r="AM42" s="1162">
        <v>0.44792957582300758</v>
      </c>
      <c r="AN42" s="1163">
        <v>0.61894427947468933</v>
      </c>
      <c r="AO42" s="74"/>
      <c r="AP42" s="1126">
        <v>1.6798024253319694</v>
      </c>
      <c r="AQ42" s="150"/>
      <c r="AR42" s="739"/>
      <c r="AS42" s="739"/>
      <c r="AT42" s="739"/>
      <c r="AU42" s="739"/>
      <c r="AW42" s="936"/>
      <c r="AX42" s="937"/>
      <c r="AY42" s="937"/>
      <c r="AZ42" s="937"/>
      <c r="BA42" s="937"/>
      <c r="BB42" s="937"/>
      <c r="BC42" s="937"/>
      <c r="BD42" s="937"/>
      <c r="BE42" s="937"/>
      <c r="BF42" s="937"/>
      <c r="BG42" s="937"/>
      <c r="BH42" s="937"/>
      <c r="BI42" s="739"/>
      <c r="BJ42" s="911"/>
      <c r="BK42" s="739"/>
      <c r="BL42" s="739"/>
      <c r="BM42" s="739"/>
      <c r="BN42" s="739"/>
      <c r="BO42" s="739"/>
      <c r="BP42" s="739"/>
      <c r="BQ42" s="739"/>
      <c r="BR42" s="739"/>
      <c r="BS42" s="739"/>
      <c r="BT42" s="739"/>
      <c r="BU42" s="739"/>
      <c r="BV42" s="739"/>
      <c r="BW42" s="739"/>
      <c r="BX42" s="739"/>
      <c r="BY42" s="739"/>
      <c r="BZ42" s="739"/>
      <c r="CA42" s="739"/>
      <c r="CB42" s="739"/>
      <c r="CC42" s="739"/>
      <c r="CD42" s="739"/>
    </row>
    <row r="43" spans="1:82">
      <c r="A43" s="913"/>
      <c r="B43" s="912"/>
      <c r="C43" s="790">
        <v>51.5</v>
      </c>
      <c r="D43" s="785">
        <v>-0.14000000000000001</v>
      </c>
      <c r="E43" s="1112">
        <v>3.1382983999999003E-2</v>
      </c>
      <c r="F43" s="785">
        <v>1</v>
      </c>
      <c r="G43" s="791">
        <v>47.5</v>
      </c>
      <c r="H43" s="1121">
        <v>1011.6640414408</v>
      </c>
      <c r="I43" s="1122">
        <v>31.0795085628395</v>
      </c>
      <c r="J43" s="1122">
        <v>8.2893162341628095</v>
      </c>
      <c r="K43" s="1122">
        <v>284.12538588201198</v>
      </c>
      <c r="L43" s="1123">
        <f t="shared" si="5"/>
        <v>10.868505647113681</v>
      </c>
      <c r="M43" s="1122">
        <f t="shared" si="1"/>
        <v>1000.7955357936863</v>
      </c>
      <c r="N43" s="1122">
        <v>0.35</v>
      </c>
      <c r="O43" s="1122">
        <v>1036.3080025285999</v>
      </c>
      <c r="P43" s="1122">
        <v>300.27200721166099</v>
      </c>
      <c r="Q43" s="1122">
        <v>15.318571298842</v>
      </c>
      <c r="R43" s="1124">
        <v>0.15714119488009101</v>
      </c>
      <c r="S43" s="1125">
        <v>-2.5210170000000001</v>
      </c>
      <c r="T43" s="1125">
        <v>2.852592E-2</v>
      </c>
      <c r="U43" s="1125">
        <v>-6.6590910000000004E-4</v>
      </c>
      <c r="V43" s="1125">
        <v>-1.4769189999999999E-3</v>
      </c>
      <c r="W43" s="1125">
        <f t="shared" si="2"/>
        <v>5.3318070376685327</v>
      </c>
      <c r="X43" s="1126">
        <v>0.83784652876931298</v>
      </c>
      <c r="Y43" s="1126">
        <v>1.623019398144455</v>
      </c>
      <c r="AA43" s="481">
        <v>47.5</v>
      </c>
      <c r="AB43" s="1121">
        <v>1011.6640414408</v>
      </c>
      <c r="AC43" s="1153">
        <v>284.12538588201198</v>
      </c>
      <c r="AD43" s="1123">
        <v>8.2893162341628095</v>
      </c>
      <c r="AE43" s="804">
        <v>0.35</v>
      </c>
      <c r="AF43" s="1123">
        <v>38.540703517704401</v>
      </c>
      <c r="AG43" s="1123">
        <v>31.0795085628395</v>
      </c>
      <c r="AH43" s="1123">
        <v>2.5879340000000001E-2</v>
      </c>
      <c r="AI43" s="1123">
        <v>1.1432100000000001E-4</v>
      </c>
      <c r="AJ43" s="1123">
        <v>-9.1204309999999998E-5</v>
      </c>
      <c r="AK43" s="1123">
        <v>1.105955E-5</v>
      </c>
      <c r="AL43" s="1122">
        <v>1.21020721978697E-2</v>
      </c>
      <c r="AM43" s="1162">
        <v>0.46642237652794938</v>
      </c>
      <c r="AN43" s="1163">
        <v>0.90352175349517916</v>
      </c>
      <c r="AO43" s="74"/>
      <c r="AP43" s="1126">
        <v>2.5265411516396341</v>
      </c>
      <c r="AQ43" s="150"/>
      <c r="AR43" s="739"/>
      <c r="AS43" s="739"/>
      <c r="AT43" s="739"/>
      <c r="AU43" s="739"/>
      <c r="AW43" s="936"/>
      <c r="AX43" s="937"/>
      <c r="AY43" s="937"/>
      <c r="AZ43" s="937"/>
      <c r="BA43" s="937"/>
      <c r="BB43" s="937"/>
      <c r="BC43" s="937"/>
      <c r="BD43" s="937"/>
      <c r="BE43" s="937"/>
      <c r="BF43" s="937"/>
      <c r="BG43" s="937"/>
      <c r="BH43" s="937"/>
      <c r="BI43" s="739"/>
      <c r="BJ43" s="911"/>
      <c r="BK43" s="739"/>
      <c r="BL43" s="739"/>
      <c r="BM43" s="739"/>
      <c r="BN43" s="739"/>
      <c r="BO43" s="739"/>
      <c r="BP43" s="739"/>
      <c r="BQ43" s="739"/>
      <c r="BR43" s="739"/>
      <c r="BS43" s="739"/>
      <c r="BT43" s="739"/>
      <c r="BU43" s="739"/>
      <c r="BV43" s="739"/>
      <c r="BW43" s="739"/>
      <c r="BX43" s="739"/>
      <c r="BY43" s="739"/>
      <c r="BZ43" s="739"/>
      <c r="CA43" s="739"/>
      <c r="CB43" s="739"/>
      <c r="CC43" s="739"/>
      <c r="CD43" s="739"/>
    </row>
    <row r="44" spans="1:82">
      <c r="A44" s="913"/>
      <c r="B44" s="912"/>
      <c r="C44" s="790">
        <v>41.9</v>
      </c>
      <c r="D44" s="785">
        <v>12.49</v>
      </c>
      <c r="E44" s="1112">
        <v>4.6122988010001503E-2</v>
      </c>
      <c r="F44" s="785">
        <v>1</v>
      </c>
      <c r="G44" s="791">
        <v>47.5</v>
      </c>
      <c r="H44" s="1121">
        <v>1010.50573943881</v>
      </c>
      <c r="I44" s="1122">
        <v>40.2337010093364</v>
      </c>
      <c r="J44" s="1122">
        <v>10.769402891479601</v>
      </c>
      <c r="K44" s="1122">
        <v>289.604290147033</v>
      </c>
      <c r="L44" s="1123">
        <f t="shared" si="5"/>
        <v>14.392548591113773</v>
      </c>
      <c r="M44" s="1122">
        <f t="shared" si="1"/>
        <v>996.11319084769627</v>
      </c>
      <c r="N44" s="1122">
        <v>0.35</v>
      </c>
      <c r="O44" s="1122">
        <v>1028.78184297127</v>
      </c>
      <c r="P44" s="1122">
        <v>306.65803123658702</v>
      </c>
      <c r="Q44" s="1122">
        <v>20.641784499718302</v>
      </c>
      <c r="R44" s="1124">
        <v>0.14772699269969899</v>
      </c>
      <c r="S44" s="1125">
        <v>-2.5210170000000001</v>
      </c>
      <c r="T44" s="1125">
        <v>2.852592E-2</v>
      </c>
      <c r="U44" s="1125">
        <v>-6.6590910000000004E-4</v>
      </c>
      <c r="V44" s="1125">
        <v>-1.4769189999999999E-3</v>
      </c>
      <c r="W44" s="1125">
        <f t="shared" si="2"/>
        <v>5.5111240315415033</v>
      </c>
      <c r="X44" s="1126">
        <v>0.81414177957466605</v>
      </c>
      <c r="Y44" s="1126">
        <v>1.2604631724726236</v>
      </c>
      <c r="AA44" s="481">
        <v>47.5</v>
      </c>
      <c r="AB44" s="1121">
        <v>1010.50573943881</v>
      </c>
      <c r="AC44" s="1153">
        <v>289.604290147033</v>
      </c>
      <c r="AD44" s="1123">
        <v>10.769402891479601</v>
      </c>
      <c r="AE44" s="804">
        <v>0.35</v>
      </c>
      <c r="AF44" s="1123">
        <v>40.922854880562603</v>
      </c>
      <c r="AG44" s="1123">
        <v>40.2337010093364</v>
      </c>
      <c r="AH44" s="1123">
        <v>2.5879340000000001E-2</v>
      </c>
      <c r="AI44" s="1123">
        <v>1.1432100000000001E-4</v>
      </c>
      <c r="AJ44" s="1123">
        <v>-9.1204309999999998E-5</v>
      </c>
      <c r="AK44" s="1123">
        <v>1.105955E-5</v>
      </c>
      <c r="AL44" s="1122">
        <v>1.18730882026673E-2</v>
      </c>
      <c r="AM44" s="1162">
        <v>0.48588066550187381</v>
      </c>
      <c r="AN44" s="1163">
        <v>0.75224573955847984</v>
      </c>
      <c r="AO44" s="74"/>
      <c r="AP44" s="1126">
        <v>2.0127089120311035</v>
      </c>
      <c r="AQ44" s="150"/>
      <c r="AR44" s="739"/>
      <c r="AS44" s="739"/>
      <c r="AT44" s="739"/>
      <c r="AU44" s="739"/>
      <c r="AW44" s="936"/>
      <c r="AX44" s="937"/>
      <c r="AY44" s="937"/>
      <c r="AZ44" s="937"/>
      <c r="BA44" s="937"/>
      <c r="BB44" s="937"/>
      <c r="BC44" s="937"/>
      <c r="BD44" s="937"/>
      <c r="BE44" s="937"/>
      <c r="BF44" s="937"/>
      <c r="BG44" s="937"/>
      <c r="BH44" s="937"/>
      <c r="BI44" s="739"/>
      <c r="BJ44" s="911"/>
      <c r="BK44" s="739"/>
      <c r="BL44" s="739"/>
      <c r="BM44" s="739"/>
      <c r="BN44" s="739"/>
      <c r="BO44" s="739"/>
      <c r="BP44" s="739"/>
      <c r="BQ44" s="739"/>
      <c r="BR44" s="739"/>
      <c r="BS44" s="739"/>
      <c r="BT44" s="739"/>
      <c r="BU44" s="739"/>
      <c r="BV44" s="739"/>
      <c r="BW44" s="739"/>
      <c r="BX44" s="739"/>
      <c r="BY44" s="739"/>
      <c r="BZ44" s="739"/>
      <c r="CA44" s="739"/>
      <c r="CB44" s="739"/>
      <c r="CC44" s="739"/>
      <c r="CD44" s="739"/>
    </row>
    <row r="45" spans="1:82">
      <c r="A45" s="913"/>
      <c r="B45" s="912"/>
      <c r="C45" s="790">
        <v>33.94</v>
      </c>
      <c r="D45" s="785">
        <v>18.43</v>
      </c>
      <c r="E45" s="1112">
        <v>0</v>
      </c>
      <c r="F45" s="785">
        <v>1</v>
      </c>
      <c r="G45" s="791">
        <v>47.5</v>
      </c>
      <c r="H45" s="1121">
        <v>1016.09432299159</v>
      </c>
      <c r="I45" s="1122">
        <v>46.360756773890401</v>
      </c>
      <c r="J45" s="1122">
        <v>13.3652883857478</v>
      </c>
      <c r="K45" s="1122">
        <v>293.29170840538399</v>
      </c>
      <c r="L45" s="1123">
        <f t="shared" si="5"/>
        <v>18.089193650145866</v>
      </c>
      <c r="M45" s="1122">
        <f t="shared" si="1"/>
        <v>998.00512934144422</v>
      </c>
      <c r="N45" s="1122">
        <v>0.35</v>
      </c>
      <c r="O45" s="1122">
        <v>1031.7918943130001</v>
      </c>
      <c r="P45" s="1122">
        <v>301.53241649169502</v>
      </c>
      <c r="Q45" s="1122">
        <v>22.9263902730039</v>
      </c>
      <c r="R45" s="1124">
        <v>0.14343897524582699</v>
      </c>
      <c r="S45" s="1125">
        <v>-2.5210170000000001</v>
      </c>
      <c r="T45" s="1125">
        <v>2.852592E-2</v>
      </c>
      <c r="U45" s="1125">
        <v>-6.6590910000000004E-4</v>
      </c>
      <c r="V45" s="1125">
        <v>-1.4769189999999999E-3</v>
      </c>
      <c r="W45" s="1125">
        <f t="shared" si="2"/>
        <v>5.3595325571238925</v>
      </c>
      <c r="X45" s="1126">
        <v>0.768765857790497</v>
      </c>
      <c r="Y45" s="1126">
        <v>1.0622724098104537</v>
      </c>
      <c r="AA45" s="481">
        <v>47.5</v>
      </c>
      <c r="AB45" s="1121">
        <v>1016.09432299159</v>
      </c>
      <c r="AC45" s="1153">
        <v>293.29170840538399</v>
      </c>
      <c r="AD45" s="1123">
        <v>13.3652883857478</v>
      </c>
      <c r="AE45" s="804">
        <v>0.35</v>
      </c>
      <c r="AF45" s="1123">
        <v>39.432562692754097</v>
      </c>
      <c r="AG45" s="1123">
        <v>46.360756773890401</v>
      </c>
      <c r="AH45" s="1123">
        <v>2.5879340000000001E-2</v>
      </c>
      <c r="AI45" s="1123">
        <v>1.1432100000000001E-4</v>
      </c>
      <c r="AJ45" s="1123">
        <v>-9.1204309999999998E-5</v>
      </c>
      <c r="AK45" s="1123">
        <v>1.105955E-5</v>
      </c>
      <c r="AL45" s="1122">
        <v>1.1895351209554501E-2</v>
      </c>
      <c r="AM45" s="1162">
        <v>0.46906418232308611</v>
      </c>
      <c r="AN45" s="1163">
        <v>0.64814785186246349</v>
      </c>
      <c r="AO45" s="74"/>
      <c r="AP45" s="1126">
        <v>1.7104202616729172</v>
      </c>
      <c r="AQ45" s="150"/>
      <c r="AR45" s="739"/>
      <c r="AS45" s="739"/>
      <c r="AT45" s="739"/>
      <c r="AU45" s="739"/>
      <c r="AW45" s="936"/>
      <c r="AX45" s="937"/>
      <c r="AY45" s="937"/>
      <c r="AZ45" s="937"/>
      <c r="BA45" s="937"/>
      <c r="BB45" s="937"/>
      <c r="BC45" s="937"/>
      <c r="BD45" s="937"/>
      <c r="BE45" s="937"/>
      <c r="BF45" s="937"/>
      <c r="BG45" s="937"/>
      <c r="BH45" s="937"/>
      <c r="BI45" s="739"/>
      <c r="BJ45" s="911"/>
      <c r="BK45" s="739"/>
      <c r="BL45" s="739"/>
      <c r="BM45" s="739"/>
      <c r="BN45" s="739"/>
      <c r="BO45" s="739"/>
      <c r="BP45" s="739"/>
      <c r="BQ45" s="739"/>
      <c r="BR45" s="739"/>
      <c r="BS45" s="739"/>
      <c r="BT45" s="739"/>
      <c r="BU45" s="739"/>
      <c r="BV45" s="739"/>
      <c r="BW45" s="739"/>
      <c r="BX45" s="739"/>
      <c r="BY45" s="739"/>
      <c r="BZ45" s="739"/>
      <c r="CA45" s="739"/>
      <c r="CB45" s="739"/>
      <c r="CC45" s="739"/>
      <c r="CD45" s="739"/>
    </row>
    <row r="46" spans="1:82">
      <c r="A46" s="913"/>
      <c r="B46" s="912"/>
      <c r="C46" s="790">
        <v>51.5</v>
      </c>
      <c r="D46" s="785">
        <v>-0.14000000000000001</v>
      </c>
      <c r="E46" s="1112">
        <v>3.1382983999999003E-2</v>
      </c>
      <c r="F46" s="785">
        <v>1</v>
      </c>
      <c r="G46" s="791">
        <v>47.5</v>
      </c>
      <c r="H46" s="1121">
        <v>1011.6640414408</v>
      </c>
      <c r="I46" s="1122">
        <v>31.0795085628395</v>
      </c>
      <c r="J46" s="1122">
        <v>8.2893162341628095</v>
      </c>
      <c r="K46" s="1122">
        <v>284.12538588201198</v>
      </c>
      <c r="L46" s="1123">
        <f t="shared" si="5"/>
        <v>10.868505647113681</v>
      </c>
      <c r="M46" s="1122">
        <f t="shared" si="1"/>
        <v>1000.7955357936863</v>
      </c>
      <c r="N46" s="1122">
        <v>0.25</v>
      </c>
      <c r="O46" s="1122">
        <v>1036.96381285865</v>
      </c>
      <c r="P46" s="1122">
        <v>300.88428787280498</v>
      </c>
      <c r="Q46" s="1122">
        <v>15.5294082617113</v>
      </c>
      <c r="R46" s="1124">
        <v>0.15714119488009101</v>
      </c>
      <c r="S46" s="1125">
        <v>-2.5210170000000001</v>
      </c>
      <c r="T46" s="1125">
        <v>2.852592E-2</v>
      </c>
      <c r="U46" s="1125">
        <v>-6.6590910000000004E-4</v>
      </c>
      <c r="V46" s="1125">
        <v>-1.4769189999999999E-3</v>
      </c>
      <c r="W46" s="1125">
        <f t="shared" si="2"/>
        <v>5.3485248076428533</v>
      </c>
      <c r="X46" s="1126">
        <v>0.84047357911881004</v>
      </c>
      <c r="Y46" s="1126">
        <v>1.6281083416809268</v>
      </c>
      <c r="AA46" s="481">
        <v>47.5</v>
      </c>
      <c r="AB46" s="1121">
        <v>1011.6640414408</v>
      </c>
      <c r="AC46" s="1153">
        <v>284.12538588201198</v>
      </c>
      <c r="AD46" s="1123">
        <v>8.2893162341628095</v>
      </c>
      <c r="AE46" s="804">
        <v>0.25</v>
      </c>
      <c r="AF46" s="1123">
        <v>39.349051582210599</v>
      </c>
      <c r="AG46" s="1123">
        <v>31.0795085628395</v>
      </c>
      <c r="AH46" s="1123">
        <v>2.5879340000000001E-2</v>
      </c>
      <c r="AI46" s="1123">
        <v>1.1432100000000001E-4</v>
      </c>
      <c r="AJ46" s="1123">
        <v>-9.1204309999999998E-5</v>
      </c>
      <c r="AK46" s="1123">
        <v>1.105955E-5</v>
      </c>
      <c r="AL46" s="1122">
        <v>1.21020721978697E-2</v>
      </c>
      <c r="AM46" s="1162">
        <v>0.47620506316561162</v>
      </c>
      <c r="AN46" s="1163">
        <v>0.92247210971640303</v>
      </c>
      <c r="AO46" s="74"/>
      <c r="AP46" s="1126">
        <v>2.5505804513973298</v>
      </c>
      <c r="AQ46" s="150"/>
      <c r="AR46" s="739"/>
      <c r="AS46" s="739"/>
      <c r="AT46" s="739"/>
      <c r="AU46" s="739"/>
      <c r="AW46" s="936"/>
      <c r="AX46" s="937"/>
      <c r="AY46" s="937"/>
      <c r="AZ46" s="937"/>
      <c r="BA46" s="937"/>
      <c r="BB46" s="937"/>
      <c r="BC46" s="937"/>
      <c r="BD46" s="937"/>
      <c r="BE46" s="937"/>
      <c r="BF46" s="937"/>
      <c r="BG46" s="937"/>
      <c r="BH46" s="937"/>
      <c r="BI46" s="739"/>
      <c r="BJ46" s="911"/>
      <c r="BK46" s="739"/>
      <c r="BL46" s="739"/>
      <c r="BM46" s="739"/>
      <c r="BN46" s="739"/>
      <c r="BO46" s="739"/>
      <c r="BP46" s="739"/>
      <c r="BQ46" s="739"/>
      <c r="BR46" s="739"/>
      <c r="BS46" s="739"/>
      <c r="BT46" s="739"/>
      <c r="BU46" s="739"/>
      <c r="BV46" s="739"/>
      <c r="BW46" s="739"/>
      <c r="BX46" s="739"/>
      <c r="BY46" s="739"/>
      <c r="BZ46" s="739"/>
      <c r="CA46" s="739"/>
      <c r="CB46" s="739"/>
      <c r="CC46" s="739"/>
      <c r="CD46" s="739"/>
    </row>
    <row r="47" spans="1:82">
      <c r="A47" s="913"/>
      <c r="B47" s="912"/>
      <c r="C47" s="790">
        <v>41.9</v>
      </c>
      <c r="D47" s="785">
        <v>12.49</v>
      </c>
      <c r="E47" s="1112">
        <v>4.6122988010001503E-2</v>
      </c>
      <c r="F47" s="785">
        <v>1</v>
      </c>
      <c r="G47" s="791">
        <v>47.5</v>
      </c>
      <c r="H47" s="1121">
        <v>1010.50573943881</v>
      </c>
      <c r="I47" s="1122">
        <v>40.2337010093364</v>
      </c>
      <c r="J47" s="1122">
        <v>10.769402891479601</v>
      </c>
      <c r="K47" s="1122">
        <v>289.604290147033</v>
      </c>
      <c r="L47" s="1123">
        <f t="shared" si="5"/>
        <v>14.392548591113773</v>
      </c>
      <c r="M47" s="1122">
        <f t="shared" si="1"/>
        <v>996.11319084769627</v>
      </c>
      <c r="N47" s="1122">
        <v>0.25</v>
      </c>
      <c r="O47" s="1122">
        <v>1029.3158573795099</v>
      </c>
      <c r="P47" s="1122">
        <v>307.02921835073801</v>
      </c>
      <c r="Q47" s="1122">
        <v>20.9299970785144</v>
      </c>
      <c r="R47" s="1124">
        <v>0.14772699269969899</v>
      </c>
      <c r="S47" s="1125">
        <v>-2.5210170000000001</v>
      </c>
      <c r="T47" s="1125">
        <v>2.852592E-2</v>
      </c>
      <c r="U47" s="1125">
        <v>-6.6590910000000004E-4</v>
      </c>
      <c r="V47" s="1125">
        <v>-1.4769189999999999E-3</v>
      </c>
      <c r="W47" s="1125">
        <f t="shared" si="2"/>
        <v>5.5209312137771631</v>
      </c>
      <c r="X47" s="1126">
        <v>0.81559056511320105</v>
      </c>
      <c r="Y47" s="1126">
        <v>1.2627061980265859</v>
      </c>
      <c r="AA47" s="481">
        <v>47.5</v>
      </c>
      <c r="AB47" s="1121">
        <v>1010.50573943881</v>
      </c>
      <c r="AC47" s="1153">
        <v>289.604290147033</v>
      </c>
      <c r="AD47" s="1123">
        <v>10.769402891479601</v>
      </c>
      <c r="AE47" s="804">
        <v>0.25</v>
      </c>
      <c r="AF47" s="1123">
        <v>41.6309752546141</v>
      </c>
      <c r="AG47" s="1123">
        <v>40.2337010093364</v>
      </c>
      <c r="AH47" s="1123">
        <v>2.5879340000000001E-2</v>
      </c>
      <c r="AI47" s="1123">
        <v>1.1432100000000001E-4</v>
      </c>
      <c r="AJ47" s="1123">
        <v>-9.1204309999999998E-5</v>
      </c>
      <c r="AK47" s="1123">
        <v>1.105955E-5</v>
      </c>
      <c r="AL47" s="1122">
        <v>1.18730882026673E-2</v>
      </c>
      <c r="AM47" s="1162">
        <v>0.49428824116109299</v>
      </c>
      <c r="AN47" s="1163">
        <v>0.76526243978698238</v>
      </c>
      <c r="AO47" s="74"/>
      <c r="AP47" s="1126">
        <v>2.0279686378135682</v>
      </c>
      <c r="AQ47" s="150"/>
      <c r="AR47" s="739"/>
      <c r="AS47" s="739"/>
      <c r="AT47" s="739"/>
      <c r="AU47" s="739"/>
      <c r="AW47" s="936"/>
      <c r="AX47" s="937"/>
      <c r="AY47" s="937"/>
      <c r="AZ47" s="937"/>
      <c r="BA47" s="937"/>
      <c r="BB47" s="937"/>
      <c r="BC47" s="937"/>
      <c r="BD47" s="937"/>
      <c r="BE47" s="937"/>
      <c r="BF47" s="937"/>
      <c r="BG47" s="937"/>
      <c r="BH47" s="937"/>
      <c r="BI47" s="739"/>
      <c r="BJ47" s="911"/>
      <c r="BK47" s="739"/>
      <c r="BL47" s="739"/>
      <c r="BM47" s="739"/>
      <c r="BN47" s="739"/>
      <c r="BO47" s="739"/>
      <c r="BP47" s="739"/>
      <c r="BQ47" s="739"/>
      <c r="BR47" s="739"/>
      <c r="BS47" s="739"/>
      <c r="BT47" s="739"/>
      <c r="BU47" s="739"/>
      <c r="BV47" s="739"/>
      <c r="BW47" s="739"/>
      <c r="BX47" s="739"/>
      <c r="BY47" s="739"/>
      <c r="BZ47" s="739"/>
      <c r="CA47" s="739"/>
      <c r="CB47" s="739"/>
      <c r="CC47" s="739"/>
      <c r="CD47" s="739"/>
    </row>
    <row r="48" spans="1:82">
      <c r="A48" s="913"/>
      <c r="B48" s="912"/>
      <c r="C48" s="790">
        <v>33.94</v>
      </c>
      <c r="D48" s="785">
        <v>18.43</v>
      </c>
      <c r="E48" s="1112">
        <v>0</v>
      </c>
      <c r="F48" s="785">
        <v>1</v>
      </c>
      <c r="G48" s="791">
        <v>47.5</v>
      </c>
      <c r="H48" s="1121">
        <v>1016.09432299159</v>
      </c>
      <c r="I48" s="1122">
        <v>46.360756773890401</v>
      </c>
      <c r="J48" s="1122">
        <v>13.3652883857478</v>
      </c>
      <c r="K48" s="1122">
        <v>293.29170840538399</v>
      </c>
      <c r="L48" s="1123">
        <f t="shared" si="5"/>
        <v>18.089193650145866</v>
      </c>
      <c r="M48" s="1122">
        <f t="shared" si="1"/>
        <v>998.00512934144422</v>
      </c>
      <c r="N48" s="1122">
        <v>0.25</v>
      </c>
      <c r="O48" s="1122">
        <v>1032.3638392676401</v>
      </c>
      <c r="P48" s="1122">
        <v>301.65548462813803</v>
      </c>
      <c r="Q48" s="1122">
        <v>23.146954762329798</v>
      </c>
      <c r="R48" s="1124">
        <v>0.14343897524582699</v>
      </c>
      <c r="S48" s="1125">
        <v>-2.5210170000000001</v>
      </c>
      <c r="T48" s="1125">
        <v>2.852592E-2</v>
      </c>
      <c r="U48" s="1125">
        <v>-6.6590910000000004E-4</v>
      </c>
      <c r="V48" s="1125">
        <v>-1.4769189999999999E-3</v>
      </c>
      <c r="W48" s="1125">
        <f t="shared" si="2"/>
        <v>5.3623365697036096</v>
      </c>
      <c r="X48" s="1126">
        <v>0.76916806248150904</v>
      </c>
      <c r="Y48" s="1126">
        <v>1.0628281719349404</v>
      </c>
      <c r="AA48" s="481">
        <v>47.5</v>
      </c>
      <c r="AB48" s="1121">
        <v>1016.09432299159</v>
      </c>
      <c r="AC48" s="1153">
        <v>293.29170840538399</v>
      </c>
      <c r="AD48" s="1123">
        <v>13.3652883857478</v>
      </c>
      <c r="AE48" s="804">
        <v>0.25</v>
      </c>
      <c r="AF48" s="1123">
        <v>40.104319890345501</v>
      </c>
      <c r="AG48" s="1123">
        <v>46.360756773890401</v>
      </c>
      <c r="AH48" s="1123">
        <v>2.5879340000000001E-2</v>
      </c>
      <c r="AI48" s="1123">
        <v>1.1432100000000001E-4</v>
      </c>
      <c r="AJ48" s="1123">
        <v>-9.1204309999999998E-5</v>
      </c>
      <c r="AK48" s="1123">
        <v>1.105955E-5</v>
      </c>
      <c r="AL48" s="1122">
        <v>1.1895351209554501E-2</v>
      </c>
      <c r="AM48" s="1162">
        <v>0.47705497011598197</v>
      </c>
      <c r="AN48" s="1163">
        <v>0.65918943665583585</v>
      </c>
      <c r="AO48" s="74"/>
      <c r="AP48" s="1126">
        <v>1.7220176085907761</v>
      </c>
      <c r="AQ48" s="150"/>
      <c r="AR48" s="739"/>
      <c r="AS48" s="739"/>
      <c r="AT48" s="739"/>
      <c r="AU48" s="739"/>
      <c r="AW48" s="936"/>
      <c r="AX48" s="937"/>
      <c r="AY48" s="937"/>
      <c r="AZ48" s="937"/>
      <c r="BA48" s="937"/>
      <c r="BB48" s="937"/>
      <c r="BC48" s="937"/>
      <c r="BD48" s="937"/>
      <c r="BE48" s="937"/>
      <c r="BF48" s="937"/>
      <c r="BG48" s="937"/>
      <c r="BH48" s="937"/>
      <c r="BI48" s="739"/>
      <c r="BJ48" s="911"/>
      <c r="BK48" s="739"/>
      <c r="BL48" s="739"/>
      <c r="BM48" s="739"/>
      <c r="BN48" s="739"/>
      <c r="BO48" s="739"/>
      <c r="BP48" s="739"/>
      <c r="BQ48" s="739"/>
      <c r="BR48" s="739"/>
      <c r="BS48" s="739"/>
      <c r="BT48" s="739"/>
      <c r="BU48" s="739"/>
      <c r="BV48" s="739"/>
      <c r="BW48" s="739"/>
      <c r="BX48" s="739"/>
      <c r="BY48" s="739"/>
      <c r="BZ48" s="739"/>
      <c r="CA48" s="739"/>
      <c r="CB48" s="739"/>
      <c r="CC48" s="739"/>
      <c r="CD48" s="739"/>
    </row>
    <row r="49" spans="1:82">
      <c r="A49" s="913"/>
      <c r="B49" s="912"/>
      <c r="C49" s="790">
        <v>51.5</v>
      </c>
      <c r="D49" s="785">
        <v>-0.14000000000000001</v>
      </c>
      <c r="E49" s="1112">
        <v>3.1382983999999003E-2</v>
      </c>
      <c r="F49" s="785">
        <v>1</v>
      </c>
      <c r="G49" s="791">
        <v>39.5</v>
      </c>
      <c r="H49" s="1121">
        <v>1011.6640414408</v>
      </c>
      <c r="I49" s="1122">
        <v>31.0795085628395</v>
      </c>
      <c r="J49" s="1122">
        <v>8.2893162341628095</v>
      </c>
      <c r="K49" s="1122">
        <v>284.12538588201198</v>
      </c>
      <c r="L49" s="1123">
        <f t="shared" si="5"/>
        <v>10.868505647113681</v>
      </c>
      <c r="M49" s="1122">
        <f t="shared" si="1"/>
        <v>1000.7955357936863</v>
      </c>
      <c r="N49" s="1122">
        <v>1.5</v>
      </c>
      <c r="O49" s="1122">
        <v>1032.66829917421</v>
      </c>
      <c r="P49" s="1122">
        <v>296.99488094029601</v>
      </c>
      <c r="Q49" s="1122">
        <v>14.1774252156288</v>
      </c>
      <c r="R49" s="1124">
        <v>5.0224907148309197E-2</v>
      </c>
      <c r="S49" s="1125">
        <v>-2.5499640000000001</v>
      </c>
      <c r="T49" s="1125">
        <v>2.86276E-2</v>
      </c>
      <c r="U49" s="1125">
        <v>-6.4305429999999999E-4</v>
      </c>
      <c r="V49" s="1125">
        <v>-1.296508E-3</v>
      </c>
      <c r="W49" s="1125">
        <f t="shared" si="2"/>
        <v>5.2698437181372917</v>
      </c>
      <c r="X49" s="1126">
        <v>0.26467741142954598</v>
      </c>
      <c r="Y49" s="1126">
        <v>0.51271510742164894</v>
      </c>
      <c r="AA49" s="481">
        <v>39.5</v>
      </c>
      <c r="AB49" s="1121">
        <v>1011.6640414408</v>
      </c>
      <c r="AC49" s="1153">
        <v>284.12538588201198</v>
      </c>
      <c r="AD49" s="1123">
        <v>8.2893162341628095</v>
      </c>
      <c r="AE49" s="804">
        <v>1.5</v>
      </c>
      <c r="AF49" s="1123">
        <v>34.563188230702501</v>
      </c>
      <c r="AG49" s="1123">
        <v>31.0795085628395</v>
      </c>
      <c r="AH49" s="1123">
        <v>1.830468E-2</v>
      </c>
      <c r="AI49" s="1123">
        <v>8.0565280000000005E-5</v>
      </c>
      <c r="AJ49" s="1123">
        <v>-6.4501209999999999E-5</v>
      </c>
      <c r="AK49" s="1123">
        <v>8.4370359999999992E-6</v>
      </c>
      <c r="AL49" s="1122">
        <v>9.1815258398487108E-3</v>
      </c>
      <c r="AM49" s="1162">
        <v>0.31734280584774988</v>
      </c>
      <c r="AN49" s="1163">
        <v>0.61473493303007887</v>
      </c>
      <c r="AO49" s="74"/>
      <c r="AP49" s="1126">
        <v>1.1274500404517278</v>
      </c>
      <c r="AQ49" s="150"/>
      <c r="AR49" s="739"/>
      <c r="AS49" s="739"/>
      <c r="AT49" s="739"/>
      <c r="AU49" s="739"/>
      <c r="AW49" s="936"/>
      <c r="AX49" s="937"/>
      <c r="AY49" s="937"/>
      <c r="AZ49" s="937"/>
      <c r="BA49" s="937"/>
      <c r="BB49" s="937"/>
      <c r="BC49" s="937"/>
      <c r="BD49" s="937"/>
      <c r="BE49" s="937"/>
      <c r="BF49" s="937"/>
      <c r="BG49" s="937"/>
      <c r="BH49" s="937"/>
      <c r="BI49" s="739"/>
      <c r="BJ49" s="911"/>
      <c r="BK49" s="739"/>
      <c r="BL49" s="739"/>
      <c r="BM49" s="739"/>
      <c r="BN49" s="739"/>
      <c r="BO49" s="739"/>
      <c r="BP49" s="739"/>
      <c r="BQ49" s="739"/>
      <c r="BR49" s="739"/>
      <c r="BS49" s="739"/>
      <c r="BT49" s="739"/>
      <c r="BU49" s="739"/>
      <c r="BV49" s="739"/>
      <c r="BW49" s="739"/>
      <c r="BX49" s="739"/>
      <c r="BY49" s="739"/>
      <c r="BZ49" s="739"/>
      <c r="CA49" s="739"/>
      <c r="CB49" s="739"/>
      <c r="CC49" s="739"/>
      <c r="CD49" s="739"/>
    </row>
    <row r="50" spans="1:82">
      <c r="A50" s="913"/>
      <c r="B50" s="912"/>
      <c r="C50" s="790">
        <v>41.9</v>
      </c>
      <c r="D50" s="785">
        <v>12.49</v>
      </c>
      <c r="E50" s="1112">
        <v>4.6122988010001503E-2</v>
      </c>
      <c r="F50" s="785">
        <v>1</v>
      </c>
      <c r="G50" s="791">
        <v>39.5</v>
      </c>
      <c r="H50" s="1121">
        <v>1010.50573943881</v>
      </c>
      <c r="I50" s="1122">
        <v>40.2337010093364</v>
      </c>
      <c r="J50" s="1122">
        <v>10.769402891479601</v>
      </c>
      <c r="K50" s="1122">
        <v>289.604290147033</v>
      </c>
      <c r="L50" s="1123">
        <f t="shared" si="5"/>
        <v>14.392548591113773</v>
      </c>
      <c r="M50" s="1122">
        <f t="shared" si="1"/>
        <v>996.11319084769627</v>
      </c>
      <c r="N50" s="1122">
        <v>1.5</v>
      </c>
      <c r="O50" s="1122">
        <v>1025.74717453976</v>
      </c>
      <c r="P50" s="1122">
        <v>304.67889306203699</v>
      </c>
      <c r="Q50" s="1122">
        <v>19.1483666776471</v>
      </c>
      <c r="R50" s="1124">
        <v>4.7207994544788599E-2</v>
      </c>
      <c r="S50" s="1125">
        <v>-2.5499640000000001</v>
      </c>
      <c r="T50" s="1125">
        <v>2.86276E-2</v>
      </c>
      <c r="U50" s="1125">
        <v>-6.4305429999999999E-4</v>
      </c>
      <c r="V50" s="1125">
        <v>-1.296508E-3</v>
      </c>
      <c r="W50" s="1125">
        <f t="shared" si="2"/>
        <v>5.4878243371376234</v>
      </c>
      <c r="X50" s="1126">
        <v>0.25906918137035101</v>
      </c>
      <c r="Y50" s="1126">
        <v>0.40109372892097117</v>
      </c>
      <c r="AA50" s="481">
        <v>39.5</v>
      </c>
      <c r="AB50" s="1121">
        <v>1010.50573943881</v>
      </c>
      <c r="AC50" s="1153">
        <v>289.604290147033</v>
      </c>
      <c r="AD50" s="1123">
        <v>10.769402891479601</v>
      </c>
      <c r="AE50" s="804">
        <v>1.5</v>
      </c>
      <c r="AF50" s="1123">
        <v>37.316987842144101</v>
      </c>
      <c r="AG50" s="1123">
        <v>40.2337010093364</v>
      </c>
      <c r="AH50" s="1123">
        <v>1.830468E-2</v>
      </c>
      <c r="AI50" s="1123">
        <v>8.0565280000000005E-5</v>
      </c>
      <c r="AJ50" s="1123">
        <v>-6.4501209999999999E-5</v>
      </c>
      <c r="AK50" s="1123">
        <v>8.4370359999999992E-6</v>
      </c>
      <c r="AL50" s="1122">
        <v>9.0181661255619699E-3</v>
      </c>
      <c r="AM50" s="1162">
        <v>0.33653079566603178</v>
      </c>
      <c r="AN50" s="1163">
        <v>0.52102064404746606</v>
      </c>
      <c r="AO50" s="74"/>
      <c r="AP50" s="1126">
        <v>0.92211437296843723</v>
      </c>
      <c r="AQ50" s="150"/>
      <c r="AR50" s="739"/>
      <c r="AS50" s="739"/>
      <c r="AT50" s="739"/>
      <c r="AU50" s="739"/>
      <c r="AW50" s="936"/>
      <c r="AX50" s="937"/>
      <c r="AY50" s="937"/>
      <c r="AZ50" s="937"/>
      <c r="BA50" s="937"/>
      <c r="BB50" s="937"/>
      <c r="BC50" s="937"/>
      <c r="BD50" s="937"/>
      <c r="BE50" s="937"/>
      <c r="BF50" s="937"/>
      <c r="BG50" s="937"/>
      <c r="BH50" s="937"/>
      <c r="BI50" s="739"/>
      <c r="BJ50" s="911"/>
      <c r="BK50" s="739"/>
      <c r="BL50" s="739"/>
      <c r="BM50" s="739"/>
      <c r="BN50" s="739"/>
      <c r="BO50" s="739"/>
      <c r="BP50" s="739"/>
      <c r="BQ50" s="739"/>
      <c r="BR50" s="739"/>
      <c r="BS50" s="739"/>
      <c r="BT50" s="739"/>
      <c r="BU50" s="739"/>
      <c r="BV50" s="739"/>
      <c r="BW50" s="739"/>
      <c r="BX50" s="739"/>
      <c r="BY50" s="739"/>
      <c r="BZ50" s="739"/>
      <c r="CA50" s="739"/>
      <c r="CB50" s="739"/>
      <c r="CC50" s="739"/>
      <c r="CD50" s="739"/>
    </row>
    <row r="51" spans="1:82">
      <c r="A51" s="913"/>
      <c r="B51" s="912"/>
      <c r="C51" s="790">
        <v>33.94</v>
      </c>
      <c r="D51" s="785">
        <v>18.43</v>
      </c>
      <c r="E51" s="1112">
        <v>0</v>
      </c>
      <c r="F51" s="785">
        <v>1</v>
      </c>
      <c r="G51" s="791">
        <v>39.5</v>
      </c>
      <c r="H51" s="1121">
        <v>1016.09432299159</v>
      </c>
      <c r="I51" s="1122">
        <v>46.360756773890401</v>
      </c>
      <c r="J51" s="1122">
        <v>13.3652883857478</v>
      </c>
      <c r="K51" s="1122">
        <v>293.29170840538399</v>
      </c>
      <c r="L51" s="1123">
        <f t="shared" si="5"/>
        <v>18.089193650145866</v>
      </c>
      <c r="M51" s="1122">
        <f t="shared" si="1"/>
        <v>998.00512934144422</v>
      </c>
      <c r="N51" s="1122">
        <v>1.5</v>
      </c>
      <c r="O51" s="1122">
        <v>1029.00268321305</v>
      </c>
      <c r="P51" s="1122">
        <v>300.89441279363399</v>
      </c>
      <c r="Q51" s="1122">
        <v>21.814893078095601</v>
      </c>
      <c r="R51" s="1124">
        <v>4.5826676359988203E-2</v>
      </c>
      <c r="S51" s="1125">
        <v>-2.5499640000000001</v>
      </c>
      <c r="T51" s="1125">
        <v>2.86276E-2</v>
      </c>
      <c r="U51" s="1125">
        <v>-6.4305429999999999E-4</v>
      </c>
      <c r="V51" s="1125">
        <v>-1.296508E-3</v>
      </c>
      <c r="W51" s="1125">
        <f t="shared" si="2"/>
        <v>5.3739331081444508</v>
      </c>
      <c r="X51" s="1126">
        <v>0.246269493327161</v>
      </c>
      <c r="Y51" s="1126">
        <v>0.34029254224598393</v>
      </c>
      <c r="AA51" s="481">
        <v>39.5</v>
      </c>
      <c r="AB51" s="1121">
        <v>1016.09432299159</v>
      </c>
      <c r="AC51" s="1153">
        <v>293.29170840538399</v>
      </c>
      <c r="AD51" s="1123">
        <v>13.3652883857478</v>
      </c>
      <c r="AE51" s="804">
        <v>1.5</v>
      </c>
      <c r="AF51" s="1123">
        <v>35.7456776444808</v>
      </c>
      <c r="AG51" s="1123">
        <v>46.360756773890401</v>
      </c>
      <c r="AH51" s="1123">
        <v>1.830468E-2</v>
      </c>
      <c r="AI51" s="1123">
        <v>8.0565280000000005E-5</v>
      </c>
      <c r="AJ51" s="1123">
        <v>-6.4501209999999999E-5</v>
      </c>
      <c r="AK51" s="1123">
        <v>8.4370359999999992E-6</v>
      </c>
      <c r="AL51" s="1122">
        <v>9.0366125084397394E-3</v>
      </c>
      <c r="AM51" s="1162">
        <v>0.32301983772476994</v>
      </c>
      <c r="AN51" s="1163">
        <v>0.44634534424132005</v>
      </c>
      <c r="AO51" s="74"/>
      <c r="AP51" s="1126">
        <v>0.78663788648730404</v>
      </c>
      <c r="AQ51" s="150"/>
      <c r="AR51" s="739"/>
      <c r="AS51" s="739"/>
      <c r="AT51" s="739"/>
      <c r="AU51" s="739"/>
      <c r="AW51" s="936"/>
      <c r="AX51" s="937"/>
      <c r="AY51" s="937"/>
      <c r="AZ51" s="937"/>
      <c r="BA51" s="937"/>
      <c r="BB51" s="937"/>
      <c r="BC51" s="937"/>
      <c r="BD51" s="937"/>
      <c r="BE51" s="937"/>
      <c r="BF51" s="937"/>
      <c r="BG51" s="937"/>
      <c r="BH51" s="937"/>
      <c r="BI51" s="739"/>
      <c r="BJ51" s="911"/>
      <c r="BK51" s="739"/>
      <c r="BL51" s="739"/>
      <c r="BM51" s="739"/>
      <c r="BN51" s="739"/>
      <c r="BO51" s="739"/>
      <c r="BP51" s="739"/>
      <c r="BQ51" s="739"/>
      <c r="BR51" s="739"/>
      <c r="BS51" s="739"/>
      <c r="BT51" s="739"/>
      <c r="BU51" s="739"/>
      <c r="BV51" s="739"/>
      <c r="BW51" s="739"/>
      <c r="BX51" s="739"/>
      <c r="BY51" s="739"/>
      <c r="BZ51" s="739"/>
      <c r="CA51" s="739"/>
      <c r="CB51" s="739"/>
      <c r="CC51" s="739"/>
      <c r="CD51" s="739"/>
    </row>
    <row r="52" spans="1:82">
      <c r="A52" s="913"/>
      <c r="B52" s="912"/>
      <c r="C52" s="790">
        <v>51.5</v>
      </c>
      <c r="D52" s="785">
        <v>-0.14000000000000001</v>
      </c>
      <c r="E52" s="1112">
        <v>3.1382983999999003E-2</v>
      </c>
      <c r="F52" s="785">
        <v>1</v>
      </c>
      <c r="G52" s="791">
        <v>39.5</v>
      </c>
      <c r="H52" s="1121">
        <v>1011.6640414408</v>
      </c>
      <c r="I52" s="1122">
        <v>31.0795085628395</v>
      </c>
      <c r="J52" s="1122">
        <v>8.2893162341628095</v>
      </c>
      <c r="K52" s="1122">
        <v>284.12538588201198</v>
      </c>
      <c r="L52" s="1123">
        <f t="shared" si="5"/>
        <v>10.868505647113681</v>
      </c>
      <c r="M52" s="1122">
        <f t="shared" si="1"/>
        <v>1000.7955357936863</v>
      </c>
      <c r="N52" s="1122">
        <v>0.75</v>
      </c>
      <c r="O52" s="1122">
        <v>1034.5824022803299</v>
      </c>
      <c r="P52" s="1122">
        <v>298.65442506684298</v>
      </c>
      <c r="Q52" s="1122">
        <v>14.7873587160162</v>
      </c>
      <c r="R52" s="1124">
        <v>5.0224907148309197E-2</v>
      </c>
      <c r="S52" s="1125">
        <v>-2.5499640000000001</v>
      </c>
      <c r="T52" s="1125">
        <v>2.86276E-2</v>
      </c>
      <c r="U52" s="1125">
        <v>-6.4305429999999999E-4</v>
      </c>
      <c r="V52" s="1125">
        <v>-1.296508E-3</v>
      </c>
      <c r="W52" s="1125">
        <f t="shared" si="2"/>
        <v>5.3153308276786726</v>
      </c>
      <c r="X52" s="1126">
        <v>0.26696199728270698</v>
      </c>
      <c r="Y52" s="1126">
        <v>0.51714065199226755</v>
      </c>
      <c r="AA52" s="481">
        <v>39.5</v>
      </c>
      <c r="AB52" s="1121">
        <v>1011.6640414408</v>
      </c>
      <c r="AC52" s="1153">
        <v>284.12538588201198</v>
      </c>
      <c r="AD52" s="1123">
        <v>8.2893162341628095</v>
      </c>
      <c r="AE52" s="804">
        <v>0.75</v>
      </c>
      <c r="AF52" s="1123">
        <v>36.5309439244907</v>
      </c>
      <c r="AG52" s="1123">
        <v>31.0795085628395</v>
      </c>
      <c r="AH52" s="1123">
        <v>1.830468E-2</v>
      </c>
      <c r="AI52" s="1123">
        <v>8.0565280000000005E-5</v>
      </c>
      <c r="AJ52" s="1123">
        <v>-6.4501209999999999E-5</v>
      </c>
      <c r="AK52" s="1123">
        <v>8.4370359999999992E-6</v>
      </c>
      <c r="AL52" s="1122">
        <v>9.1815258398487108E-3</v>
      </c>
      <c r="AM52" s="1162">
        <v>0.33540980559677563</v>
      </c>
      <c r="AN52" s="1163">
        <v>0.64973309803054924</v>
      </c>
      <c r="AO52" s="74"/>
      <c r="AP52" s="1126">
        <v>1.1668737500228168</v>
      </c>
      <c r="AQ52" s="150"/>
      <c r="AR52" s="739"/>
      <c r="AS52" s="739"/>
      <c r="AT52" s="739"/>
      <c r="AU52" s="739"/>
      <c r="AW52" s="936"/>
      <c r="AX52" s="937"/>
      <c r="AY52" s="937"/>
      <c r="AZ52" s="937"/>
      <c r="BA52" s="937"/>
      <c r="BB52" s="937"/>
      <c r="BC52" s="937"/>
      <c r="BD52" s="937"/>
      <c r="BE52" s="937"/>
      <c r="BF52" s="937"/>
      <c r="BG52" s="937"/>
      <c r="BH52" s="937"/>
      <c r="BI52" s="739"/>
      <c r="BJ52" s="911"/>
      <c r="BK52" s="739"/>
      <c r="BL52" s="739"/>
      <c r="BM52" s="739"/>
      <c r="BN52" s="739"/>
      <c r="BO52" s="739"/>
      <c r="BP52" s="739"/>
      <c r="BQ52" s="739"/>
      <c r="BR52" s="739"/>
      <c r="BS52" s="739"/>
      <c r="BT52" s="739"/>
      <c r="BU52" s="739"/>
      <c r="BV52" s="739"/>
      <c r="BW52" s="739"/>
      <c r="BX52" s="739"/>
      <c r="BY52" s="739"/>
      <c r="BZ52" s="739"/>
      <c r="CA52" s="739"/>
      <c r="CB52" s="739"/>
      <c r="CC52" s="739"/>
      <c r="CD52" s="739"/>
    </row>
    <row r="53" spans="1:82">
      <c r="A53" s="913"/>
      <c r="B53" s="912"/>
      <c r="C53" s="790">
        <v>41.9</v>
      </c>
      <c r="D53" s="785">
        <v>12.49</v>
      </c>
      <c r="E53" s="1112">
        <v>4.6122988010001503E-2</v>
      </c>
      <c r="F53" s="785">
        <v>1</v>
      </c>
      <c r="G53" s="791">
        <v>39.5</v>
      </c>
      <c r="H53" s="1121">
        <v>1010.50573943881</v>
      </c>
      <c r="I53" s="1122">
        <v>40.2337010093364</v>
      </c>
      <c r="J53" s="1122">
        <v>10.769402891479601</v>
      </c>
      <c r="K53" s="1122">
        <v>289.604290147033</v>
      </c>
      <c r="L53" s="1123">
        <f t="shared" si="5"/>
        <v>14.392548591113773</v>
      </c>
      <c r="M53" s="1122">
        <f t="shared" si="1"/>
        <v>996.11319084769627</v>
      </c>
      <c r="N53" s="1122">
        <v>0.75</v>
      </c>
      <c r="O53" s="1122">
        <v>1027.3552769488099</v>
      </c>
      <c r="P53" s="1122">
        <v>305.70182218727803</v>
      </c>
      <c r="Q53" s="1122">
        <v>19.917400551154898</v>
      </c>
      <c r="R53" s="1124">
        <v>4.7207994544788599E-2</v>
      </c>
      <c r="S53" s="1125">
        <v>-2.5499640000000001</v>
      </c>
      <c r="T53" s="1125">
        <v>2.86276E-2</v>
      </c>
      <c r="U53" s="1125">
        <v>-6.4305429999999999E-4</v>
      </c>
      <c r="V53" s="1125">
        <v>-1.296508E-3</v>
      </c>
      <c r="W53" s="1125">
        <f t="shared" si="2"/>
        <v>5.5150771872251205</v>
      </c>
      <c r="X53" s="1126">
        <v>0.26035573376861199</v>
      </c>
      <c r="Y53" s="1126">
        <v>0.40308558335977851</v>
      </c>
      <c r="AA53" s="481">
        <v>39.5</v>
      </c>
      <c r="AB53" s="1121">
        <v>1010.50573943881</v>
      </c>
      <c r="AC53" s="1153">
        <v>289.604290147033</v>
      </c>
      <c r="AD53" s="1123">
        <v>10.769402891479601</v>
      </c>
      <c r="AE53" s="804">
        <v>0.75</v>
      </c>
      <c r="AF53" s="1123">
        <v>39.173653876219397</v>
      </c>
      <c r="AG53" s="1123">
        <v>40.2337010093364</v>
      </c>
      <c r="AH53" s="1123">
        <v>1.830468E-2</v>
      </c>
      <c r="AI53" s="1123">
        <v>8.0565280000000005E-5</v>
      </c>
      <c r="AJ53" s="1123">
        <v>-6.4501209999999999E-5</v>
      </c>
      <c r="AK53" s="1123">
        <v>8.4370359999999992E-6</v>
      </c>
      <c r="AL53" s="1122">
        <v>9.0181661255619699E-3</v>
      </c>
      <c r="AM53" s="1162">
        <v>0.35327451840101115</v>
      </c>
      <c r="AN53" s="1163">
        <v>0.54694345799341049</v>
      </c>
      <c r="AO53" s="74"/>
      <c r="AP53" s="1126">
        <v>0.950029041353189</v>
      </c>
      <c r="AQ53" s="150"/>
      <c r="AR53" s="739"/>
      <c r="AS53" s="739"/>
      <c r="AT53" s="739"/>
      <c r="AU53" s="739"/>
      <c r="AW53" s="936"/>
      <c r="AX53" s="937"/>
      <c r="AY53" s="937"/>
      <c r="AZ53" s="937"/>
      <c r="BA53" s="937"/>
      <c r="BB53" s="937"/>
      <c r="BC53" s="937"/>
      <c r="BD53" s="937"/>
      <c r="BE53" s="937"/>
      <c r="BF53" s="937"/>
      <c r="BG53" s="937"/>
      <c r="BH53" s="937"/>
      <c r="BI53" s="739"/>
      <c r="BJ53" s="911"/>
      <c r="BK53" s="739"/>
      <c r="BL53" s="739"/>
      <c r="BM53" s="739"/>
      <c r="BN53" s="739"/>
      <c r="BO53" s="739"/>
      <c r="BP53" s="739"/>
      <c r="BQ53" s="739"/>
      <c r="BR53" s="739"/>
      <c r="BS53" s="739"/>
      <c r="BT53" s="739"/>
      <c r="BU53" s="739"/>
      <c r="BV53" s="739"/>
      <c r="BW53" s="739"/>
      <c r="BX53" s="739"/>
      <c r="BY53" s="739"/>
      <c r="BZ53" s="739"/>
      <c r="CA53" s="739"/>
      <c r="CB53" s="739"/>
      <c r="CC53" s="739"/>
      <c r="CD53" s="739"/>
    </row>
    <row r="54" spans="1:82">
      <c r="A54" s="913"/>
      <c r="B54" s="912"/>
      <c r="C54" s="790">
        <v>33.94</v>
      </c>
      <c r="D54" s="785">
        <v>18.43</v>
      </c>
      <c r="E54" s="1112">
        <v>0</v>
      </c>
      <c r="F54" s="785">
        <v>1</v>
      </c>
      <c r="G54" s="791">
        <v>39.5</v>
      </c>
      <c r="H54" s="1121">
        <v>1016.09432299159</v>
      </c>
      <c r="I54" s="1122">
        <v>46.360756773890401</v>
      </c>
      <c r="J54" s="1122">
        <v>13.3652883857478</v>
      </c>
      <c r="K54" s="1122">
        <v>293.29170840538399</v>
      </c>
      <c r="L54" s="1123">
        <f t="shared" si="5"/>
        <v>18.089193650145866</v>
      </c>
      <c r="M54" s="1122">
        <f t="shared" si="1"/>
        <v>998.00512934144422</v>
      </c>
      <c r="N54" s="1122">
        <v>0.75</v>
      </c>
      <c r="O54" s="1122">
        <v>1030.5197577312699</v>
      </c>
      <c r="P54" s="1122">
        <v>301.22362809258402</v>
      </c>
      <c r="Q54" s="1122">
        <v>22.367189715481</v>
      </c>
      <c r="R54" s="1124">
        <v>4.5826676359988203E-2</v>
      </c>
      <c r="S54" s="1125">
        <v>-2.5499640000000001</v>
      </c>
      <c r="T54" s="1125">
        <v>2.86276E-2</v>
      </c>
      <c r="U54" s="1125">
        <v>-6.4305429999999999E-4</v>
      </c>
      <c r="V54" s="1125">
        <v>-1.296508E-3</v>
      </c>
      <c r="W54" s="1125">
        <f t="shared" si="2"/>
        <v>5.3816661337355676</v>
      </c>
      <c r="X54" s="1126">
        <v>0.246623872188209</v>
      </c>
      <c r="Y54" s="1126">
        <v>0.340782219152023</v>
      </c>
      <c r="AA54" s="481">
        <v>39.5</v>
      </c>
      <c r="AB54" s="1121">
        <v>1016.09432299159</v>
      </c>
      <c r="AC54" s="1153">
        <v>293.29170840538399</v>
      </c>
      <c r="AD54" s="1123">
        <v>13.3652883857478</v>
      </c>
      <c r="AE54" s="804">
        <v>0.75</v>
      </c>
      <c r="AF54" s="1123">
        <v>37.655851259206599</v>
      </c>
      <c r="AG54" s="1123">
        <v>46.360756773890401</v>
      </c>
      <c r="AH54" s="1123">
        <v>1.830468E-2</v>
      </c>
      <c r="AI54" s="1123">
        <v>8.0565280000000005E-5</v>
      </c>
      <c r="AJ54" s="1123">
        <v>-6.4501209999999999E-5</v>
      </c>
      <c r="AK54" s="1123">
        <v>8.4370359999999992E-6</v>
      </c>
      <c r="AL54" s="1122">
        <v>9.0366125084397394E-3</v>
      </c>
      <c r="AM54" s="1162">
        <v>0.34028133650489267</v>
      </c>
      <c r="AN54" s="1163">
        <v>0.47019709795837727</v>
      </c>
      <c r="AO54" s="74"/>
      <c r="AP54" s="1126">
        <v>0.81097931711040028</v>
      </c>
      <c r="AQ54" s="150"/>
      <c r="AR54" s="739"/>
      <c r="AS54" s="739"/>
      <c r="AT54" s="739"/>
      <c r="AU54" s="739"/>
      <c r="AW54" s="936"/>
      <c r="AX54" s="937"/>
      <c r="AY54" s="937"/>
      <c r="AZ54" s="937"/>
      <c r="BA54" s="937"/>
      <c r="BB54" s="937"/>
      <c r="BC54" s="937"/>
      <c r="BD54" s="937"/>
      <c r="BE54" s="937"/>
      <c r="BF54" s="937"/>
      <c r="BG54" s="937"/>
      <c r="BH54" s="937"/>
      <c r="BI54" s="739"/>
      <c r="BJ54" s="911"/>
      <c r="BK54" s="739"/>
      <c r="BL54" s="739"/>
      <c r="BM54" s="739"/>
      <c r="BN54" s="739"/>
      <c r="BO54" s="739"/>
      <c r="BP54" s="739"/>
      <c r="BQ54" s="739"/>
      <c r="BR54" s="739"/>
      <c r="BS54" s="739"/>
      <c r="BT54" s="739"/>
      <c r="BU54" s="739"/>
      <c r="BV54" s="739"/>
      <c r="BW54" s="739"/>
      <c r="BX54" s="739"/>
      <c r="BY54" s="739"/>
      <c r="BZ54" s="739"/>
      <c r="CA54" s="739"/>
      <c r="CB54" s="739"/>
      <c r="CC54" s="739"/>
      <c r="CD54" s="739"/>
    </row>
    <row r="55" spans="1:82">
      <c r="A55" s="913"/>
      <c r="B55" s="912"/>
      <c r="C55" s="790">
        <v>51.5</v>
      </c>
      <c r="D55" s="785">
        <v>-0.14000000000000001</v>
      </c>
      <c r="E55" s="1112">
        <v>3.1382983999999003E-2</v>
      </c>
      <c r="F55" s="785">
        <v>1</v>
      </c>
      <c r="G55" s="791">
        <v>39.5</v>
      </c>
      <c r="H55" s="1121">
        <v>1011.6640414408</v>
      </c>
      <c r="I55" s="1122">
        <v>31.0795085628395</v>
      </c>
      <c r="J55" s="1122">
        <v>8.2893162341628095</v>
      </c>
      <c r="K55" s="1122">
        <v>284.12538588201198</v>
      </c>
      <c r="L55" s="1123">
        <f t="shared" si="5"/>
        <v>10.868505647113681</v>
      </c>
      <c r="M55" s="1122">
        <f t="shared" si="1"/>
        <v>1000.7955357936863</v>
      </c>
      <c r="N55" s="1122">
        <v>0.35</v>
      </c>
      <c r="O55" s="1122">
        <v>1036.3080025285999</v>
      </c>
      <c r="P55" s="1122">
        <v>300.27200721166099</v>
      </c>
      <c r="Q55" s="1122">
        <v>15.318571298842</v>
      </c>
      <c r="R55" s="1124">
        <v>5.0224907148309197E-2</v>
      </c>
      <c r="S55" s="1125">
        <v>-2.5499640000000001</v>
      </c>
      <c r="T55" s="1125">
        <v>2.86276E-2</v>
      </c>
      <c r="U55" s="1125">
        <v>-6.4305429999999999E-4</v>
      </c>
      <c r="V55" s="1125">
        <v>-1.296508E-3</v>
      </c>
      <c r="W55" s="1125">
        <f t="shared" si="2"/>
        <v>5.3598399462645991</v>
      </c>
      <c r="X55" s="1126">
        <v>0.26919746363093799</v>
      </c>
      <c r="Y55" s="1126">
        <v>0.52147104559359625</v>
      </c>
      <c r="AA55" s="481">
        <v>39.5</v>
      </c>
      <c r="AB55" s="1121">
        <v>1011.6640414408</v>
      </c>
      <c r="AC55" s="1153">
        <v>284.12538588201198</v>
      </c>
      <c r="AD55" s="1123">
        <v>8.2893162341628095</v>
      </c>
      <c r="AE55" s="804">
        <v>0.35</v>
      </c>
      <c r="AF55" s="1123">
        <v>38.540703517704401</v>
      </c>
      <c r="AG55" s="1123">
        <v>31.0795085628395</v>
      </c>
      <c r="AH55" s="1123">
        <v>1.830468E-2</v>
      </c>
      <c r="AI55" s="1123">
        <v>8.0565280000000005E-5</v>
      </c>
      <c r="AJ55" s="1123">
        <v>-6.4501209999999999E-5</v>
      </c>
      <c r="AK55" s="1123">
        <v>8.4370359999999992E-6</v>
      </c>
      <c r="AL55" s="1122">
        <v>9.1815258398487108E-3</v>
      </c>
      <c r="AM55" s="1162">
        <v>0.35386246523375109</v>
      </c>
      <c r="AN55" s="1163">
        <v>0.68547833717614737</v>
      </c>
      <c r="AO55" s="74"/>
      <c r="AP55" s="1126">
        <v>1.2069493827697437</v>
      </c>
      <c r="AQ55" s="150"/>
      <c r="AR55" s="739"/>
      <c r="AS55" s="739"/>
      <c r="AT55" s="739"/>
      <c r="AU55" s="739"/>
      <c r="AW55" s="936"/>
      <c r="AX55" s="937"/>
      <c r="AY55" s="937"/>
      <c r="AZ55" s="937"/>
      <c r="BA55" s="937"/>
      <c r="BB55" s="937"/>
      <c r="BC55" s="937"/>
      <c r="BD55" s="937"/>
      <c r="BE55" s="937"/>
      <c r="BF55" s="937"/>
      <c r="BG55" s="937"/>
      <c r="BH55" s="937"/>
      <c r="BI55" s="739"/>
      <c r="BJ55" s="911"/>
      <c r="BK55" s="739"/>
      <c r="BL55" s="739"/>
      <c r="BM55" s="739"/>
      <c r="BN55" s="739"/>
      <c r="BO55" s="739"/>
      <c r="BP55" s="739"/>
      <c r="BQ55" s="739"/>
      <c r="BR55" s="739"/>
      <c r="BS55" s="739"/>
      <c r="BT55" s="739"/>
      <c r="BU55" s="739"/>
      <c r="BV55" s="739"/>
      <c r="BW55" s="739"/>
      <c r="BX55" s="739"/>
      <c r="BY55" s="739"/>
      <c r="BZ55" s="739"/>
      <c r="CA55" s="739"/>
      <c r="CB55" s="739"/>
      <c r="CC55" s="739"/>
      <c r="CD55" s="739"/>
    </row>
    <row r="56" spans="1:82">
      <c r="A56" s="913"/>
      <c r="B56" s="912"/>
      <c r="C56" s="790">
        <v>41.9</v>
      </c>
      <c r="D56" s="785">
        <v>12.49</v>
      </c>
      <c r="E56" s="1112">
        <v>4.6122988010001503E-2</v>
      </c>
      <c r="F56" s="785">
        <v>1</v>
      </c>
      <c r="G56" s="791">
        <v>39.5</v>
      </c>
      <c r="H56" s="1121">
        <v>1010.50573943881</v>
      </c>
      <c r="I56" s="1122">
        <v>40.2337010093364</v>
      </c>
      <c r="J56" s="1122">
        <v>10.769402891479601</v>
      </c>
      <c r="K56" s="1122">
        <v>289.604290147033</v>
      </c>
      <c r="L56" s="1123">
        <f t="shared" si="5"/>
        <v>14.392548591113773</v>
      </c>
      <c r="M56" s="1122">
        <f t="shared" si="1"/>
        <v>996.11319084769627</v>
      </c>
      <c r="N56" s="1122">
        <v>0.35</v>
      </c>
      <c r="O56" s="1122">
        <v>1028.78184297127</v>
      </c>
      <c r="P56" s="1122">
        <v>306.65803123658702</v>
      </c>
      <c r="Q56" s="1122">
        <v>20.641784499718302</v>
      </c>
      <c r="R56" s="1124">
        <v>4.7207994544788599E-2</v>
      </c>
      <c r="S56" s="1125">
        <v>-2.5499640000000001</v>
      </c>
      <c r="T56" s="1125">
        <v>2.86276E-2</v>
      </c>
      <c r="U56" s="1125">
        <v>-6.4305429999999999E-4</v>
      </c>
      <c r="V56" s="1125">
        <v>-1.296508E-3</v>
      </c>
      <c r="W56" s="1125">
        <f t="shared" si="2"/>
        <v>5.5405946284057581</v>
      </c>
      <c r="X56" s="1126">
        <v>0.261560360992664</v>
      </c>
      <c r="Y56" s="1126">
        <v>0.40495060035137515</v>
      </c>
      <c r="AA56" s="481">
        <v>39.5</v>
      </c>
      <c r="AB56" s="1121">
        <v>1010.50573943881</v>
      </c>
      <c r="AC56" s="1153">
        <v>289.604290147033</v>
      </c>
      <c r="AD56" s="1123">
        <v>10.769402891479601</v>
      </c>
      <c r="AE56" s="804">
        <v>0.35</v>
      </c>
      <c r="AF56" s="1123">
        <v>40.922854880562603</v>
      </c>
      <c r="AG56" s="1123">
        <v>40.2337010093364</v>
      </c>
      <c r="AH56" s="1123">
        <v>1.830468E-2</v>
      </c>
      <c r="AI56" s="1123">
        <v>8.0565280000000005E-5</v>
      </c>
      <c r="AJ56" s="1123">
        <v>-6.4501209999999999E-5</v>
      </c>
      <c r="AK56" s="1123">
        <v>8.4370359999999992E-6</v>
      </c>
      <c r="AL56" s="1122">
        <v>9.0181661255619699E-3</v>
      </c>
      <c r="AM56" s="1162">
        <v>0.36904910364517801</v>
      </c>
      <c r="AN56" s="1163">
        <v>0.57136584271820623</v>
      </c>
      <c r="AO56" s="74"/>
      <c r="AP56" s="1126">
        <v>0.97631644306958143</v>
      </c>
      <c r="AQ56" s="150"/>
      <c r="AR56" s="739"/>
      <c r="AS56" s="739"/>
      <c r="AT56" s="739"/>
      <c r="AU56" s="739"/>
      <c r="AW56" s="936"/>
      <c r="AX56" s="937"/>
      <c r="AY56" s="937"/>
      <c r="AZ56" s="937"/>
      <c r="BA56" s="937"/>
      <c r="BB56" s="937"/>
      <c r="BC56" s="937"/>
      <c r="BD56" s="937"/>
      <c r="BE56" s="937"/>
      <c r="BF56" s="937"/>
      <c r="BG56" s="937"/>
      <c r="BH56" s="937"/>
      <c r="BI56" s="739"/>
      <c r="BJ56" s="911"/>
      <c r="BK56" s="739"/>
      <c r="BL56" s="739"/>
      <c r="BM56" s="739"/>
      <c r="BN56" s="739"/>
      <c r="BO56" s="739"/>
      <c r="BP56" s="739"/>
      <c r="BQ56" s="739"/>
      <c r="BR56" s="739"/>
      <c r="BS56" s="739"/>
      <c r="BT56" s="739"/>
      <c r="BU56" s="739"/>
      <c r="BV56" s="739"/>
      <c r="BW56" s="739"/>
      <c r="BX56" s="739"/>
      <c r="BY56" s="739"/>
      <c r="BZ56" s="739"/>
      <c r="CA56" s="739"/>
      <c r="CB56" s="739"/>
      <c r="CC56" s="739"/>
      <c r="CD56" s="739"/>
    </row>
    <row r="57" spans="1:82">
      <c r="A57" s="913"/>
      <c r="B57" s="912"/>
      <c r="C57" s="790">
        <v>33.94</v>
      </c>
      <c r="D57" s="785">
        <v>18.43</v>
      </c>
      <c r="E57" s="1112">
        <v>0</v>
      </c>
      <c r="F57" s="785">
        <v>1</v>
      </c>
      <c r="G57" s="791">
        <v>39.5</v>
      </c>
      <c r="H57" s="1121">
        <v>1016.09432299159</v>
      </c>
      <c r="I57" s="1122">
        <v>46.360756773890401</v>
      </c>
      <c r="J57" s="1122">
        <v>13.3652883857478</v>
      </c>
      <c r="K57" s="1122">
        <v>293.29170840538399</v>
      </c>
      <c r="L57" s="1123">
        <f t="shared" si="5"/>
        <v>18.089193650145866</v>
      </c>
      <c r="M57" s="1122">
        <f t="shared" si="1"/>
        <v>998.00512934144422</v>
      </c>
      <c r="N57" s="1122">
        <v>0.35</v>
      </c>
      <c r="O57" s="1122">
        <v>1031.7918943130001</v>
      </c>
      <c r="P57" s="1122">
        <v>301.53241649169502</v>
      </c>
      <c r="Q57" s="1122">
        <v>22.9263902730039</v>
      </c>
      <c r="R57" s="1124">
        <v>4.5826676359988203E-2</v>
      </c>
      <c r="S57" s="1125">
        <v>-2.5499640000000001</v>
      </c>
      <c r="T57" s="1125">
        <v>2.86276E-2</v>
      </c>
      <c r="U57" s="1125">
        <v>-6.4305429999999999E-4</v>
      </c>
      <c r="V57" s="1125">
        <v>-1.296508E-3</v>
      </c>
      <c r="W57" s="1125">
        <f t="shared" si="2"/>
        <v>5.3889629436144562</v>
      </c>
      <c r="X57" s="1126">
        <v>0.24695826073298899</v>
      </c>
      <c r="Y57" s="1126">
        <v>0.34124427365363341</v>
      </c>
      <c r="AA57" s="481">
        <v>39.5</v>
      </c>
      <c r="AB57" s="1121">
        <v>1016.09432299159</v>
      </c>
      <c r="AC57" s="1153">
        <v>293.29170840538399</v>
      </c>
      <c r="AD57" s="1123">
        <v>13.3652883857478</v>
      </c>
      <c r="AE57" s="804">
        <v>0.35</v>
      </c>
      <c r="AF57" s="1123">
        <v>39.432562692754097</v>
      </c>
      <c r="AG57" s="1123">
        <v>46.360756773890401</v>
      </c>
      <c r="AH57" s="1123">
        <v>1.830468E-2</v>
      </c>
      <c r="AI57" s="1123">
        <v>8.0565280000000005E-5</v>
      </c>
      <c r="AJ57" s="1123">
        <v>-6.4501209999999999E-5</v>
      </c>
      <c r="AK57" s="1123">
        <v>8.4370359999999992E-6</v>
      </c>
      <c r="AL57" s="1122">
        <v>9.0366125084397394E-3</v>
      </c>
      <c r="AM57" s="1162">
        <v>0.35633678926917589</v>
      </c>
      <c r="AN57" s="1163">
        <v>0.49238235023731097</v>
      </c>
      <c r="AO57" s="74"/>
      <c r="AP57" s="1126">
        <v>0.83362662389094444</v>
      </c>
      <c r="AQ57" s="150"/>
      <c r="AR57" s="739"/>
      <c r="AS57" s="739"/>
      <c r="AT57" s="739"/>
      <c r="AU57" s="739"/>
      <c r="AW57" s="936"/>
      <c r="AX57" s="937"/>
      <c r="AY57" s="937"/>
      <c r="AZ57" s="937"/>
      <c r="BA57" s="937"/>
      <c r="BB57" s="937"/>
      <c r="BC57" s="937"/>
      <c r="BD57" s="937"/>
      <c r="BE57" s="937"/>
      <c r="BF57" s="937"/>
      <c r="BG57" s="937"/>
      <c r="BH57" s="937"/>
      <c r="BI57" s="739"/>
      <c r="BJ57" s="911"/>
      <c r="BK57" s="739"/>
      <c r="BL57" s="739"/>
      <c r="BM57" s="739"/>
      <c r="BN57" s="739"/>
      <c r="BO57" s="739"/>
      <c r="BP57" s="739"/>
      <c r="BQ57" s="739"/>
      <c r="BR57" s="739"/>
      <c r="BS57" s="739"/>
      <c r="BT57" s="739"/>
      <c r="BU57" s="739"/>
      <c r="BV57" s="739"/>
      <c r="BW57" s="739"/>
      <c r="BX57" s="739"/>
      <c r="BY57" s="739"/>
      <c r="BZ57" s="739"/>
      <c r="CA57" s="739"/>
      <c r="CB57" s="739"/>
      <c r="CC57" s="739"/>
      <c r="CD57" s="739"/>
    </row>
    <row r="58" spans="1:82">
      <c r="A58" s="913"/>
      <c r="B58" s="912"/>
      <c r="C58" s="790">
        <v>51.5</v>
      </c>
      <c r="D58" s="785">
        <v>-0.14000000000000001</v>
      </c>
      <c r="E58" s="1112">
        <v>3.1382983999999003E-2</v>
      </c>
      <c r="F58" s="785">
        <v>1</v>
      </c>
      <c r="G58" s="791">
        <v>61</v>
      </c>
      <c r="H58" s="1121">
        <v>1011.6640414408</v>
      </c>
      <c r="I58" s="1122">
        <v>31.0795085628395</v>
      </c>
      <c r="J58" s="1122">
        <v>8.2893162341628095</v>
      </c>
      <c r="K58" s="1122">
        <v>284.12538588201198</v>
      </c>
      <c r="L58" s="1123">
        <f t="shared" si="5"/>
        <v>10.868505647113681</v>
      </c>
      <c r="M58" s="1122">
        <f t="shared" si="1"/>
        <v>1000.7955357936863</v>
      </c>
      <c r="N58" s="1122">
        <v>0.25</v>
      </c>
      <c r="O58" s="1122">
        <v>1036.96381285865</v>
      </c>
      <c r="P58" s="1122">
        <v>300.88428787280498</v>
      </c>
      <c r="Q58" s="1122">
        <v>15.5294082617113</v>
      </c>
      <c r="R58" s="1124">
        <v>15.328972970142299</v>
      </c>
      <c r="S58" s="1125">
        <v>-7.0754760000000001</v>
      </c>
      <c r="T58" s="1125">
        <v>5.8623269999999998E-2</v>
      </c>
      <c r="U58" s="1125">
        <v>5.2212989999999996E-4</v>
      </c>
      <c r="V58" s="1125">
        <v>1.062754E-2</v>
      </c>
      <c r="W58" s="1125">
        <f t="shared" si="2"/>
        <v>11.269814066114344</v>
      </c>
      <c r="X58" s="1126">
        <v>172.75467519799699</v>
      </c>
      <c r="Y58" s="1126">
        <v>334.64862518239659</v>
      </c>
      <c r="AA58" s="481">
        <v>61</v>
      </c>
      <c r="AB58" s="1121">
        <v>1011.6640414408</v>
      </c>
      <c r="AC58" s="1153">
        <v>284.12538588201198</v>
      </c>
      <c r="AD58" s="1123">
        <v>8.2893162341628095</v>
      </c>
      <c r="AE58" s="804">
        <v>0.25</v>
      </c>
      <c r="AF58" s="1123">
        <v>39.349051582210599</v>
      </c>
      <c r="AG58" s="1123">
        <v>31.0795085628395</v>
      </c>
      <c r="AH58" s="1123">
        <v>4.216259E-2</v>
      </c>
      <c r="AI58" s="1123">
        <v>1.8717610000000001E-4</v>
      </c>
      <c r="AJ58" s="1123">
        <v>-1.484817E-4</v>
      </c>
      <c r="AK58" s="1123">
        <v>1.731118E-5</v>
      </c>
      <c r="AL58" s="1122">
        <v>1.9039829896369299E-2</v>
      </c>
      <c r="AM58" s="1162">
        <v>0.7491992487087511</v>
      </c>
      <c r="AN58" s="1163">
        <v>1.4512979071664216</v>
      </c>
      <c r="AO58" s="74"/>
      <c r="AP58" s="1126">
        <v>336.09992308956299</v>
      </c>
      <c r="AQ58" s="150"/>
      <c r="AR58" s="739"/>
      <c r="AS58" s="739"/>
      <c r="AT58" s="739"/>
      <c r="AU58" s="739"/>
      <c r="AW58" s="936"/>
      <c r="AX58" s="937"/>
      <c r="AY58" s="937"/>
      <c r="AZ58" s="937"/>
      <c r="BA58" s="937"/>
      <c r="BB58" s="937"/>
      <c r="BC58" s="937"/>
      <c r="BD58" s="937"/>
      <c r="BE58" s="937"/>
      <c r="BF58" s="937"/>
      <c r="BG58" s="937"/>
      <c r="BH58" s="937"/>
      <c r="BI58" s="739"/>
      <c r="BJ58" s="911"/>
      <c r="BK58" s="739"/>
      <c r="BL58" s="739"/>
      <c r="BM58" s="739"/>
      <c r="BN58" s="739"/>
      <c r="BO58" s="739"/>
      <c r="BP58" s="739"/>
      <c r="BQ58" s="739"/>
      <c r="BR58" s="739"/>
      <c r="BS58" s="739"/>
      <c r="BT58" s="739"/>
      <c r="BU58" s="739"/>
      <c r="BV58" s="739"/>
      <c r="BW58" s="739"/>
      <c r="BX58" s="739"/>
      <c r="BY58" s="739"/>
      <c r="BZ58" s="739"/>
      <c r="CA58" s="739"/>
      <c r="CB58" s="739"/>
      <c r="CC58" s="739"/>
      <c r="CD58" s="739"/>
    </row>
    <row r="59" spans="1:82">
      <c r="A59" s="913"/>
      <c r="B59" s="912"/>
      <c r="C59" s="790">
        <v>41.9</v>
      </c>
      <c r="D59" s="785">
        <v>12.49</v>
      </c>
      <c r="E59" s="1112">
        <v>4.6122988010001503E-2</v>
      </c>
      <c r="F59" s="785">
        <v>1</v>
      </c>
      <c r="G59" s="791">
        <v>61</v>
      </c>
      <c r="H59" s="1121">
        <v>1010.50573943881</v>
      </c>
      <c r="I59" s="1122">
        <v>40.2337010093364</v>
      </c>
      <c r="J59" s="1122">
        <v>10.769402891479601</v>
      </c>
      <c r="K59" s="1122">
        <v>289.604290147033</v>
      </c>
      <c r="L59" s="1123">
        <f t="shared" si="5"/>
        <v>14.392548591113773</v>
      </c>
      <c r="M59" s="1122">
        <f t="shared" si="1"/>
        <v>996.11319084769627</v>
      </c>
      <c r="N59" s="1122">
        <v>0.25</v>
      </c>
      <c r="O59" s="1122">
        <v>1029.3158573795099</v>
      </c>
      <c r="P59" s="1122">
        <v>307.02921835073801</v>
      </c>
      <c r="Q59" s="1122">
        <v>20.9299970785144</v>
      </c>
      <c r="R59" s="1124">
        <v>14.614038307244799</v>
      </c>
      <c r="S59" s="1125">
        <v>-7.0754760000000001</v>
      </c>
      <c r="T59" s="1125">
        <v>5.8623269999999998E-2</v>
      </c>
      <c r="U59" s="1125">
        <v>5.2212989999999996E-4</v>
      </c>
      <c r="V59" s="1125">
        <v>1.062754E-2</v>
      </c>
      <c r="W59" s="1125">
        <f t="shared" si="2"/>
        <v>11.683451732098039</v>
      </c>
      <c r="X59" s="1126">
        <v>170.742411173726</v>
      </c>
      <c r="Y59" s="1126">
        <v>264.3452610626307</v>
      </c>
      <c r="AA59" s="481">
        <v>61</v>
      </c>
      <c r="AB59" s="1121">
        <v>1010.50573943881</v>
      </c>
      <c r="AC59" s="1153">
        <v>289.604290147033</v>
      </c>
      <c r="AD59" s="1123">
        <v>10.769402891479601</v>
      </c>
      <c r="AE59" s="804">
        <v>0.25</v>
      </c>
      <c r="AF59" s="1123">
        <v>41.6309752546141</v>
      </c>
      <c r="AG59" s="1123">
        <v>40.2337010093364</v>
      </c>
      <c r="AH59" s="1123">
        <v>4.216259E-2</v>
      </c>
      <c r="AI59" s="1123">
        <v>1.8717610000000001E-4</v>
      </c>
      <c r="AJ59" s="1123">
        <v>-1.484817E-4</v>
      </c>
      <c r="AK59" s="1123">
        <v>1.731118E-5</v>
      </c>
      <c r="AL59" s="1122">
        <v>1.8670474250689399E-2</v>
      </c>
      <c r="AM59" s="1162">
        <v>0.77727005152236006</v>
      </c>
      <c r="AN59" s="1163">
        <v>1.2033779614180606</v>
      </c>
      <c r="AO59" s="74"/>
      <c r="AP59" s="1126">
        <v>265.54863902404878</v>
      </c>
      <c r="AQ59" s="150"/>
      <c r="AR59" s="739"/>
      <c r="AS59" s="739"/>
      <c r="AT59" s="739"/>
      <c r="AU59" s="739"/>
      <c r="AW59" s="936"/>
      <c r="AX59" s="937"/>
      <c r="AY59" s="937"/>
      <c r="AZ59" s="937"/>
      <c r="BA59" s="937"/>
      <c r="BB59" s="937"/>
      <c r="BC59" s="937"/>
      <c r="BD59" s="937"/>
      <c r="BE59" s="937"/>
      <c r="BF59" s="937"/>
      <c r="BG59" s="937"/>
      <c r="BH59" s="937"/>
      <c r="BI59" s="739"/>
      <c r="BJ59" s="911"/>
      <c r="BK59" s="739"/>
      <c r="BL59" s="739"/>
      <c r="BM59" s="739"/>
      <c r="BN59" s="739"/>
      <c r="BO59" s="739"/>
      <c r="BP59" s="739"/>
      <c r="BQ59" s="739"/>
      <c r="BR59" s="739"/>
      <c r="BS59" s="739"/>
      <c r="BT59" s="739"/>
      <c r="BU59" s="739"/>
      <c r="BV59" s="739"/>
      <c r="BW59" s="739"/>
      <c r="BX59" s="739"/>
      <c r="BY59" s="739"/>
      <c r="BZ59" s="739"/>
      <c r="CA59" s="739"/>
      <c r="CB59" s="739"/>
      <c r="CC59" s="739"/>
      <c r="CD59" s="739"/>
    </row>
    <row r="60" spans="1:82">
      <c r="A60" s="913"/>
      <c r="B60" s="912"/>
      <c r="C60" s="790">
        <v>33.94</v>
      </c>
      <c r="D60" s="785">
        <v>18.43</v>
      </c>
      <c r="E60" s="1112">
        <v>0</v>
      </c>
      <c r="F60" s="785">
        <v>1</v>
      </c>
      <c r="G60" s="791">
        <v>61</v>
      </c>
      <c r="H60" s="1121">
        <v>1016.09432299159</v>
      </c>
      <c r="I60" s="1122">
        <v>46.360756773890401</v>
      </c>
      <c r="J60" s="1122">
        <v>13.3652883857478</v>
      </c>
      <c r="K60" s="1122">
        <v>293.29170840538399</v>
      </c>
      <c r="L60" s="1123">
        <f t="shared" si="5"/>
        <v>18.089193650145866</v>
      </c>
      <c r="M60" s="1122">
        <f t="shared" si="1"/>
        <v>998.00512934144422</v>
      </c>
      <c r="N60" s="1122">
        <v>0.25</v>
      </c>
      <c r="O60" s="1122">
        <v>1032.3638392676401</v>
      </c>
      <c r="P60" s="1122">
        <v>301.65548462813803</v>
      </c>
      <c r="Q60" s="1122">
        <v>23.146954762329798</v>
      </c>
      <c r="R60" s="1124">
        <v>14.2131044336644</v>
      </c>
      <c r="S60" s="1125">
        <v>-7.0754760000000001</v>
      </c>
      <c r="T60" s="1125">
        <v>5.8623269999999998E-2</v>
      </c>
      <c r="U60" s="1125">
        <v>5.2212989999999996E-4</v>
      </c>
      <c r="V60" s="1125">
        <v>1.062754E-2</v>
      </c>
      <c r="W60" s="1125">
        <f t="shared" si="2"/>
        <v>11.393578138111463</v>
      </c>
      <c r="X60" s="1126">
        <v>161.93811595009399</v>
      </c>
      <c r="Y60" s="1126">
        <v>223.7643502598815</v>
      </c>
      <c r="AA60" s="481">
        <v>61</v>
      </c>
      <c r="AB60" s="1121">
        <v>1016.09432299159</v>
      </c>
      <c r="AC60" s="1153">
        <v>293.29170840538399</v>
      </c>
      <c r="AD60" s="1123">
        <v>13.3652883857478</v>
      </c>
      <c r="AE60" s="804">
        <v>0.25</v>
      </c>
      <c r="AF60" s="1123">
        <v>40.104319890345501</v>
      </c>
      <c r="AG60" s="1123">
        <v>46.360756773890401</v>
      </c>
      <c r="AH60" s="1123">
        <v>4.216259E-2</v>
      </c>
      <c r="AI60" s="1123">
        <v>1.8717610000000001E-4</v>
      </c>
      <c r="AJ60" s="1123">
        <v>-1.484817E-4</v>
      </c>
      <c r="AK60" s="1123">
        <v>1.731118E-5</v>
      </c>
      <c r="AL60" s="1122">
        <v>1.8705592817769401E-2</v>
      </c>
      <c r="AM60" s="1162">
        <v>0.75017507810237327</v>
      </c>
      <c r="AN60" s="1163">
        <v>1.0365838700041761</v>
      </c>
      <c r="AO60" s="74"/>
      <c r="AP60" s="1126">
        <v>224.80093412988566</v>
      </c>
      <c r="AQ60" s="150"/>
      <c r="AR60" s="739"/>
      <c r="AS60" s="739"/>
      <c r="AT60" s="739"/>
      <c r="AU60" s="739"/>
      <c r="AW60" s="936"/>
      <c r="AX60" s="937"/>
      <c r="AY60" s="937"/>
      <c r="AZ60" s="937"/>
      <c r="BA60" s="937"/>
      <c r="BB60" s="937"/>
      <c r="BC60" s="937"/>
      <c r="BD60" s="937"/>
      <c r="BE60" s="937"/>
      <c r="BF60" s="937"/>
      <c r="BG60" s="937"/>
      <c r="BH60" s="937"/>
      <c r="BI60" s="739"/>
      <c r="BJ60" s="911"/>
      <c r="BK60" s="739"/>
      <c r="BL60" s="739"/>
      <c r="BM60" s="739"/>
      <c r="BN60" s="739"/>
      <c r="BO60" s="739"/>
      <c r="BP60" s="739"/>
      <c r="BQ60" s="739"/>
      <c r="BR60" s="739"/>
      <c r="BS60" s="739"/>
      <c r="BT60" s="739"/>
      <c r="BU60" s="739"/>
      <c r="BV60" s="739"/>
      <c r="BW60" s="739"/>
      <c r="BX60" s="739"/>
      <c r="BY60" s="739"/>
      <c r="BZ60" s="739"/>
      <c r="CA60" s="739"/>
      <c r="CB60" s="739"/>
      <c r="CC60" s="739"/>
      <c r="CD60" s="739"/>
    </row>
    <row r="61" spans="1:82">
      <c r="A61" s="913"/>
      <c r="B61" s="912"/>
      <c r="C61" s="790">
        <v>22.9</v>
      </c>
      <c r="D61" s="785">
        <v>-43.23</v>
      </c>
      <c r="E61" s="1112">
        <v>0</v>
      </c>
      <c r="F61" s="785">
        <v>-100</v>
      </c>
      <c r="G61" s="791">
        <v>14.5</v>
      </c>
      <c r="H61" s="1121">
        <v>1019.06560281498</v>
      </c>
      <c r="I61" s="1122">
        <v>22.278993830253398</v>
      </c>
      <c r="J61" s="1122">
        <v>16.560104096844601</v>
      </c>
      <c r="K61" s="1122">
        <v>297.15823385228799</v>
      </c>
      <c r="L61" s="1123">
        <f t="shared" si="5"/>
        <v>22.708681522050671</v>
      </c>
      <c r="M61" s="1122">
        <f t="shared" si="1"/>
        <v>996.35692129292931</v>
      </c>
      <c r="N61" s="1122">
        <v>1.5</v>
      </c>
      <c r="O61" s="1122">
        <v>1024.66994155002</v>
      </c>
      <c r="P61" s="1122">
        <v>300.08174932063298</v>
      </c>
      <c r="Q61" s="1122">
        <v>21.007006755315501</v>
      </c>
      <c r="R61" s="1124">
        <v>8.4812535994018504E-3</v>
      </c>
      <c r="S61" s="1125">
        <v>-2.3181690000000001</v>
      </c>
      <c r="T61" s="1125">
        <v>2.7489690000000001E-2</v>
      </c>
      <c r="U61" s="1125">
        <v>-5.9070800000000001E-4</v>
      </c>
      <c r="V61" s="1125">
        <v>-6.6398049999999995E-4</v>
      </c>
      <c r="W61" s="1125">
        <f t="shared" si="2"/>
        <v>5.3117562887998844</v>
      </c>
      <c r="X61" s="1126">
        <v>4.5050352143529399E-2</v>
      </c>
      <c r="Y61" s="1126">
        <v>0.11882970370252813</v>
      </c>
      <c r="AA61" s="481">
        <v>14.5</v>
      </c>
      <c r="AB61" s="1121">
        <v>1019.06560281498</v>
      </c>
      <c r="AC61" s="1153">
        <v>297.15823385228799</v>
      </c>
      <c r="AD61" s="1123">
        <v>16.560104096844601</v>
      </c>
      <c r="AE61" s="804">
        <v>1.5</v>
      </c>
      <c r="AF61" s="1123">
        <v>49.582662809949099</v>
      </c>
      <c r="AG61" s="1123">
        <v>22.278993830253398</v>
      </c>
      <c r="AH61" s="1123">
        <v>2.8931849999999999E-3</v>
      </c>
      <c r="AI61" s="1123">
        <v>1.1886339999999999E-5</v>
      </c>
      <c r="AJ61" s="1123">
        <v>-9.8720650000000008E-6</v>
      </c>
      <c r="AK61" s="1123">
        <v>1.797325E-6</v>
      </c>
      <c r="AL61" s="1122">
        <v>1.9880507124349299E-3</v>
      </c>
      <c r="AM61" s="1162">
        <v>9.8572848123740217E-2</v>
      </c>
      <c r="AN61" s="1163">
        <v>0.26000645451870796</v>
      </c>
      <c r="AO61" s="74"/>
      <c r="AP61" s="1126">
        <v>0.37883615822123606</v>
      </c>
      <c r="AQ61" s="150"/>
      <c r="AR61" s="739"/>
      <c r="AS61" s="739"/>
      <c r="AT61" s="739"/>
      <c r="AU61" s="739"/>
      <c r="AW61" s="936"/>
      <c r="AX61" s="937"/>
      <c r="AY61" s="937"/>
      <c r="AZ61" s="937"/>
      <c r="BA61" s="937"/>
      <c r="BB61" s="937"/>
      <c r="BC61" s="937"/>
      <c r="BD61" s="937"/>
      <c r="BE61" s="937"/>
      <c r="BF61" s="937"/>
      <c r="BG61" s="937"/>
      <c r="BH61" s="937"/>
      <c r="BI61" s="739"/>
      <c r="BJ61" s="911"/>
      <c r="BK61" s="739"/>
      <c r="BL61" s="739"/>
      <c r="BM61" s="739"/>
      <c r="BN61" s="739"/>
      <c r="BO61" s="739"/>
      <c r="BP61" s="739"/>
      <c r="BQ61" s="739"/>
      <c r="BR61" s="739"/>
      <c r="BS61" s="739"/>
      <c r="BT61" s="739"/>
      <c r="BU61" s="739"/>
      <c r="BV61" s="739"/>
      <c r="BW61" s="739"/>
      <c r="BX61" s="739"/>
      <c r="BY61" s="739"/>
      <c r="BZ61" s="739"/>
      <c r="CA61" s="739"/>
      <c r="CB61" s="739"/>
      <c r="CC61" s="739"/>
      <c r="CD61" s="739"/>
    </row>
    <row r="62" spans="1:82">
      <c r="A62" s="913"/>
      <c r="B62" s="912"/>
      <c r="C62" s="790">
        <v>25.78</v>
      </c>
      <c r="D62" s="785">
        <v>-80.22</v>
      </c>
      <c r="E62" s="1112">
        <v>8.6172799950875803E-3</v>
      </c>
      <c r="F62" s="785">
        <v>-100</v>
      </c>
      <c r="G62" s="791">
        <v>14.5</v>
      </c>
      <c r="H62" s="1121">
        <v>1015.91468940738</v>
      </c>
      <c r="I62" s="1122">
        <v>52.679558335852001</v>
      </c>
      <c r="J62" s="1122">
        <v>17.381353072145899</v>
      </c>
      <c r="K62" s="1122">
        <v>297.807141400977</v>
      </c>
      <c r="L62" s="1123">
        <f t="shared" si="5"/>
        <v>23.886899271328378</v>
      </c>
      <c r="M62" s="1122">
        <f t="shared" si="1"/>
        <v>992.02779013605164</v>
      </c>
      <c r="N62" s="1122">
        <v>1.5</v>
      </c>
      <c r="O62" s="1122">
        <v>1024.06296756455</v>
      </c>
      <c r="P62" s="1122">
        <v>303.352333022636</v>
      </c>
      <c r="Q62" s="1122">
        <v>22.875891179419</v>
      </c>
      <c r="R62" s="1124">
        <v>8.3667131707039002E-3</v>
      </c>
      <c r="S62" s="1125">
        <v>-2.3181690000000001</v>
      </c>
      <c r="T62" s="1125">
        <v>2.7489690000000001E-2</v>
      </c>
      <c r="U62" s="1125">
        <v>-5.9070800000000001E-4</v>
      </c>
      <c r="V62" s="1125">
        <v>-6.6398049999999995E-4</v>
      </c>
      <c r="W62" s="1125">
        <f t="shared" si="2"/>
        <v>5.40078126246165</v>
      </c>
      <c r="X62" s="1126">
        <v>4.5186787720728698E-2</v>
      </c>
      <c r="Y62" s="1126">
        <v>5.6820341980190946E-2</v>
      </c>
      <c r="AA62" s="481">
        <v>14.5</v>
      </c>
      <c r="AB62" s="1121">
        <v>1015.91468940738</v>
      </c>
      <c r="AC62" s="1153">
        <v>297.807141400977</v>
      </c>
      <c r="AD62" s="1123">
        <v>17.381353072145899</v>
      </c>
      <c r="AE62" s="804">
        <v>1.5</v>
      </c>
      <c r="AF62" s="1123">
        <v>57.326219526260502</v>
      </c>
      <c r="AG62" s="1123">
        <v>52.679558335852001</v>
      </c>
      <c r="AH62" s="1123">
        <v>2.8931849999999999E-3</v>
      </c>
      <c r="AI62" s="1123">
        <v>1.1886339999999999E-5</v>
      </c>
      <c r="AJ62" s="1123">
        <v>-9.8720650000000008E-6</v>
      </c>
      <c r="AK62" s="1123">
        <v>1.797325E-6</v>
      </c>
      <c r="AL62" s="1122">
        <v>1.98574308404005E-3</v>
      </c>
      <c r="AM62" s="1162">
        <v>0.11383514395843346</v>
      </c>
      <c r="AN62" s="1163">
        <v>0.14314254531784956</v>
      </c>
      <c r="AO62" s="74"/>
      <c r="AP62" s="1126">
        <v>0.19996288729804051</v>
      </c>
      <c r="AQ62" s="150"/>
      <c r="AR62" s="739"/>
      <c r="AS62" s="739"/>
      <c r="AT62" s="739"/>
      <c r="AU62" s="739"/>
      <c r="AW62" s="936"/>
      <c r="AX62" s="937"/>
      <c r="AY62" s="937"/>
      <c r="AZ62" s="937"/>
      <c r="BA62" s="937"/>
      <c r="BB62" s="937"/>
      <c r="BC62" s="937"/>
      <c r="BD62" s="937"/>
      <c r="BE62" s="937"/>
      <c r="BF62" s="937"/>
      <c r="BG62" s="937"/>
      <c r="BH62" s="937"/>
      <c r="BI62" s="739"/>
      <c r="BJ62" s="911"/>
      <c r="BK62" s="739"/>
      <c r="BL62" s="739"/>
      <c r="BM62" s="739"/>
      <c r="BN62" s="739"/>
      <c r="BO62" s="739"/>
      <c r="BP62" s="739"/>
      <c r="BQ62" s="739"/>
      <c r="BR62" s="739"/>
      <c r="BS62" s="739"/>
      <c r="BT62" s="739"/>
      <c r="BU62" s="739"/>
      <c r="BV62" s="739"/>
      <c r="BW62" s="739"/>
      <c r="BX62" s="739"/>
      <c r="BY62" s="739"/>
      <c r="BZ62" s="739"/>
      <c r="CA62" s="739"/>
      <c r="CB62" s="739"/>
      <c r="CC62" s="739"/>
      <c r="CD62" s="739"/>
    </row>
    <row r="63" spans="1:82">
      <c r="A63" s="913"/>
      <c r="B63" s="912"/>
      <c r="C63" s="790">
        <v>22.9</v>
      </c>
      <c r="D63" s="785">
        <v>-43.23</v>
      </c>
      <c r="E63" s="1112">
        <v>0</v>
      </c>
      <c r="F63" s="785">
        <v>-100</v>
      </c>
      <c r="G63" s="791">
        <v>18</v>
      </c>
      <c r="H63" s="1121">
        <v>1019.06560281498</v>
      </c>
      <c r="I63" s="1122">
        <v>22.278993830253398</v>
      </c>
      <c r="J63" s="1122">
        <v>16.560104096844601</v>
      </c>
      <c r="K63" s="1122">
        <v>297.15823385228799</v>
      </c>
      <c r="L63" s="1123">
        <f t="shared" si="5"/>
        <v>22.708681522050671</v>
      </c>
      <c r="M63" s="1122">
        <f t="shared" si="1"/>
        <v>996.35692129292931</v>
      </c>
      <c r="N63" s="1122">
        <v>0.75</v>
      </c>
      <c r="O63" s="1122">
        <v>1025.2925386039899</v>
      </c>
      <c r="P63" s="1122">
        <v>300.26872329398202</v>
      </c>
      <c r="Q63" s="1122">
        <v>21.334916061746299</v>
      </c>
      <c r="R63" s="1124">
        <v>9.7374156917529597E-3</v>
      </c>
      <c r="S63" s="1125">
        <v>-2.3420160000000001</v>
      </c>
      <c r="T63" s="1125">
        <v>2.7611610000000002E-2</v>
      </c>
      <c r="U63" s="1125">
        <v>-5.976833E-4</v>
      </c>
      <c r="V63" s="1125">
        <v>-7.2404510000000002E-4</v>
      </c>
      <c r="W63" s="1125">
        <f t="shared" si="2"/>
        <v>5.3206392134197182</v>
      </c>
      <c r="X63" s="1126">
        <v>5.1809275766909198E-2</v>
      </c>
      <c r="Y63" s="1126">
        <v>0.13665777503381066</v>
      </c>
      <c r="AA63" s="481">
        <v>18</v>
      </c>
      <c r="AB63" s="1121">
        <v>1019.06560281498</v>
      </c>
      <c r="AC63" s="1153">
        <v>297.15823385228799</v>
      </c>
      <c r="AD63" s="1123">
        <v>16.560104096844601</v>
      </c>
      <c r="AE63" s="804">
        <v>0.75</v>
      </c>
      <c r="AF63" s="1123">
        <v>51.933959900149503</v>
      </c>
      <c r="AG63" s="1123">
        <v>22.278993830253398</v>
      </c>
      <c r="AH63" s="1123">
        <v>6.2331610000000001E-3</v>
      </c>
      <c r="AI63" s="1123">
        <v>1.786327E-5</v>
      </c>
      <c r="AJ63" s="1123">
        <v>-1.7065E-5</v>
      </c>
      <c r="AK63" s="1123">
        <v>4.0559350000000003E-6</v>
      </c>
      <c r="AL63" s="1122">
        <v>5.5912371957741198E-3</v>
      </c>
      <c r="AM63" s="1162">
        <v>0.29037508831755748</v>
      </c>
      <c r="AN63" s="1163">
        <v>0.76592488328255581</v>
      </c>
      <c r="AO63" s="74"/>
      <c r="AP63" s="1126">
        <v>0.90258265831636653</v>
      </c>
      <c r="AQ63" s="150"/>
      <c r="AR63" s="739"/>
      <c r="AS63" s="739"/>
      <c r="AT63" s="739"/>
      <c r="AU63" s="739"/>
      <c r="AW63" s="936"/>
      <c r="AX63" s="937"/>
      <c r="AY63" s="937"/>
      <c r="AZ63" s="937"/>
      <c r="BA63" s="937"/>
      <c r="BB63" s="937"/>
      <c r="BC63" s="937"/>
      <c r="BD63" s="937"/>
      <c r="BE63" s="937"/>
      <c r="BF63" s="937"/>
      <c r="BG63" s="937"/>
      <c r="BH63" s="937"/>
      <c r="BI63" s="739"/>
      <c r="BJ63" s="911"/>
      <c r="BK63" s="739"/>
      <c r="BL63" s="739"/>
      <c r="BM63" s="739"/>
      <c r="BN63" s="739"/>
      <c r="BO63" s="739"/>
      <c r="BP63" s="739"/>
      <c r="BQ63" s="739"/>
      <c r="BR63" s="739"/>
      <c r="BS63" s="739"/>
      <c r="BT63" s="739"/>
      <c r="BU63" s="739"/>
      <c r="BV63" s="739"/>
      <c r="BW63" s="739"/>
      <c r="BX63" s="739"/>
      <c r="BY63" s="739"/>
      <c r="BZ63" s="739"/>
      <c r="CA63" s="739"/>
      <c r="CB63" s="739"/>
      <c r="CC63" s="739"/>
      <c r="CD63" s="739"/>
    </row>
    <row r="64" spans="1:82">
      <c r="A64" s="913"/>
      <c r="B64" s="912"/>
      <c r="C64" s="790">
        <v>25.78</v>
      </c>
      <c r="D64" s="785">
        <v>-80.22</v>
      </c>
      <c r="E64" s="1112">
        <v>8.6172799950875803E-3</v>
      </c>
      <c r="F64" s="785">
        <v>-100</v>
      </c>
      <c r="G64" s="791">
        <v>18</v>
      </c>
      <c r="H64" s="1121">
        <v>1015.91468940738</v>
      </c>
      <c r="I64" s="1122">
        <v>52.679558335852001</v>
      </c>
      <c r="J64" s="1122">
        <v>17.381353072145899</v>
      </c>
      <c r="K64" s="1122">
        <v>297.807141400977</v>
      </c>
      <c r="L64" s="1123">
        <f t="shared" si="5"/>
        <v>23.886899271328378</v>
      </c>
      <c r="M64" s="1122">
        <f t="shared" si="1"/>
        <v>992.02779013605164</v>
      </c>
      <c r="N64" s="1122">
        <v>0.75</v>
      </c>
      <c r="O64" s="1122">
        <v>1025.1479534325799</v>
      </c>
      <c r="P64" s="1122">
        <v>303.692855748733</v>
      </c>
      <c r="Q64" s="1122">
        <v>23.1509313228167</v>
      </c>
      <c r="R64" s="1124">
        <v>9.6056350791443607E-3</v>
      </c>
      <c r="S64" s="1125">
        <v>-2.3420160000000001</v>
      </c>
      <c r="T64" s="1125">
        <v>2.7611610000000002E-2</v>
      </c>
      <c r="U64" s="1125">
        <v>-5.976833E-4</v>
      </c>
      <c r="V64" s="1125">
        <v>-7.2404510000000002E-4</v>
      </c>
      <c r="W64" s="1125">
        <f t="shared" si="2"/>
        <v>5.4139565625397212</v>
      </c>
      <c r="X64" s="1126">
        <v>5.2004491074095403E-2</v>
      </c>
      <c r="Y64" s="1126">
        <v>6.5393295615487415E-2</v>
      </c>
      <c r="AA64" s="481">
        <v>18</v>
      </c>
      <c r="AB64" s="1121">
        <v>1015.91468940738</v>
      </c>
      <c r="AC64" s="1153">
        <v>297.807141400977</v>
      </c>
      <c r="AD64" s="1123">
        <v>17.381353072145899</v>
      </c>
      <c r="AE64" s="804">
        <v>0.75</v>
      </c>
      <c r="AF64" s="1123">
        <v>59.175037654138499</v>
      </c>
      <c r="AG64" s="1123">
        <v>52.679558335852001</v>
      </c>
      <c r="AH64" s="1123">
        <v>6.2331610000000001E-3</v>
      </c>
      <c r="AI64" s="1123">
        <v>1.786327E-5</v>
      </c>
      <c r="AJ64" s="1123">
        <v>-1.7065E-5</v>
      </c>
      <c r="AK64" s="1123">
        <v>4.0559350000000003E-6</v>
      </c>
      <c r="AL64" s="1122">
        <v>5.5820538806669196E-3</v>
      </c>
      <c r="AM64" s="1162">
        <v>0.33031824857589492</v>
      </c>
      <c r="AN64" s="1163">
        <v>0.41536025889643385</v>
      </c>
      <c r="AO64" s="74"/>
      <c r="AP64" s="1126">
        <v>0.48075355451192125</v>
      </c>
      <c r="AQ64" s="150"/>
      <c r="AR64" s="739"/>
      <c r="AS64" s="739"/>
      <c r="AT64" s="739"/>
      <c r="AU64" s="739"/>
      <c r="AW64" s="936"/>
      <c r="AX64" s="937"/>
      <c r="AY64" s="937"/>
      <c r="AZ64" s="937"/>
      <c r="BA64" s="937"/>
      <c r="BB64" s="937"/>
      <c r="BC64" s="937"/>
      <c r="BD64" s="937"/>
      <c r="BE64" s="937"/>
      <c r="BF64" s="937"/>
      <c r="BG64" s="937"/>
      <c r="BH64" s="937"/>
      <c r="BI64" s="739"/>
      <c r="BJ64" s="911"/>
      <c r="BK64" s="739"/>
      <c r="BL64" s="739"/>
      <c r="BM64" s="739"/>
      <c r="BN64" s="739"/>
      <c r="BO64" s="739"/>
      <c r="BP64" s="739"/>
      <c r="BQ64" s="739"/>
      <c r="BR64" s="739"/>
      <c r="BS64" s="739"/>
      <c r="BT64" s="739"/>
      <c r="BU64" s="739"/>
      <c r="BV64" s="739"/>
      <c r="BW64" s="739"/>
      <c r="BX64" s="739"/>
      <c r="BY64" s="739"/>
      <c r="BZ64" s="739"/>
      <c r="CA64" s="739"/>
      <c r="CB64" s="739"/>
      <c r="CC64" s="739"/>
      <c r="CD64" s="739"/>
    </row>
    <row r="65" spans="1:82">
      <c r="A65" s="913"/>
      <c r="B65" s="912"/>
      <c r="C65" s="790">
        <v>22.9</v>
      </c>
      <c r="D65" s="785">
        <v>-43.23</v>
      </c>
      <c r="E65" s="1112">
        <v>0</v>
      </c>
      <c r="F65" s="785">
        <v>-100</v>
      </c>
      <c r="G65" s="791">
        <v>22</v>
      </c>
      <c r="H65" s="1121">
        <v>1019.06560281498</v>
      </c>
      <c r="I65" s="1122">
        <v>22.278993830253398</v>
      </c>
      <c r="J65" s="1122">
        <v>16.560104096844601</v>
      </c>
      <c r="K65" s="1122">
        <v>297.15823385228799</v>
      </c>
      <c r="L65" s="1123">
        <f t="shared" si="5"/>
        <v>22.708681522050671</v>
      </c>
      <c r="M65" s="1122">
        <f t="shared" si="1"/>
        <v>996.35692129292931</v>
      </c>
      <c r="N65" s="1122">
        <v>0.35</v>
      </c>
      <c r="O65" s="1122">
        <v>1025.94398438455</v>
      </c>
      <c r="P65" s="1122">
        <v>300.43014963634403</v>
      </c>
      <c r="Q65" s="1122">
        <v>21.644208106474299</v>
      </c>
      <c r="R65" s="1124">
        <v>1.17793845354154E-2</v>
      </c>
      <c r="S65" s="1125">
        <v>-2.3742649999999998</v>
      </c>
      <c r="T65" s="1125">
        <v>2.777232E-2</v>
      </c>
      <c r="U65" s="1125">
        <v>-6.0520560000000003E-4</v>
      </c>
      <c r="V65" s="1125">
        <v>-8.0528290000000003E-4</v>
      </c>
      <c r="W65" s="1125">
        <f t="shared" si="2"/>
        <v>5.3310404980404025</v>
      </c>
      <c r="X65" s="1126">
        <v>6.2796376000290394E-2</v>
      </c>
      <c r="Y65" s="1126">
        <v>0.16563854439878861</v>
      </c>
      <c r="AA65" s="481">
        <v>22</v>
      </c>
      <c r="AB65" s="1121">
        <v>1019.06560281498</v>
      </c>
      <c r="AC65" s="1153">
        <v>297.15823385228799</v>
      </c>
      <c r="AD65" s="1123">
        <v>16.560104096844601</v>
      </c>
      <c r="AE65" s="804">
        <v>0.35</v>
      </c>
      <c r="AF65" s="1123">
        <v>54.339898211089398</v>
      </c>
      <c r="AG65" s="1123">
        <v>22.278993830253398</v>
      </c>
      <c r="AH65" s="1123">
        <v>5.7618669999999997E-2</v>
      </c>
      <c r="AI65" s="1123">
        <v>-1.6801050000000001E-5</v>
      </c>
      <c r="AJ65" s="1123">
        <v>8.9696740000000004E-6</v>
      </c>
      <c r="AK65" s="1123">
        <v>-3.1219010000000001E-5</v>
      </c>
      <c r="AL65" s="1122">
        <v>2.81916361021976E-2</v>
      </c>
      <c r="AM65" s="1162">
        <v>1.5319306361974907</v>
      </c>
      <c r="AN65" s="1163">
        <v>4.0407866960107555</v>
      </c>
      <c r="AO65" s="74"/>
      <c r="AP65" s="1126">
        <v>4.2064252404095441</v>
      </c>
      <c r="AQ65" s="150"/>
      <c r="AR65" s="739"/>
      <c r="AS65" s="739"/>
      <c r="AT65" s="739"/>
      <c r="AU65" s="739"/>
      <c r="AW65" s="936"/>
      <c r="AX65" s="937"/>
      <c r="AY65" s="937"/>
      <c r="AZ65" s="937"/>
      <c r="BA65" s="937"/>
      <c r="BB65" s="937"/>
      <c r="BC65" s="937"/>
      <c r="BD65" s="937"/>
      <c r="BE65" s="937"/>
      <c r="BF65" s="937"/>
      <c r="BG65" s="937"/>
      <c r="BH65" s="937"/>
      <c r="BI65" s="739"/>
      <c r="BJ65" s="911"/>
      <c r="BK65" s="739"/>
      <c r="BL65" s="739"/>
      <c r="BM65" s="739"/>
      <c r="BN65" s="739"/>
      <c r="BO65" s="739"/>
      <c r="BP65" s="739"/>
      <c r="BQ65" s="739"/>
      <c r="BR65" s="739"/>
      <c r="BS65" s="739"/>
      <c r="BT65" s="739"/>
      <c r="BU65" s="739"/>
      <c r="BV65" s="739"/>
      <c r="BW65" s="739"/>
      <c r="BX65" s="739"/>
      <c r="BY65" s="739"/>
      <c r="BZ65" s="739"/>
      <c r="CA65" s="739"/>
      <c r="CB65" s="739"/>
      <c r="CC65" s="739"/>
      <c r="CD65" s="739"/>
    </row>
    <row r="66" spans="1:82">
      <c r="A66" s="913"/>
      <c r="B66" s="912"/>
      <c r="C66" s="790">
        <v>25.78</v>
      </c>
      <c r="D66" s="785">
        <v>-80.22</v>
      </c>
      <c r="E66" s="1112">
        <v>8.6172799950875803E-3</v>
      </c>
      <c r="F66" s="785">
        <v>-100</v>
      </c>
      <c r="G66" s="791">
        <v>22</v>
      </c>
      <c r="H66" s="1121">
        <v>1015.91468940738</v>
      </c>
      <c r="I66" s="1122">
        <v>52.679558335852001</v>
      </c>
      <c r="J66" s="1122">
        <v>17.381353072145899</v>
      </c>
      <c r="K66" s="1122">
        <v>297.807141400977</v>
      </c>
      <c r="L66" s="1123">
        <f t="shared" si="5"/>
        <v>23.886899271328378</v>
      </c>
      <c r="M66" s="1122">
        <f t="shared" si="1"/>
        <v>992.02779013605164</v>
      </c>
      <c r="N66" s="1122">
        <v>0.35</v>
      </c>
      <c r="O66" s="1122">
        <v>1026.3228366619401</v>
      </c>
      <c r="P66" s="1122">
        <v>304.02344525603399</v>
      </c>
      <c r="Q66" s="1122">
        <v>23.418703587574299</v>
      </c>
      <c r="R66" s="1124">
        <v>1.16195809118057E-2</v>
      </c>
      <c r="S66" s="1125">
        <v>-2.3742649999999998</v>
      </c>
      <c r="T66" s="1125">
        <v>2.777232E-2</v>
      </c>
      <c r="U66" s="1125">
        <v>-6.0520560000000003E-4</v>
      </c>
      <c r="V66" s="1125">
        <v>-8.0528290000000003E-4</v>
      </c>
      <c r="W66" s="1125">
        <f t="shared" si="2"/>
        <v>5.4291763994581252</v>
      </c>
      <c r="X66" s="1126">
        <v>6.30847544579696E-2</v>
      </c>
      <c r="Y66" s="1126">
        <v>7.9326225714289461E-2</v>
      </c>
      <c r="AA66" s="481">
        <v>22</v>
      </c>
      <c r="AB66" s="1121">
        <v>1015.91468940738</v>
      </c>
      <c r="AC66" s="1153">
        <v>297.807141400977</v>
      </c>
      <c r="AD66" s="1123">
        <v>17.381353072145899</v>
      </c>
      <c r="AE66" s="804">
        <v>0.35</v>
      </c>
      <c r="AF66" s="1123">
        <v>60.939006493599699</v>
      </c>
      <c r="AG66" s="1123">
        <v>52.679558335852001</v>
      </c>
      <c r="AH66" s="1123">
        <v>5.7618669999999997E-2</v>
      </c>
      <c r="AI66" s="1123">
        <v>-1.6801050000000001E-5</v>
      </c>
      <c r="AJ66" s="1123">
        <v>8.9696740000000004E-6</v>
      </c>
      <c r="AK66" s="1123">
        <v>-3.1219010000000001E-5</v>
      </c>
      <c r="AL66" s="1122">
        <v>2.82820271434501E-2</v>
      </c>
      <c r="AM66" s="1162">
        <v>1.7234786357468685</v>
      </c>
      <c r="AN66" s="1163">
        <v>2.1671964398957897</v>
      </c>
      <c r="AO66" s="74"/>
      <c r="AP66" s="1126">
        <v>2.2465226656100792</v>
      </c>
      <c r="AQ66" s="150"/>
      <c r="AR66" s="739"/>
      <c r="AS66" s="739"/>
      <c r="AT66" s="739"/>
      <c r="AU66" s="739"/>
      <c r="AW66" s="936"/>
      <c r="AX66" s="937"/>
      <c r="AY66" s="937"/>
      <c r="AZ66" s="937"/>
      <c r="BA66" s="937"/>
      <c r="BB66" s="937"/>
      <c r="BC66" s="937"/>
      <c r="BD66" s="937"/>
      <c r="BE66" s="937"/>
      <c r="BF66" s="937"/>
      <c r="BG66" s="937"/>
      <c r="BH66" s="937"/>
      <c r="BI66" s="739"/>
      <c r="BJ66" s="911"/>
      <c r="BK66" s="739"/>
      <c r="BL66" s="739"/>
      <c r="BM66" s="739"/>
      <c r="BN66" s="739"/>
      <c r="BO66" s="739"/>
      <c r="BP66" s="739"/>
      <c r="BQ66" s="739"/>
      <c r="BR66" s="739"/>
      <c r="BS66" s="739"/>
      <c r="BT66" s="739"/>
      <c r="BU66" s="739"/>
      <c r="BV66" s="739"/>
      <c r="BW66" s="739"/>
      <c r="BX66" s="739"/>
      <c r="BY66" s="739"/>
      <c r="BZ66" s="739"/>
      <c r="CA66" s="739"/>
      <c r="CB66" s="739"/>
      <c r="CC66" s="739"/>
      <c r="CD66" s="739"/>
    </row>
    <row r="67" spans="1:82">
      <c r="A67" s="913"/>
      <c r="B67" s="912"/>
      <c r="C67" s="790">
        <v>22.9</v>
      </c>
      <c r="D67" s="785">
        <v>-43.23</v>
      </c>
      <c r="E67" s="1112">
        <v>0</v>
      </c>
      <c r="F67" s="785">
        <v>-100</v>
      </c>
      <c r="G67" s="791">
        <v>28</v>
      </c>
      <c r="H67" s="1121">
        <v>1019.06560281498</v>
      </c>
      <c r="I67" s="1122">
        <v>22.278993830253398</v>
      </c>
      <c r="J67" s="1122">
        <v>16.560104096844601</v>
      </c>
      <c r="K67" s="1122">
        <v>297.15823385228799</v>
      </c>
      <c r="L67" s="1123">
        <f t="shared" si="5"/>
        <v>22.708681522050671</v>
      </c>
      <c r="M67" s="1122">
        <f t="shared" si="1"/>
        <v>996.35692129292931</v>
      </c>
      <c r="N67" s="1122">
        <v>0.25</v>
      </c>
      <c r="O67" s="1122">
        <v>1026.17411920429</v>
      </c>
      <c r="P67" s="1122">
        <v>300.50123832935401</v>
      </c>
      <c r="Q67" s="1122">
        <v>21.763293582165701</v>
      </c>
      <c r="R67" s="1124">
        <v>1.6760176922235099E-2</v>
      </c>
      <c r="S67" s="1125">
        <v>-2.4306570000000001</v>
      </c>
      <c r="T67" s="1125">
        <v>2.8048739999999999E-2</v>
      </c>
      <c r="U67" s="1125">
        <v>-6.1685329999999999E-4</v>
      </c>
      <c r="V67" s="1125">
        <v>-9.5174929999999999E-4</v>
      </c>
      <c r="W67" s="1125">
        <f t="shared" si="2"/>
        <v>5.3443120123398034</v>
      </c>
      <c r="X67" s="1126">
        <v>8.9571614854441095E-2</v>
      </c>
      <c r="Y67" s="1126">
        <v>0.23626382363004395</v>
      </c>
      <c r="AA67" s="481">
        <v>28</v>
      </c>
      <c r="AB67" s="1121">
        <v>1019.06560281498</v>
      </c>
      <c r="AC67" s="1153">
        <v>297.15823385228799</v>
      </c>
      <c r="AD67" s="1123">
        <v>16.560104096844601</v>
      </c>
      <c r="AE67" s="804">
        <v>0.25</v>
      </c>
      <c r="AF67" s="1123">
        <v>55.344174510774302</v>
      </c>
      <c r="AG67" s="1123">
        <v>22.278993830253398</v>
      </c>
      <c r="AH67" s="1123">
        <v>1.2275329999999999E-2</v>
      </c>
      <c r="AI67" s="1123">
        <v>4.522333E-5</v>
      </c>
      <c r="AJ67" s="1123">
        <v>-3.9274479999999997E-5</v>
      </c>
      <c r="AK67" s="1123">
        <v>8.2106819999999999E-6</v>
      </c>
      <c r="AL67" s="1122">
        <v>9.7207215419910491E-3</v>
      </c>
      <c r="AM67" s="1162">
        <v>0.53798530939059563</v>
      </c>
      <c r="AN67" s="1163">
        <v>1.4190485061586693</v>
      </c>
      <c r="AO67" s="74"/>
      <c r="AP67" s="1126">
        <v>1.6553123297887131</v>
      </c>
      <c r="AQ67" s="150"/>
      <c r="AR67" s="739"/>
      <c r="AS67" s="739"/>
      <c r="AT67" s="739"/>
      <c r="AU67" s="739"/>
      <c r="AW67" s="936"/>
      <c r="AX67" s="937"/>
      <c r="AY67" s="937"/>
      <c r="AZ67" s="937"/>
      <c r="BA67" s="937"/>
      <c r="BB67" s="937"/>
      <c r="BC67" s="937"/>
      <c r="BD67" s="937"/>
      <c r="BE67" s="937"/>
      <c r="BF67" s="937"/>
      <c r="BG67" s="937"/>
      <c r="BH67" s="937"/>
      <c r="BI67" s="739"/>
      <c r="BJ67" s="911"/>
      <c r="BK67" s="739"/>
      <c r="BL67" s="739"/>
      <c r="BM67" s="739"/>
      <c r="BN67" s="739"/>
      <c r="BO67" s="739"/>
      <c r="BP67" s="739"/>
      <c r="BQ67" s="739"/>
      <c r="BR67" s="739"/>
      <c r="BS67" s="739"/>
      <c r="BT67" s="739"/>
      <c r="BU67" s="739"/>
      <c r="BV67" s="739"/>
      <c r="BW67" s="739"/>
      <c r="BX67" s="739"/>
      <c r="BY67" s="739"/>
      <c r="BZ67" s="739"/>
      <c r="CA67" s="739"/>
      <c r="CB67" s="739"/>
      <c r="CC67" s="739"/>
      <c r="CD67" s="739"/>
    </row>
    <row r="68" spans="1:82">
      <c r="A68" s="913"/>
      <c r="B68" s="912"/>
      <c r="C68" s="790">
        <v>25.78</v>
      </c>
      <c r="D68" s="785">
        <v>-80.22</v>
      </c>
      <c r="E68" s="1112">
        <v>8.6172799950875803E-3</v>
      </c>
      <c r="F68" s="785">
        <v>-100</v>
      </c>
      <c r="G68" s="791">
        <v>28</v>
      </c>
      <c r="H68" s="1121">
        <v>1015.91468940738</v>
      </c>
      <c r="I68" s="1122">
        <v>52.679558335852001</v>
      </c>
      <c r="J68" s="1122">
        <v>17.381353072145899</v>
      </c>
      <c r="K68" s="1122">
        <v>297.807141400977</v>
      </c>
      <c r="L68" s="1123">
        <f t="shared" si="5"/>
        <v>23.886899271328378</v>
      </c>
      <c r="M68" s="1122">
        <f t="shared" si="1"/>
        <v>992.02779013605164</v>
      </c>
      <c r="N68" s="1122">
        <v>0.25</v>
      </c>
      <c r="O68" s="1122">
        <v>1026.8362990784599</v>
      </c>
      <c r="P68" s="1122">
        <v>304.16273524552099</v>
      </c>
      <c r="Q68" s="1122">
        <v>23.5309506493637</v>
      </c>
      <c r="R68" s="1124">
        <v>1.6531926652302999E-2</v>
      </c>
      <c r="S68" s="1125">
        <v>-2.4306570000000001</v>
      </c>
      <c r="T68" s="1125">
        <v>2.8048739999999999E-2</v>
      </c>
      <c r="U68" s="1125">
        <v>-6.1685329999999999E-4</v>
      </c>
      <c r="V68" s="1125">
        <v>-9.5174929999999999E-4</v>
      </c>
      <c r="W68" s="1125">
        <f t="shared" si="2"/>
        <v>5.4449215531352522</v>
      </c>
      <c r="X68" s="1126">
        <v>9.0015043743975703E-2</v>
      </c>
      <c r="Y68" s="1126">
        <v>0.11318984656544348</v>
      </c>
      <c r="AA68" s="481">
        <v>28</v>
      </c>
      <c r="AB68" s="1121">
        <v>1015.91468940738</v>
      </c>
      <c r="AC68" s="1153">
        <v>297.807141400977</v>
      </c>
      <c r="AD68" s="1123">
        <v>17.381353072145899</v>
      </c>
      <c r="AE68" s="804">
        <v>0.25</v>
      </c>
      <c r="AF68" s="1123">
        <v>61.664553836117001</v>
      </c>
      <c r="AG68" s="1123">
        <v>52.679558335852001</v>
      </c>
      <c r="AH68" s="1123">
        <v>1.2275329999999999E-2</v>
      </c>
      <c r="AI68" s="1123">
        <v>4.522333E-5</v>
      </c>
      <c r="AJ68" s="1123">
        <v>-3.9274479999999997E-5</v>
      </c>
      <c r="AK68" s="1123">
        <v>8.2106819999999999E-6</v>
      </c>
      <c r="AL68" s="1122">
        <v>9.7065045008710802E-3</v>
      </c>
      <c r="AM68" s="1162">
        <v>0.59854726935447666</v>
      </c>
      <c r="AN68" s="1163">
        <v>0.75264612183152491</v>
      </c>
      <c r="AO68" s="74"/>
      <c r="AP68" s="1126">
        <v>0.86583596839696841</v>
      </c>
      <c r="AQ68" s="150"/>
      <c r="AR68" s="739"/>
      <c r="AS68" s="739"/>
      <c r="AT68" s="739"/>
      <c r="AU68" s="739"/>
      <c r="AW68" s="936"/>
      <c r="AX68" s="937"/>
      <c r="AY68" s="937"/>
      <c r="AZ68" s="937"/>
      <c r="BA68" s="937"/>
      <c r="BB68" s="937"/>
      <c r="BC68" s="937"/>
      <c r="BD68" s="937"/>
      <c r="BE68" s="937"/>
      <c r="BF68" s="937"/>
      <c r="BG68" s="937"/>
      <c r="BH68" s="937"/>
      <c r="BI68" s="739"/>
      <c r="BJ68" s="911"/>
      <c r="BK68" s="739"/>
      <c r="BL68" s="739"/>
      <c r="BM68" s="739"/>
      <c r="BN68" s="739"/>
      <c r="BO68" s="739"/>
      <c r="BP68" s="739"/>
      <c r="BQ68" s="739"/>
      <c r="BR68" s="739"/>
      <c r="BS68" s="739"/>
      <c r="BT68" s="739"/>
      <c r="BU68" s="739"/>
      <c r="BV68" s="739"/>
      <c r="BW68" s="739"/>
      <c r="BX68" s="739"/>
      <c r="BY68" s="739"/>
      <c r="BZ68" s="739"/>
      <c r="CA68" s="739"/>
      <c r="CB68" s="739"/>
      <c r="CC68" s="739"/>
      <c r="CD68" s="739"/>
    </row>
    <row r="69" spans="1:82">
      <c r="A69" s="913"/>
      <c r="B69" s="912"/>
      <c r="C69" s="790">
        <v>22.9</v>
      </c>
      <c r="D69" s="785">
        <v>-43.23</v>
      </c>
      <c r="E69" s="1112">
        <v>0</v>
      </c>
      <c r="F69" s="785">
        <v>-100</v>
      </c>
      <c r="G69" s="791">
        <v>31</v>
      </c>
      <c r="H69" s="1121">
        <v>1019.06560281498</v>
      </c>
      <c r="I69" s="1122">
        <v>22.278993830253398</v>
      </c>
      <c r="J69" s="1122">
        <v>16.560104096844601</v>
      </c>
      <c r="K69" s="1122">
        <v>297.15823385228799</v>
      </c>
      <c r="L69" s="1123">
        <f t="shared" si="5"/>
        <v>22.708681522050671</v>
      </c>
      <c r="M69" s="1122">
        <f t="shared" si="1"/>
        <v>996.35692129292931</v>
      </c>
      <c r="N69" s="1122">
        <v>1.5</v>
      </c>
      <c r="O69" s="1122">
        <v>1024.66994155002</v>
      </c>
      <c r="P69" s="1122">
        <v>300.08174932063298</v>
      </c>
      <c r="Q69" s="1122">
        <v>21.007006755315501</v>
      </c>
      <c r="R69" s="1124">
        <v>2.0672003028662098E-2</v>
      </c>
      <c r="S69" s="1125">
        <v>-2.4616449999999999</v>
      </c>
      <c r="T69" s="1125">
        <v>2.8199330000000002E-2</v>
      </c>
      <c r="U69" s="1125">
        <v>-6.2307759999999997E-4</v>
      </c>
      <c r="V69" s="1125">
        <v>-1.035226E-3</v>
      </c>
      <c r="W69" s="1125">
        <f t="shared" si="2"/>
        <v>5.340263388521401</v>
      </c>
      <c r="X69" s="1126">
        <v>0.11039394094136799</v>
      </c>
      <c r="Y69" s="1126">
        <v>0.29118705334029898</v>
      </c>
      <c r="AA69" s="481">
        <v>31</v>
      </c>
      <c r="AB69" s="1121">
        <v>1019.06560281498</v>
      </c>
      <c r="AC69" s="1153">
        <v>297.15823385228799</v>
      </c>
      <c r="AD69" s="1123">
        <v>16.560104096844601</v>
      </c>
      <c r="AE69" s="804">
        <v>1.5</v>
      </c>
      <c r="AF69" s="1123">
        <v>49.582662809949099</v>
      </c>
      <c r="AG69" s="1123">
        <v>22.278993830253398</v>
      </c>
      <c r="AH69" s="1123">
        <v>1.2665310000000001E-2</v>
      </c>
      <c r="AI69" s="1123">
        <v>5.3290330000000002E-5</v>
      </c>
      <c r="AJ69" s="1123">
        <v>-4.3779570000000001E-5</v>
      </c>
      <c r="AK69" s="1123">
        <v>7.4231299999999997E-6</v>
      </c>
      <c r="AL69" s="1122">
        <v>8.1030001603665507E-3</v>
      </c>
      <c r="AM69" s="1162">
        <v>0.40176832470041818</v>
      </c>
      <c r="AN69" s="1163">
        <v>1.0597477868565122</v>
      </c>
      <c r="AO69" s="74"/>
      <c r="AP69" s="1126">
        <v>1.3509348401968111</v>
      </c>
      <c r="AQ69" s="150"/>
      <c r="AR69" s="739"/>
      <c r="AS69" s="739"/>
      <c r="AT69" s="739"/>
      <c r="AU69" s="739"/>
      <c r="AW69" s="936"/>
      <c r="AX69" s="937"/>
      <c r="AY69" s="937"/>
      <c r="AZ69" s="937"/>
      <c r="BA69" s="937"/>
      <c r="BB69" s="937"/>
      <c r="BC69" s="937"/>
      <c r="BD69" s="937"/>
      <c r="BE69" s="937"/>
      <c r="BF69" s="937"/>
      <c r="BG69" s="937"/>
      <c r="BH69" s="937"/>
      <c r="BI69" s="739"/>
      <c r="BJ69" s="911"/>
      <c r="BK69" s="739"/>
      <c r="BL69" s="739"/>
      <c r="BM69" s="739"/>
      <c r="BN69" s="739"/>
      <c r="BO69" s="739"/>
      <c r="BP69" s="739"/>
      <c r="BQ69" s="739"/>
      <c r="BR69" s="739"/>
      <c r="BS69" s="739"/>
      <c r="BT69" s="739"/>
      <c r="BU69" s="739"/>
      <c r="BV69" s="739"/>
      <c r="BW69" s="739"/>
      <c r="BX69" s="739"/>
      <c r="BY69" s="739"/>
      <c r="BZ69" s="739"/>
      <c r="CA69" s="739"/>
      <c r="CB69" s="739"/>
      <c r="CC69" s="739"/>
      <c r="CD69" s="739"/>
    </row>
    <row r="70" spans="1:82">
      <c r="A70" s="913"/>
      <c r="B70" s="912"/>
      <c r="C70" s="790">
        <v>25.78</v>
      </c>
      <c r="D70" s="785">
        <v>-80.22</v>
      </c>
      <c r="E70" s="1112">
        <v>8.6172799950875803E-3</v>
      </c>
      <c r="F70" s="785">
        <v>-100</v>
      </c>
      <c r="G70" s="791">
        <v>31</v>
      </c>
      <c r="H70" s="1121">
        <v>1015.91468940738</v>
      </c>
      <c r="I70" s="1122">
        <v>52.679558335852001</v>
      </c>
      <c r="J70" s="1122">
        <v>17.381353072145899</v>
      </c>
      <c r="K70" s="1122">
        <v>297.807141400977</v>
      </c>
      <c r="L70" s="1123">
        <f t="shared" si="5"/>
        <v>23.886899271328378</v>
      </c>
      <c r="M70" s="1122">
        <f t="shared" si="1"/>
        <v>992.02779013605164</v>
      </c>
      <c r="N70" s="1122">
        <v>1.5</v>
      </c>
      <c r="O70" s="1122">
        <v>1024.06296756455</v>
      </c>
      <c r="P70" s="1122">
        <v>303.352333022636</v>
      </c>
      <c r="Q70" s="1122">
        <v>22.875891179419</v>
      </c>
      <c r="R70" s="1124">
        <v>2.0389913795387099E-2</v>
      </c>
      <c r="S70" s="1125">
        <v>-2.4616449999999999</v>
      </c>
      <c r="T70" s="1125">
        <v>2.8199330000000002E-2</v>
      </c>
      <c r="U70" s="1125">
        <v>-6.2307759999999997E-4</v>
      </c>
      <c r="V70" s="1125">
        <v>-1.035226E-3</v>
      </c>
      <c r="W70" s="1125">
        <f t="shared" si="2"/>
        <v>5.430935131774107</v>
      </c>
      <c r="X70" s="1126">
        <v>0.11073629916521401</v>
      </c>
      <c r="Y70" s="1126">
        <v>0.13924588813605368</v>
      </c>
      <c r="AA70" s="481">
        <v>31</v>
      </c>
      <c r="AB70" s="1121">
        <v>1015.91468940738</v>
      </c>
      <c r="AC70" s="1153">
        <v>297.807141400977</v>
      </c>
      <c r="AD70" s="1123">
        <v>17.381353072145899</v>
      </c>
      <c r="AE70" s="804">
        <v>1.5</v>
      </c>
      <c r="AF70" s="1123">
        <v>57.326219526260502</v>
      </c>
      <c r="AG70" s="1123">
        <v>52.679558335852001</v>
      </c>
      <c r="AH70" s="1123">
        <v>1.2665310000000001E-2</v>
      </c>
      <c r="AI70" s="1123">
        <v>5.3290330000000002E-5</v>
      </c>
      <c r="AJ70" s="1123">
        <v>-4.3779570000000001E-5</v>
      </c>
      <c r="AK70" s="1123">
        <v>7.4231299999999997E-6</v>
      </c>
      <c r="AL70" s="1122">
        <v>8.0949662559778E-3</v>
      </c>
      <c r="AM70" s="1162">
        <v>0.46405381264785445</v>
      </c>
      <c r="AN70" s="1163">
        <v>0.58352668250783402</v>
      </c>
      <c r="AO70" s="74"/>
      <c r="AP70" s="1126">
        <v>0.72277257064388767</v>
      </c>
      <c r="AQ70" s="150"/>
      <c r="AR70" s="739"/>
      <c r="AS70" s="739"/>
      <c r="AT70" s="739"/>
      <c r="AU70" s="739"/>
      <c r="AW70" s="936"/>
      <c r="AX70" s="937"/>
      <c r="AY70" s="937"/>
      <c r="AZ70" s="937"/>
      <c r="BA70" s="937"/>
      <c r="BB70" s="937"/>
      <c r="BC70" s="937"/>
      <c r="BD70" s="937"/>
      <c r="BE70" s="937"/>
      <c r="BF70" s="937"/>
      <c r="BG70" s="937"/>
      <c r="BH70" s="937"/>
      <c r="BI70" s="739"/>
      <c r="BJ70" s="911"/>
      <c r="BK70" s="739"/>
      <c r="BL70" s="739"/>
      <c r="BM70" s="739"/>
      <c r="BN70" s="739"/>
      <c r="BO70" s="739"/>
      <c r="BP70" s="739"/>
      <c r="BQ70" s="739"/>
      <c r="BR70" s="739"/>
      <c r="BS70" s="739"/>
      <c r="BT70" s="739"/>
      <c r="BU70" s="739"/>
      <c r="BV70" s="739"/>
      <c r="BW70" s="739"/>
      <c r="BX70" s="739"/>
      <c r="BY70" s="739"/>
      <c r="BZ70" s="739"/>
      <c r="CA70" s="739"/>
      <c r="CB70" s="739"/>
      <c r="CC70" s="739"/>
      <c r="CD70" s="739"/>
    </row>
    <row r="71" spans="1:82">
      <c r="A71" s="913"/>
      <c r="B71" s="912"/>
      <c r="C71" s="790">
        <v>22.9</v>
      </c>
      <c r="D71" s="785">
        <v>-43.23</v>
      </c>
      <c r="E71" s="1112">
        <v>0</v>
      </c>
      <c r="F71" s="785">
        <v>-100</v>
      </c>
      <c r="G71" s="791">
        <v>37.5</v>
      </c>
      <c r="H71" s="1121">
        <v>1019.06560281498</v>
      </c>
      <c r="I71" s="1122">
        <v>22.278993830253398</v>
      </c>
      <c r="J71" s="1122">
        <v>16.560104096844601</v>
      </c>
      <c r="K71" s="1122">
        <v>297.15823385228799</v>
      </c>
      <c r="L71" s="1123">
        <f t="shared" si="5"/>
        <v>22.708681522050671</v>
      </c>
      <c r="M71" s="1122">
        <f t="shared" si="1"/>
        <v>996.35692129292931</v>
      </c>
      <c r="N71" s="1122">
        <v>0.75</v>
      </c>
      <c r="O71" s="1122">
        <v>1025.2925386039899</v>
      </c>
      <c r="P71" s="1122">
        <v>300.26872329398202</v>
      </c>
      <c r="Q71" s="1122">
        <v>21.334916061746299</v>
      </c>
      <c r="R71" s="1124">
        <v>3.5935837116265197E-2</v>
      </c>
      <c r="S71" s="1125">
        <v>-2.5306500000000001</v>
      </c>
      <c r="T71" s="1125">
        <v>2.8533579999999999E-2</v>
      </c>
      <c r="U71" s="1125">
        <v>-6.3796830000000004E-4</v>
      </c>
      <c r="V71" s="1125">
        <v>-1.233591E-3</v>
      </c>
      <c r="W71" s="1125">
        <f t="shared" si="2"/>
        <v>5.3566689393113025</v>
      </c>
      <c r="X71" s="1126">
        <v>0.19249638248884801</v>
      </c>
      <c r="Y71" s="1126">
        <v>0.50774937390236974</v>
      </c>
      <c r="AA71" s="481">
        <v>37.5</v>
      </c>
      <c r="AB71" s="1121">
        <v>1019.06560281498</v>
      </c>
      <c r="AC71" s="1153">
        <v>297.15823385228799</v>
      </c>
      <c r="AD71" s="1123">
        <v>16.560104096844601</v>
      </c>
      <c r="AE71" s="804">
        <v>0.75</v>
      </c>
      <c r="AF71" s="1123">
        <v>51.933959900149503</v>
      </c>
      <c r="AG71" s="1123">
        <v>22.278993830253398</v>
      </c>
      <c r="AH71" s="1123">
        <v>1.669588E-2</v>
      </c>
      <c r="AI71" s="1123">
        <v>7.3284169999999997E-5</v>
      </c>
      <c r="AJ71" s="1123">
        <v>-5.8797530000000003E-5</v>
      </c>
      <c r="AK71" s="1123">
        <v>7.9628029999999993E-6</v>
      </c>
      <c r="AL71" s="1122">
        <v>8.5519219534658606E-3</v>
      </c>
      <c r="AM71" s="1162">
        <v>0.44413517180050421</v>
      </c>
      <c r="AN71" s="1163">
        <v>1.1714991860836241</v>
      </c>
      <c r="AO71" s="74"/>
      <c r="AP71" s="1126">
        <v>1.6792485599859939</v>
      </c>
      <c r="AQ71" s="150"/>
      <c r="AR71" s="739"/>
      <c r="AS71" s="739"/>
      <c r="AT71" s="739"/>
      <c r="AU71" s="739"/>
      <c r="AW71" s="936"/>
      <c r="AX71" s="937"/>
      <c r="AY71" s="937"/>
      <c r="AZ71" s="937"/>
      <c r="BA71" s="937"/>
      <c r="BB71" s="937"/>
      <c r="BC71" s="937"/>
      <c r="BD71" s="937"/>
      <c r="BE71" s="937"/>
      <c r="BF71" s="937"/>
      <c r="BG71" s="937"/>
      <c r="BH71" s="937"/>
      <c r="BI71" s="739"/>
      <c r="BJ71" s="911"/>
      <c r="BK71" s="739"/>
      <c r="BL71" s="739"/>
      <c r="BM71" s="739"/>
      <c r="BN71" s="739"/>
      <c r="BO71" s="739"/>
      <c r="BP71" s="739"/>
      <c r="BQ71" s="739"/>
      <c r="BR71" s="739"/>
      <c r="BS71" s="739"/>
      <c r="BT71" s="739"/>
      <c r="BU71" s="739"/>
      <c r="BV71" s="739"/>
      <c r="BW71" s="739"/>
      <c r="BX71" s="739"/>
      <c r="BY71" s="739"/>
      <c r="BZ71" s="739"/>
      <c r="CA71" s="739"/>
      <c r="CB71" s="739"/>
      <c r="CC71" s="739"/>
      <c r="CD71" s="739"/>
    </row>
    <row r="72" spans="1:82">
      <c r="A72" s="913"/>
      <c r="B72" s="912"/>
      <c r="C72" s="790">
        <v>25.78</v>
      </c>
      <c r="D72" s="785">
        <v>-80.22</v>
      </c>
      <c r="E72" s="1112">
        <v>8.6172799950875803E-3</v>
      </c>
      <c r="F72" s="785">
        <v>-100</v>
      </c>
      <c r="G72" s="791">
        <v>37.5</v>
      </c>
      <c r="H72" s="1121">
        <v>1015.91468940738</v>
      </c>
      <c r="I72" s="1122">
        <v>52.679558335852001</v>
      </c>
      <c r="J72" s="1122">
        <v>17.381353072145899</v>
      </c>
      <c r="K72" s="1122">
        <v>297.807141400977</v>
      </c>
      <c r="L72" s="1123">
        <f t="shared" si="5"/>
        <v>23.886899271328378</v>
      </c>
      <c r="M72" s="1122">
        <f t="shared" si="1"/>
        <v>992.02779013605164</v>
      </c>
      <c r="N72" s="1122">
        <v>0.75</v>
      </c>
      <c r="O72" s="1122">
        <v>1025.1479534325799</v>
      </c>
      <c r="P72" s="1122">
        <v>303.692855748733</v>
      </c>
      <c r="Q72" s="1122">
        <v>23.1509313228167</v>
      </c>
      <c r="R72" s="1124">
        <v>3.5443301046566802E-2</v>
      </c>
      <c r="S72" s="1125">
        <v>-2.5306500000000001</v>
      </c>
      <c r="T72" s="1125">
        <v>2.8533579999999999E-2</v>
      </c>
      <c r="U72" s="1125">
        <v>-6.3796830000000004E-4</v>
      </c>
      <c r="V72" s="1125">
        <v>-1.233591E-3</v>
      </c>
      <c r="W72" s="1125">
        <f t="shared" si="2"/>
        <v>5.4522237173136245</v>
      </c>
      <c r="X72" s="1126">
        <v>0.19324480658597801</v>
      </c>
      <c r="Y72" s="1126">
        <v>0.24299660475918544</v>
      </c>
      <c r="AA72" s="481">
        <v>37.5</v>
      </c>
      <c r="AB72" s="1121">
        <v>1015.91468940738</v>
      </c>
      <c r="AC72" s="1153">
        <v>297.807141400977</v>
      </c>
      <c r="AD72" s="1123">
        <v>17.381353072145899</v>
      </c>
      <c r="AE72" s="804">
        <v>0.75</v>
      </c>
      <c r="AF72" s="1123">
        <v>59.175037654138499</v>
      </c>
      <c r="AG72" s="1123">
        <v>52.679558335852001</v>
      </c>
      <c r="AH72" s="1123">
        <v>1.669588E-2</v>
      </c>
      <c r="AI72" s="1123">
        <v>7.3284169999999997E-5</v>
      </c>
      <c r="AJ72" s="1123">
        <v>-5.8797530000000003E-5</v>
      </c>
      <c r="AK72" s="1123">
        <v>7.9628029999999993E-6</v>
      </c>
      <c r="AL72" s="1122">
        <v>8.5488622391881302E-3</v>
      </c>
      <c r="AM72" s="1162">
        <v>0.50587924490400038</v>
      </c>
      <c r="AN72" s="1163">
        <v>0.63612027200907051</v>
      </c>
      <c r="AO72" s="74"/>
      <c r="AP72" s="1126">
        <v>0.87911687676825601</v>
      </c>
      <c r="AQ72" s="150"/>
      <c r="AR72" s="739"/>
      <c r="AS72" s="739"/>
      <c r="AT72" s="739"/>
      <c r="AU72" s="739"/>
      <c r="AW72" s="936"/>
      <c r="AX72" s="937"/>
      <c r="AY72" s="937"/>
      <c r="AZ72" s="937"/>
      <c r="BA72" s="937"/>
      <c r="BB72" s="937"/>
      <c r="BC72" s="937"/>
      <c r="BD72" s="937"/>
      <c r="BE72" s="937"/>
      <c r="BF72" s="937"/>
      <c r="BG72" s="937"/>
      <c r="BH72" s="937"/>
      <c r="BI72" s="739"/>
      <c r="BJ72" s="911"/>
      <c r="BK72" s="739"/>
      <c r="BL72" s="739"/>
      <c r="BM72" s="739"/>
      <c r="BN72" s="739"/>
      <c r="BO72" s="739"/>
      <c r="BP72" s="739"/>
      <c r="BQ72" s="739"/>
      <c r="BR72" s="739"/>
      <c r="BS72" s="739"/>
      <c r="BT72" s="739"/>
      <c r="BU72" s="739"/>
      <c r="BV72" s="739"/>
      <c r="BW72" s="739"/>
      <c r="BX72" s="739"/>
      <c r="BY72" s="739"/>
      <c r="BZ72" s="739"/>
      <c r="CA72" s="739"/>
      <c r="CB72" s="739"/>
      <c r="CC72" s="739"/>
      <c r="CD72" s="739"/>
    </row>
    <row r="73" spans="1:82">
      <c r="A73" s="913"/>
      <c r="B73" s="912"/>
      <c r="C73" s="790">
        <v>22.9</v>
      </c>
      <c r="D73" s="785">
        <v>-43.23</v>
      </c>
      <c r="E73" s="1112">
        <v>0</v>
      </c>
      <c r="F73" s="785">
        <v>-100</v>
      </c>
      <c r="G73" s="791">
        <v>45.5</v>
      </c>
      <c r="H73" s="1121">
        <v>1019.06560281498</v>
      </c>
      <c r="I73" s="1122">
        <v>22.278993830253398</v>
      </c>
      <c r="J73" s="1122">
        <v>16.560104096844601</v>
      </c>
      <c r="K73" s="1122">
        <v>297.15823385228799</v>
      </c>
      <c r="L73" s="1123">
        <f t="shared" si="5"/>
        <v>22.708681522050671</v>
      </c>
      <c r="M73" s="1122">
        <f t="shared" si="1"/>
        <v>996.35692129292931</v>
      </c>
      <c r="N73" s="1122">
        <v>0.35</v>
      </c>
      <c r="O73" s="1122">
        <v>1025.94398438455</v>
      </c>
      <c r="P73" s="1122">
        <v>300.43014963634403</v>
      </c>
      <c r="Q73" s="1122">
        <v>21.644208106474299</v>
      </c>
      <c r="R73" s="1124">
        <v>9.6928657098215798E-2</v>
      </c>
      <c r="S73" s="1125">
        <v>-2.5673550000000001</v>
      </c>
      <c r="T73" s="1125">
        <v>2.872624E-2</v>
      </c>
      <c r="U73" s="1125">
        <v>-6.601237E-4</v>
      </c>
      <c r="V73" s="1125">
        <v>-1.457533E-3</v>
      </c>
      <c r="W73" s="1125">
        <f t="shared" si="2"/>
        <v>5.3540764951508057</v>
      </c>
      <c r="X73" s="1126">
        <v>0.51896344467608901</v>
      </c>
      <c r="Y73" s="1126">
        <v>1.3688743689911522</v>
      </c>
      <c r="AA73" s="481">
        <v>45.5</v>
      </c>
      <c r="AB73" s="1121">
        <v>1019.06560281498</v>
      </c>
      <c r="AC73" s="1153">
        <v>297.15823385228799</v>
      </c>
      <c r="AD73" s="1123">
        <v>16.560104096844601</v>
      </c>
      <c r="AE73" s="804">
        <v>0.35</v>
      </c>
      <c r="AF73" s="1123">
        <v>54.339898211089398</v>
      </c>
      <c r="AG73" s="1123">
        <v>22.278993830253398</v>
      </c>
      <c r="AH73" s="1123">
        <v>2.382805E-2</v>
      </c>
      <c r="AI73" s="1123">
        <v>1.052161E-4</v>
      </c>
      <c r="AJ73" s="1123">
        <v>-8.3981300000000002E-5</v>
      </c>
      <c r="AK73" s="1123">
        <v>1.0315129999999999E-5</v>
      </c>
      <c r="AL73" s="1122">
        <v>1.1126498955609699E-2</v>
      </c>
      <c r="AM73" s="1162">
        <v>0.60461282069362354</v>
      </c>
      <c r="AN73" s="1163">
        <v>1.5947924692990956</v>
      </c>
      <c r="AO73" s="74"/>
      <c r="AP73" s="1126">
        <v>2.9636668382902478</v>
      </c>
      <c r="AQ73" s="150"/>
      <c r="AR73" s="739"/>
      <c r="AS73" s="739"/>
      <c r="AT73" s="739"/>
      <c r="AU73" s="739"/>
      <c r="AW73" s="936"/>
      <c r="AX73" s="937"/>
      <c r="AY73" s="937"/>
      <c r="AZ73" s="937"/>
      <c r="BA73" s="937"/>
      <c r="BB73" s="937"/>
      <c r="BC73" s="937"/>
      <c r="BD73" s="937"/>
      <c r="BE73" s="937"/>
      <c r="BF73" s="937"/>
      <c r="BG73" s="937"/>
      <c r="BH73" s="937"/>
      <c r="BI73" s="739"/>
      <c r="BJ73" s="911"/>
      <c r="BK73" s="739"/>
      <c r="BL73" s="739"/>
      <c r="BM73" s="739"/>
      <c r="BN73" s="739"/>
      <c r="BO73" s="739"/>
      <c r="BP73" s="739"/>
      <c r="BQ73" s="739"/>
      <c r="BR73" s="739"/>
      <c r="BS73" s="739"/>
      <c r="BT73" s="739"/>
      <c r="BU73" s="739"/>
      <c r="BV73" s="739"/>
      <c r="BW73" s="739"/>
      <c r="BX73" s="739"/>
      <c r="BY73" s="739"/>
      <c r="BZ73" s="739"/>
      <c r="CA73" s="739"/>
      <c r="CB73" s="739"/>
      <c r="CC73" s="739"/>
      <c r="CD73" s="739"/>
    </row>
    <row r="74" spans="1:82">
      <c r="A74" s="913"/>
      <c r="B74" s="912"/>
      <c r="C74" s="790">
        <v>25.78</v>
      </c>
      <c r="D74" s="785">
        <v>-80.22</v>
      </c>
      <c r="E74" s="1112">
        <v>8.6172799950875803E-3</v>
      </c>
      <c r="F74" s="785">
        <v>-100</v>
      </c>
      <c r="G74" s="791">
        <v>45.5</v>
      </c>
      <c r="H74" s="1121">
        <v>1015.91468940738</v>
      </c>
      <c r="I74" s="1122">
        <v>52.679558335852001</v>
      </c>
      <c r="J74" s="1122">
        <v>17.381353072145899</v>
      </c>
      <c r="K74" s="1122">
        <v>297.807141400977</v>
      </c>
      <c r="L74" s="1123">
        <f t="shared" si="5"/>
        <v>23.886899271328378</v>
      </c>
      <c r="M74" s="1122">
        <f t="shared" si="1"/>
        <v>992.02779013605164</v>
      </c>
      <c r="N74" s="1122">
        <v>0.35</v>
      </c>
      <c r="O74" s="1122">
        <v>1026.3228366619401</v>
      </c>
      <c r="P74" s="1122">
        <v>304.02344525603399</v>
      </c>
      <c r="Q74" s="1122">
        <v>23.418703587574299</v>
      </c>
      <c r="R74" s="1124">
        <v>9.5596320720864103E-2</v>
      </c>
      <c r="S74" s="1125">
        <v>-2.5673550000000001</v>
      </c>
      <c r="T74" s="1125">
        <v>2.872624E-2</v>
      </c>
      <c r="U74" s="1125">
        <v>-6.601237E-4</v>
      </c>
      <c r="V74" s="1125">
        <v>-1.457533E-3</v>
      </c>
      <c r="W74" s="1125">
        <f t="shared" si="2"/>
        <v>5.4544618924238097</v>
      </c>
      <c r="X74" s="1126">
        <v>0.52142648842787698</v>
      </c>
      <c r="Y74" s="1126">
        <v>0.65567022761414073</v>
      </c>
      <c r="AA74" s="481">
        <v>45.5</v>
      </c>
      <c r="AB74" s="1121">
        <v>1015.91468940738</v>
      </c>
      <c r="AC74" s="1153">
        <v>297.807141400977</v>
      </c>
      <c r="AD74" s="1123">
        <v>17.381353072145899</v>
      </c>
      <c r="AE74" s="804">
        <v>0.35</v>
      </c>
      <c r="AF74" s="1123">
        <v>60.939006493599699</v>
      </c>
      <c r="AG74" s="1123">
        <v>52.679558335852001</v>
      </c>
      <c r="AH74" s="1123">
        <v>2.382805E-2</v>
      </c>
      <c r="AI74" s="1123">
        <v>1.052161E-4</v>
      </c>
      <c r="AJ74" s="1123">
        <v>-8.3981300000000002E-5</v>
      </c>
      <c r="AK74" s="1123">
        <v>1.0315129999999999E-5</v>
      </c>
      <c r="AL74" s="1122">
        <v>1.1125909388983101E-2</v>
      </c>
      <c r="AM74" s="1162">
        <v>0.67800186450244304</v>
      </c>
      <c r="AN74" s="1163">
        <v>0.85255668188521194</v>
      </c>
      <c r="AO74" s="74"/>
      <c r="AP74" s="1126">
        <v>1.5082269094993528</v>
      </c>
      <c r="AQ74" s="150"/>
      <c r="AR74" s="739"/>
      <c r="AS74" s="739"/>
      <c r="AT74" s="739"/>
      <c r="AU74" s="739"/>
      <c r="AW74" s="936"/>
      <c r="AX74" s="937"/>
      <c r="AY74" s="937"/>
      <c r="AZ74" s="937"/>
      <c r="BA74" s="937"/>
      <c r="BB74" s="937"/>
      <c r="BC74" s="937"/>
      <c r="BD74" s="937"/>
      <c r="BE74" s="937"/>
      <c r="BF74" s="937"/>
      <c r="BG74" s="937"/>
      <c r="BH74" s="937"/>
      <c r="BI74" s="739"/>
      <c r="BJ74" s="911"/>
      <c r="BK74" s="739"/>
      <c r="BL74" s="739"/>
      <c r="BM74" s="739"/>
      <c r="BN74" s="739"/>
      <c r="BO74" s="739"/>
      <c r="BP74" s="739"/>
      <c r="BQ74" s="739"/>
      <c r="BR74" s="739"/>
      <c r="BS74" s="739"/>
      <c r="BT74" s="739"/>
      <c r="BU74" s="739"/>
      <c r="BV74" s="739"/>
      <c r="BW74" s="739"/>
      <c r="BX74" s="739"/>
      <c r="BY74" s="739"/>
      <c r="BZ74" s="739"/>
      <c r="CA74" s="739"/>
      <c r="CB74" s="739"/>
      <c r="CC74" s="739"/>
      <c r="CD74" s="739"/>
    </row>
    <row r="75" spans="1:82">
      <c r="A75" s="913"/>
      <c r="B75" s="912"/>
      <c r="C75" s="790">
        <v>22.9</v>
      </c>
      <c r="D75" s="785">
        <v>-43.23</v>
      </c>
      <c r="E75" s="1112">
        <v>0</v>
      </c>
      <c r="F75" s="785">
        <v>-100</v>
      </c>
      <c r="G75" s="791">
        <v>50.2</v>
      </c>
      <c r="H75" s="1121">
        <v>1019.06560281498</v>
      </c>
      <c r="I75" s="1122">
        <v>22.278993830253398</v>
      </c>
      <c r="J75" s="1122">
        <v>16.560104096844601</v>
      </c>
      <c r="K75" s="1122">
        <v>297.15823385228799</v>
      </c>
      <c r="L75" s="1123">
        <f t="shared" si="5"/>
        <v>22.708681522050671</v>
      </c>
      <c r="M75" s="1122">
        <f t="shared" si="1"/>
        <v>996.35692129292931</v>
      </c>
      <c r="N75" s="1122">
        <v>0.25</v>
      </c>
      <c r="O75" s="1122">
        <v>1026.17411920429</v>
      </c>
      <c r="P75" s="1122">
        <v>300.50123832935401</v>
      </c>
      <c r="Q75" s="1122">
        <v>21.763293582165701</v>
      </c>
      <c r="R75" s="1124">
        <v>0.26558500441567501</v>
      </c>
      <c r="S75" s="1125">
        <v>-2.0949977999999998</v>
      </c>
      <c r="T75" s="1125">
        <v>2.6593410000000001E-2</v>
      </c>
      <c r="U75" s="1125">
        <v>-6.3450476000000003E-4</v>
      </c>
      <c r="V75" s="1125">
        <v>-1.1950710799999999E-3</v>
      </c>
      <c r="W75" s="1125">
        <f t="shared" si="2"/>
        <v>5.2192337904107013</v>
      </c>
      <c r="X75" s="1126">
        <v>1.38615022927266</v>
      </c>
      <c r="Y75" s="1126">
        <v>3.656260455120989</v>
      </c>
      <c r="AA75" s="481">
        <v>50.2</v>
      </c>
      <c r="AB75" s="1121">
        <v>1019.06560281498</v>
      </c>
      <c r="AC75" s="1153">
        <v>297.15823385228799</v>
      </c>
      <c r="AD75" s="1123">
        <v>16.560104096844601</v>
      </c>
      <c r="AE75" s="804">
        <v>0.25</v>
      </c>
      <c r="AF75" s="1123">
        <v>55.344174510774302</v>
      </c>
      <c r="AG75" s="1123">
        <v>22.278993830253398</v>
      </c>
      <c r="AH75" s="1123">
        <v>2.8806430000000001E-2</v>
      </c>
      <c r="AI75" s="1123">
        <v>1.2729956E-4</v>
      </c>
      <c r="AJ75" s="1123">
        <v>-1.0150816E-4</v>
      </c>
      <c r="AK75" s="1123">
        <v>1.2144219999999999E-5</v>
      </c>
      <c r="AL75" s="1122">
        <v>1.3126295292904801E-2</v>
      </c>
      <c r="AM75" s="1162">
        <v>0.72646397737047852</v>
      </c>
      <c r="AN75" s="1163">
        <v>1.916200319732529</v>
      </c>
      <c r="AO75" s="74"/>
      <c r="AP75" s="1126">
        <v>5.5724607748535178</v>
      </c>
      <c r="AQ75" s="150"/>
      <c r="AR75" s="739"/>
      <c r="AS75" s="739"/>
      <c r="AT75" s="739"/>
      <c r="AU75" s="739"/>
      <c r="AW75" s="936"/>
      <c r="AX75" s="937"/>
      <c r="AY75" s="937"/>
      <c r="AZ75" s="937"/>
      <c r="BA75" s="937"/>
      <c r="BB75" s="937"/>
      <c r="BC75" s="937"/>
      <c r="BD75" s="937"/>
      <c r="BE75" s="937"/>
      <c r="BF75" s="937"/>
      <c r="BG75" s="937"/>
      <c r="BH75" s="937"/>
      <c r="BI75" s="739"/>
      <c r="BJ75" s="911"/>
      <c r="BK75" s="739"/>
      <c r="BL75" s="739"/>
      <c r="BM75" s="739"/>
      <c r="BN75" s="739"/>
      <c r="BO75" s="739"/>
      <c r="BP75" s="739"/>
      <c r="BQ75" s="739"/>
      <c r="BR75" s="739"/>
      <c r="BS75" s="739"/>
      <c r="BT75" s="739"/>
      <c r="BU75" s="739"/>
      <c r="BV75" s="739"/>
      <c r="BW75" s="739"/>
      <c r="BX75" s="739"/>
      <c r="BY75" s="739"/>
      <c r="BZ75" s="739"/>
      <c r="CA75" s="739"/>
      <c r="CB75" s="739"/>
      <c r="CC75" s="739"/>
      <c r="CD75" s="739"/>
    </row>
    <row r="76" spans="1:82">
      <c r="A76" s="913"/>
      <c r="B76" s="912"/>
      <c r="C76" s="790">
        <v>25.78</v>
      </c>
      <c r="D76" s="785">
        <v>-80.22</v>
      </c>
      <c r="E76" s="1112">
        <v>8.6172799950875803E-3</v>
      </c>
      <c r="F76" s="785">
        <v>-100</v>
      </c>
      <c r="G76" s="791">
        <v>50.2</v>
      </c>
      <c r="H76" s="1121">
        <v>1015.91468940738</v>
      </c>
      <c r="I76" s="1122">
        <v>52.679558335852001</v>
      </c>
      <c r="J76" s="1122">
        <v>17.381353072145899</v>
      </c>
      <c r="K76" s="1122">
        <v>297.807141400977</v>
      </c>
      <c r="L76" s="1123">
        <f t="shared" si="5"/>
        <v>23.886899271328378</v>
      </c>
      <c r="M76" s="1122">
        <f t="shared" si="1"/>
        <v>992.02779013605164</v>
      </c>
      <c r="N76" s="1122">
        <v>0.25</v>
      </c>
      <c r="O76" s="1122">
        <v>1026.8362990784599</v>
      </c>
      <c r="P76" s="1122">
        <v>304.16273524552099</v>
      </c>
      <c r="Q76" s="1122">
        <v>23.5309506493637</v>
      </c>
      <c r="R76" s="1124">
        <v>0.26206878232409198</v>
      </c>
      <c r="S76" s="1125">
        <v>-2.0949977999999998</v>
      </c>
      <c r="T76" s="1125">
        <v>2.6593410000000001E-2</v>
      </c>
      <c r="U76" s="1125">
        <v>-6.3450476000000003E-4</v>
      </c>
      <c r="V76" s="1125">
        <v>-1.1950710799999999E-3</v>
      </c>
      <c r="W76" s="1125">
        <f t="shared" si="2"/>
        <v>5.3140728469935636</v>
      </c>
      <c r="X76" s="1126">
        <v>1.3926526001931201</v>
      </c>
      <c r="Y76" s="1126">
        <v>1.75119766183944</v>
      </c>
      <c r="AA76" s="481">
        <v>50.2</v>
      </c>
      <c r="AB76" s="1121">
        <v>1015.91468940738</v>
      </c>
      <c r="AC76" s="1153">
        <v>297.807141400977</v>
      </c>
      <c r="AD76" s="1123">
        <v>17.381353072145899</v>
      </c>
      <c r="AE76" s="804">
        <v>0.25</v>
      </c>
      <c r="AF76" s="1123">
        <v>61.664553836117001</v>
      </c>
      <c r="AG76" s="1123">
        <v>52.679558335852001</v>
      </c>
      <c r="AH76" s="1123">
        <v>2.8806430000000001E-2</v>
      </c>
      <c r="AI76" s="1123">
        <v>1.2729956E-4</v>
      </c>
      <c r="AJ76" s="1123">
        <v>-1.0150816E-4</v>
      </c>
      <c r="AK76" s="1123">
        <v>1.2144219999999999E-5</v>
      </c>
      <c r="AL76" s="1122">
        <v>1.31267051292107E-2</v>
      </c>
      <c r="AM76" s="1162">
        <v>0.80945241513104638</v>
      </c>
      <c r="AN76" s="1163">
        <v>1.0178498044316358</v>
      </c>
      <c r="AO76" s="74"/>
      <c r="AP76" s="1126">
        <v>2.7690474662710756</v>
      </c>
      <c r="AQ76" s="150"/>
      <c r="AR76" s="739"/>
      <c r="AS76" s="739"/>
      <c r="AT76" s="739"/>
      <c r="AU76" s="739"/>
      <c r="AW76" s="936"/>
      <c r="AX76" s="937"/>
      <c r="AY76" s="937"/>
      <c r="AZ76" s="937"/>
      <c r="BA76" s="937"/>
      <c r="BB76" s="937"/>
      <c r="BC76" s="937"/>
      <c r="BD76" s="937"/>
      <c r="BE76" s="937"/>
      <c r="BF76" s="937"/>
      <c r="BG76" s="937"/>
      <c r="BH76" s="937"/>
      <c r="BI76" s="739"/>
      <c r="BJ76" s="911"/>
      <c r="BK76" s="739"/>
      <c r="BL76" s="739"/>
      <c r="BM76" s="739"/>
      <c r="BN76" s="739"/>
      <c r="BO76" s="739"/>
      <c r="BP76" s="739"/>
      <c r="BQ76" s="739"/>
      <c r="BR76" s="739"/>
      <c r="BS76" s="739"/>
      <c r="BT76" s="739"/>
      <c r="BU76" s="739"/>
      <c r="BV76" s="739"/>
      <c r="BW76" s="739"/>
      <c r="BX76" s="739"/>
      <c r="BY76" s="739"/>
      <c r="BZ76" s="739"/>
      <c r="CA76" s="739"/>
      <c r="CB76" s="739"/>
      <c r="CC76" s="739"/>
      <c r="CD76" s="739"/>
    </row>
    <row r="77" spans="1:82">
      <c r="A77" s="913"/>
      <c r="B77" s="912"/>
      <c r="C77" s="790">
        <v>28.716999999999999</v>
      </c>
      <c r="D77" s="785">
        <v>77.3</v>
      </c>
      <c r="E77" s="1112">
        <v>0.20938369895270401</v>
      </c>
      <c r="F77" s="785">
        <v>100</v>
      </c>
      <c r="G77" s="791">
        <v>39.5</v>
      </c>
      <c r="H77" s="1122">
        <v>983.90482420235196</v>
      </c>
      <c r="I77" s="1122">
        <v>48.241933962063698</v>
      </c>
      <c r="J77" s="1122">
        <v>14.6372157476761</v>
      </c>
      <c r="K77" s="1122">
        <v>297.95690586782001</v>
      </c>
      <c r="L77" s="1123">
        <f t="shared" si="5"/>
        <v>20.125793791865718</v>
      </c>
      <c r="M77" s="1122">
        <f t="shared" si="1"/>
        <v>963.77903041048626</v>
      </c>
      <c r="N77" s="1122">
        <v>1.5</v>
      </c>
      <c r="O77" s="1122">
        <v>996.11297688156003</v>
      </c>
      <c r="P77" s="1122">
        <v>313.597673302761</v>
      </c>
      <c r="Q77" s="1122">
        <v>25.8191474647092</v>
      </c>
      <c r="R77" s="1124">
        <v>4.0894645133810602E-2</v>
      </c>
      <c r="S77" s="1125">
        <v>-2.5499640000000001</v>
      </c>
      <c r="T77" s="1125">
        <v>2.86276E-2</v>
      </c>
      <c r="U77" s="1125">
        <v>-6.4305429999999999E-4</v>
      </c>
      <c r="V77" s="1125">
        <v>-1.296508E-3</v>
      </c>
      <c r="W77" s="1125">
        <f t="shared" si="2"/>
        <v>5.7535552879314569</v>
      </c>
      <c r="X77" s="1126">
        <v>0.23528960175771699</v>
      </c>
      <c r="Y77" s="1126">
        <v>0.31541699044467481</v>
      </c>
      <c r="AA77" s="481">
        <v>39.5</v>
      </c>
      <c r="AB77" s="1121">
        <v>983.90482420235196</v>
      </c>
      <c r="AC77" s="1153">
        <v>297.95690586782001</v>
      </c>
      <c r="AD77" s="1123">
        <v>14.6372157476761</v>
      </c>
      <c r="AE77" s="804">
        <v>1.5</v>
      </c>
      <c r="AF77" s="1123">
        <v>70.320047769692806</v>
      </c>
      <c r="AG77" s="1123">
        <v>48.241933962063698</v>
      </c>
      <c r="AH77" s="1123">
        <v>1.830468E-2</v>
      </c>
      <c r="AI77" s="1123">
        <v>8.0565280000000005E-5</v>
      </c>
      <c r="AJ77" s="1123">
        <v>-6.4501209999999999E-5</v>
      </c>
      <c r="AK77" s="1123">
        <v>8.4370359999999992E-6</v>
      </c>
      <c r="AL77" s="1122">
        <v>8.5665908511703606E-3</v>
      </c>
      <c r="AM77" s="1162">
        <v>0.60240307787771308</v>
      </c>
      <c r="AN77" s="1163">
        <v>0.80755020383116205</v>
      </c>
      <c r="AO77" s="74"/>
      <c r="AP77" s="1126">
        <v>1.1229671942758368</v>
      </c>
      <c r="AQ77" s="150"/>
      <c r="AR77" s="739"/>
      <c r="AS77" s="739"/>
      <c r="AT77" s="739"/>
      <c r="AU77" s="739"/>
      <c r="AW77" s="936"/>
      <c r="AX77" s="937"/>
      <c r="AY77" s="937"/>
      <c r="AZ77" s="937"/>
      <c r="BA77" s="937"/>
      <c r="BB77" s="937"/>
      <c r="BC77" s="937"/>
      <c r="BD77" s="937"/>
      <c r="BE77" s="937"/>
      <c r="BF77" s="937"/>
      <c r="BG77" s="937"/>
      <c r="BH77" s="937"/>
      <c r="BI77" s="739"/>
      <c r="BJ77" s="911"/>
      <c r="BK77" s="739"/>
      <c r="BL77" s="739"/>
      <c r="BM77" s="739"/>
      <c r="BN77" s="739"/>
      <c r="BO77" s="739"/>
      <c r="BP77" s="739"/>
      <c r="BQ77" s="739"/>
      <c r="BR77" s="739"/>
      <c r="BS77" s="739"/>
      <c r="BT77" s="739"/>
      <c r="BU77" s="739"/>
      <c r="BV77" s="739"/>
      <c r="BW77" s="739"/>
      <c r="BX77" s="739"/>
      <c r="BY77" s="739"/>
      <c r="BZ77" s="739"/>
      <c r="CA77" s="739"/>
      <c r="CB77" s="739"/>
      <c r="CC77" s="739"/>
      <c r="CD77" s="739"/>
    </row>
    <row r="78" spans="1:82">
      <c r="A78" s="913"/>
      <c r="B78" s="912"/>
      <c r="C78" s="790">
        <v>3.133</v>
      </c>
      <c r="D78" s="785">
        <v>101.7</v>
      </c>
      <c r="E78" s="1112">
        <v>5.1251455952894501E-2</v>
      </c>
      <c r="F78" s="785">
        <v>100</v>
      </c>
      <c r="G78" s="791">
        <v>47.5</v>
      </c>
      <c r="H78" s="1122">
        <v>1005.28504587646</v>
      </c>
      <c r="I78" s="1122">
        <v>85.804596782013405</v>
      </c>
      <c r="J78" s="1122">
        <v>21.905754619643901</v>
      </c>
      <c r="K78" s="1122">
        <v>300.15964690152401</v>
      </c>
      <c r="L78" s="1123">
        <f t="shared" si="5"/>
        <v>30.342517636104024</v>
      </c>
      <c r="M78" s="1122">
        <f t="shared" si="1"/>
        <v>974.94252824035595</v>
      </c>
      <c r="N78" s="1122">
        <v>1.5</v>
      </c>
      <c r="O78" s="1122">
        <v>1009.1115931553001</v>
      </c>
      <c r="P78" s="1122">
        <v>306.22076363449298</v>
      </c>
      <c r="Q78" s="1122">
        <v>25.1030138539668</v>
      </c>
      <c r="R78" s="1124">
        <v>0.12963219061853301</v>
      </c>
      <c r="S78" s="1125">
        <v>-2.5210170000000001</v>
      </c>
      <c r="T78" s="1125">
        <v>2.852592E-2</v>
      </c>
      <c r="U78" s="1125">
        <v>-6.6590910000000004E-4</v>
      </c>
      <c r="V78" s="1125">
        <v>-1.4769189999999999E-3</v>
      </c>
      <c r="W78" s="1125">
        <f t="shared" si="2"/>
        <v>5.5051602948606559</v>
      </c>
      <c r="X78" s="1126">
        <v>0.71364598872895701</v>
      </c>
      <c r="Y78" s="1126">
        <v>0.71556344843756248</v>
      </c>
      <c r="AA78" s="481">
        <v>47.5</v>
      </c>
      <c r="AB78" s="1121">
        <v>1005.28504587646</v>
      </c>
      <c r="AC78" s="1153">
        <v>300.15964690152401</v>
      </c>
      <c r="AD78" s="1123">
        <v>21.905754619643901</v>
      </c>
      <c r="AE78" s="804">
        <v>1.5</v>
      </c>
      <c r="AF78" s="1123">
        <v>62.716198479566501</v>
      </c>
      <c r="AG78" s="1123">
        <v>85.804596782013405</v>
      </c>
      <c r="AH78" s="1123">
        <v>2.5879340000000001E-2</v>
      </c>
      <c r="AI78" s="1123">
        <v>1.1432100000000001E-4</v>
      </c>
      <c r="AJ78" s="1123">
        <v>-9.1204309999999998E-5</v>
      </c>
      <c r="AK78" s="1123">
        <v>1.105955E-5</v>
      </c>
      <c r="AL78" s="1122">
        <v>1.2125774517498199E-2</v>
      </c>
      <c r="AM78" s="1162">
        <v>0.76048248135788676</v>
      </c>
      <c r="AN78" s="1163">
        <v>0.76252578369564827</v>
      </c>
      <c r="AO78" s="74"/>
      <c r="AP78" s="1126">
        <v>1.4780892321332106</v>
      </c>
      <c r="AQ78" s="150"/>
      <c r="AR78" s="739"/>
      <c r="AS78" s="739"/>
      <c r="AT78" s="739"/>
      <c r="AU78" s="739"/>
      <c r="AW78" s="936"/>
      <c r="AX78" s="937"/>
      <c r="AY78" s="937"/>
      <c r="AZ78" s="937"/>
      <c r="BA78" s="937"/>
      <c r="BB78" s="937"/>
      <c r="BC78" s="937"/>
      <c r="BD78" s="937"/>
      <c r="BE78" s="937"/>
      <c r="BF78" s="937"/>
      <c r="BG78" s="937"/>
      <c r="BH78" s="937"/>
      <c r="BI78" s="739"/>
      <c r="BJ78" s="911"/>
      <c r="BK78" s="739"/>
      <c r="BL78" s="739"/>
      <c r="BM78" s="739"/>
      <c r="BN78" s="739"/>
      <c r="BO78" s="739"/>
      <c r="BP78" s="739"/>
      <c r="BQ78" s="739"/>
      <c r="BR78" s="739"/>
      <c r="BS78" s="739"/>
      <c r="BT78" s="739"/>
      <c r="BU78" s="739"/>
      <c r="BV78" s="739"/>
      <c r="BW78" s="739"/>
      <c r="BX78" s="739"/>
      <c r="BY78" s="739"/>
      <c r="BZ78" s="739"/>
      <c r="CA78" s="739"/>
      <c r="CB78" s="739"/>
      <c r="CC78" s="739"/>
      <c r="CD78" s="739"/>
    </row>
    <row r="79" spans="1:82">
      <c r="A79" s="913"/>
      <c r="B79" s="912"/>
      <c r="C79" s="790">
        <v>9.0500000000000007</v>
      </c>
      <c r="D79" s="785">
        <v>38.700000000000003</v>
      </c>
      <c r="E79" s="1112">
        <v>2.5398618774999999</v>
      </c>
      <c r="F79" s="785">
        <v>100</v>
      </c>
      <c r="G79" s="791">
        <v>50.2</v>
      </c>
      <c r="H79" s="1122">
        <v>753.59481173998995</v>
      </c>
      <c r="I79" s="1122">
        <v>20.1434668336566</v>
      </c>
      <c r="J79" s="1122">
        <v>8.32986908483017</v>
      </c>
      <c r="K79" s="1122">
        <v>288.13696478608301</v>
      </c>
      <c r="L79" s="1123">
        <f t="shared" si="5"/>
        <v>11.075879996162401</v>
      </c>
      <c r="M79" s="1122">
        <f t="shared" si="1"/>
        <v>742.51893174382758</v>
      </c>
      <c r="N79" s="1122">
        <v>1.5</v>
      </c>
      <c r="O79" s="1122">
        <v>756.01571002390597</v>
      </c>
      <c r="P79" s="1122">
        <v>297.71166570149597</v>
      </c>
      <c r="Q79" s="1122">
        <v>12.1972545487624</v>
      </c>
      <c r="R79" s="1124">
        <v>0.15792638864692099</v>
      </c>
      <c r="S79" s="1125">
        <v>-2.0949977999999998</v>
      </c>
      <c r="T79" s="1125">
        <v>2.6593410000000001E-2</v>
      </c>
      <c r="U79" s="1125">
        <v>-6.3450476000000003E-4</v>
      </c>
      <c r="V79" s="1125">
        <v>-1.1950710799999999E-3</v>
      </c>
      <c r="W79" s="1125">
        <f t="shared" si="2"/>
        <v>5.3278984349712477</v>
      </c>
      <c r="X79" s="1126">
        <v>0.84141575891259202</v>
      </c>
      <c r="Y79" s="1126">
        <v>2.4433336242861743</v>
      </c>
      <c r="AA79" s="481">
        <v>50.2</v>
      </c>
      <c r="AB79" s="1121">
        <v>753.59481173998995</v>
      </c>
      <c r="AC79" s="1153">
        <v>288.13696478608301</v>
      </c>
      <c r="AD79" s="1123">
        <v>8.32986908483017</v>
      </c>
      <c r="AE79" s="804">
        <v>1.5</v>
      </c>
      <c r="AF79" s="1123">
        <v>24.3405458296475</v>
      </c>
      <c r="AG79" s="1123">
        <v>20.1434668336566</v>
      </c>
      <c r="AH79" s="1123">
        <v>2.8806430000000001E-2</v>
      </c>
      <c r="AI79" s="1123">
        <v>1.2729956E-4</v>
      </c>
      <c r="AJ79" s="1123">
        <v>-1.0150816E-4</v>
      </c>
      <c r="AK79" s="1123">
        <v>1.2144219999999999E-5</v>
      </c>
      <c r="AL79" s="1122">
        <v>9.7703867305654196E-3</v>
      </c>
      <c r="AM79" s="1162">
        <v>0.23781654598870738</v>
      </c>
      <c r="AN79" s="1163">
        <v>0.69058031902890749</v>
      </c>
      <c r="AO79" s="74"/>
      <c r="AP79" s="1126">
        <v>3.1339139433150818</v>
      </c>
      <c r="AQ79" s="150"/>
      <c r="AR79" s="739"/>
      <c r="AS79" s="739"/>
      <c r="AT79" s="739"/>
      <c r="AU79" s="739"/>
      <c r="AW79" s="936"/>
      <c r="AX79" s="937"/>
      <c r="AY79" s="937"/>
      <c r="AZ79" s="937"/>
      <c r="BA79" s="937"/>
      <c r="BB79" s="937"/>
      <c r="BC79" s="937"/>
      <c r="BD79" s="937"/>
      <c r="BE79" s="937"/>
      <c r="BF79" s="937"/>
      <c r="BG79" s="937"/>
      <c r="BH79" s="937"/>
      <c r="BI79" s="739"/>
      <c r="BJ79" s="911"/>
      <c r="BK79" s="739"/>
      <c r="BL79" s="739"/>
      <c r="BM79" s="739"/>
      <c r="BN79" s="739"/>
      <c r="BO79" s="739"/>
      <c r="BP79" s="739"/>
      <c r="BQ79" s="739"/>
      <c r="BR79" s="739"/>
      <c r="BS79" s="739"/>
      <c r="BT79" s="739"/>
      <c r="BU79" s="739"/>
      <c r="BV79" s="739"/>
      <c r="BW79" s="739"/>
      <c r="BX79" s="739"/>
      <c r="BY79" s="739"/>
      <c r="BZ79" s="739"/>
      <c r="CA79" s="739"/>
      <c r="CB79" s="739"/>
      <c r="CC79" s="739"/>
      <c r="CD79" s="739"/>
    </row>
    <row r="80" spans="1:82">
      <c r="A80" s="913"/>
      <c r="B80" s="912"/>
      <c r="C80" s="790">
        <v>28.716999999999999</v>
      </c>
      <c r="D80" s="785">
        <v>77.3</v>
      </c>
      <c r="E80" s="1112">
        <v>0.20938369895270401</v>
      </c>
      <c r="F80" s="785">
        <v>100</v>
      </c>
      <c r="G80" s="791">
        <v>39.5</v>
      </c>
      <c r="H80" s="1122">
        <v>983.90482420235196</v>
      </c>
      <c r="I80" s="1122">
        <v>48.241933962063698</v>
      </c>
      <c r="J80" s="1122">
        <v>14.6372157476761</v>
      </c>
      <c r="K80" s="1122">
        <v>297.95690586782001</v>
      </c>
      <c r="L80" s="1123">
        <f t="shared" si="5"/>
        <v>20.125793791865718</v>
      </c>
      <c r="M80" s="1122">
        <f t="shared" si="1"/>
        <v>963.77903041048626</v>
      </c>
      <c r="N80" s="1122">
        <v>0.75</v>
      </c>
      <c r="O80" s="1122">
        <v>996.93371192853704</v>
      </c>
      <c r="P80" s="1122">
        <v>314.816707974704</v>
      </c>
      <c r="Q80" s="1122">
        <v>26.233492361651301</v>
      </c>
      <c r="R80" s="1124">
        <v>4.0894645133810602E-2</v>
      </c>
      <c r="S80" s="1125">
        <v>-2.5499640000000001</v>
      </c>
      <c r="T80" s="1125">
        <v>2.86276E-2</v>
      </c>
      <c r="U80" s="1125">
        <v>-6.4305429999999999E-4</v>
      </c>
      <c r="V80" s="1125">
        <v>-1.296508E-3</v>
      </c>
      <c r="W80" s="1125">
        <f t="shared" si="2"/>
        <v>5.787388346231209</v>
      </c>
      <c r="X80" s="1126">
        <v>0.23667319267067599</v>
      </c>
      <c r="Y80" s="1126">
        <v>0.3172717603899336</v>
      </c>
      <c r="AA80" s="481">
        <v>39.5</v>
      </c>
      <c r="AB80" s="1121">
        <v>983.90482420235196</v>
      </c>
      <c r="AC80" s="1153">
        <v>297.95690586782001</v>
      </c>
      <c r="AD80" s="1123">
        <v>14.6372157476761</v>
      </c>
      <c r="AE80" s="804">
        <v>0.75</v>
      </c>
      <c r="AF80" s="1123">
        <v>71.845704129080701</v>
      </c>
      <c r="AG80" s="1123">
        <v>48.241933962063698</v>
      </c>
      <c r="AH80" s="1123">
        <v>1.830468E-2</v>
      </c>
      <c r="AI80" s="1123">
        <v>8.0565280000000005E-5</v>
      </c>
      <c r="AJ80" s="1123">
        <v>-6.4501209999999999E-5</v>
      </c>
      <c r="AK80" s="1123">
        <v>8.4370359999999992E-6</v>
      </c>
      <c r="AL80" s="1122">
        <v>8.5665908511703606E-3</v>
      </c>
      <c r="AM80" s="1162">
        <v>0.61547275168807536</v>
      </c>
      <c r="AN80" s="1163">
        <v>0.82507072810661641</v>
      </c>
      <c r="AO80" s="74"/>
      <c r="AP80" s="1126">
        <v>1.1423424884965501</v>
      </c>
      <c r="AQ80" s="150"/>
      <c r="AR80" s="739"/>
      <c r="AS80" s="739"/>
      <c r="AT80" s="739"/>
      <c r="AU80" s="739"/>
      <c r="AW80" s="936"/>
      <c r="AX80" s="937"/>
      <c r="AY80" s="937"/>
      <c r="AZ80" s="937"/>
      <c r="BA80" s="937"/>
      <c r="BB80" s="937"/>
      <c r="BC80" s="937"/>
      <c r="BD80" s="937"/>
      <c r="BE80" s="937"/>
      <c r="BF80" s="937"/>
      <c r="BG80" s="937"/>
      <c r="BH80" s="937"/>
      <c r="BI80" s="739"/>
      <c r="BJ80" s="911"/>
      <c r="BK80" s="739"/>
      <c r="BL80" s="739"/>
      <c r="BM80" s="739"/>
      <c r="BN80" s="739"/>
      <c r="BO80" s="739"/>
      <c r="BP80" s="739"/>
      <c r="BQ80" s="739"/>
      <c r="BR80" s="739"/>
      <c r="BS80" s="739"/>
      <c r="BT80" s="739"/>
      <c r="BU80" s="739"/>
      <c r="BV80" s="739"/>
      <c r="BW80" s="739"/>
      <c r="BX80" s="739"/>
      <c r="BY80" s="739"/>
      <c r="BZ80" s="739"/>
      <c r="CA80" s="739"/>
      <c r="CB80" s="739"/>
      <c r="CC80" s="739"/>
      <c r="CD80" s="739"/>
    </row>
    <row r="81" spans="1:82">
      <c r="A81" s="913"/>
      <c r="B81" s="912"/>
      <c r="C81" s="790">
        <v>3.133</v>
      </c>
      <c r="D81" s="785">
        <v>101.7</v>
      </c>
      <c r="E81" s="1112">
        <v>5.1251455952894501E-2</v>
      </c>
      <c r="F81" s="785">
        <v>100</v>
      </c>
      <c r="G81" s="791">
        <v>47.5</v>
      </c>
      <c r="H81" s="1122">
        <v>1005.28504587646</v>
      </c>
      <c r="I81" s="1122">
        <v>85.804596782013405</v>
      </c>
      <c r="J81" s="1122">
        <v>21.905754619643901</v>
      </c>
      <c r="K81" s="1122">
        <v>300.15964690152401</v>
      </c>
      <c r="L81" s="1123">
        <f t="shared" si="5"/>
        <v>30.342517636104024</v>
      </c>
      <c r="M81" s="1122">
        <f t="shared" si="1"/>
        <v>974.94252824035595</v>
      </c>
      <c r="N81" s="1122">
        <v>0.75</v>
      </c>
      <c r="O81" s="1122">
        <v>1009.53633146492</v>
      </c>
      <c r="P81" s="1122">
        <v>306.76329303963303</v>
      </c>
      <c r="Q81" s="1122">
        <v>25.567926820659199</v>
      </c>
      <c r="R81" s="1124">
        <v>0.12963219061853301</v>
      </c>
      <c r="S81" s="1125">
        <v>-2.5210170000000001</v>
      </c>
      <c r="T81" s="1125">
        <v>2.852592E-2</v>
      </c>
      <c r="U81" s="1125">
        <v>-6.6590910000000004E-4</v>
      </c>
      <c r="V81" s="1125">
        <v>-1.4769189999999999E-3</v>
      </c>
      <c r="W81" s="1125">
        <f t="shared" si="2"/>
        <v>5.5196669693699807</v>
      </c>
      <c r="X81" s="1126">
        <v>0.71552652072419198</v>
      </c>
      <c r="Y81" s="1126">
        <v>0.71744903314014608</v>
      </c>
      <c r="AA81" s="481">
        <v>47.5</v>
      </c>
      <c r="AB81" s="1121">
        <v>1005.28504587646</v>
      </c>
      <c r="AC81" s="1153">
        <v>300.15964690152401</v>
      </c>
      <c r="AD81" s="1123">
        <v>21.905754619643901</v>
      </c>
      <c r="AE81" s="804">
        <v>0.75</v>
      </c>
      <c r="AF81" s="1123">
        <v>63.7229413056208</v>
      </c>
      <c r="AG81" s="1123">
        <v>85.804596782013405</v>
      </c>
      <c r="AH81" s="1123">
        <v>2.5879340000000001E-2</v>
      </c>
      <c r="AI81" s="1123">
        <v>1.1432100000000001E-4</v>
      </c>
      <c r="AJ81" s="1123">
        <v>-9.1204309999999998E-5</v>
      </c>
      <c r="AK81" s="1123">
        <v>1.105955E-5</v>
      </c>
      <c r="AL81" s="1122">
        <v>1.2125774517498199E-2</v>
      </c>
      <c r="AM81" s="1162">
        <v>0.77269001786373015</v>
      </c>
      <c r="AN81" s="1163">
        <v>0.77476612002067513</v>
      </c>
      <c r="AO81" s="74"/>
      <c r="AP81" s="1126">
        <v>1.4922151531608212</v>
      </c>
      <c r="AQ81" s="150"/>
      <c r="AR81" s="739"/>
      <c r="AS81" s="739"/>
      <c r="AT81" s="739"/>
      <c r="AU81" s="739"/>
      <c r="AW81" s="936"/>
      <c r="AX81" s="937"/>
      <c r="AY81" s="937"/>
      <c r="AZ81" s="937"/>
      <c r="BA81" s="937"/>
      <c r="BB81" s="937"/>
      <c r="BC81" s="937"/>
      <c r="BD81" s="937"/>
      <c r="BE81" s="937"/>
      <c r="BF81" s="937"/>
      <c r="BG81" s="937"/>
      <c r="BH81" s="937"/>
      <c r="BI81" s="739"/>
      <c r="BJ81" s="911"/>
      <c r="BK81" s="739"/>
      <c r="BL81" s="739"/>
      <c r="BM81" s="739"/>
      <c r="BN81" s="739"/>
      <c r="BO81" s="739"/>
      <c r="BP81" s="739"/>
      <c r="BQ81" s="739"/>
      <c r="BR81" s="739"/>
      <c r="BS81" s="739"/>
      <c r="BT81" s="739"/>
      <c r="BU81" s="739"/>
      <c r="BV81" s="739"/>
      <c r="BW81" s="739"/>
      <c r="BX81" s="739"/>
      <c r="BY81" s="739"/>
      <c r="BZ81" s="739"/>
      <c r="CA81" s="739"/>
      <c r="CB81" s="739"/>
      <c r="CC81" s="739"/>
      <c r="CD81" s="739"/>
    </row>
    <row r="82" spans="1:82">
      <c r="A82" s="913"/>
      <c r="B82" s="912"/>
      <c r="C82" s="790">
        <v>9.0500000000000007</v>
      </c>
      <c r="D82" s="785">
        <v>38.700000000000003</v>
      </c>
      <c r="E82" s="1112">
        <v>2.5398618774999999</v>
      </c>
      <c r="F82" s="785">
        <v>100</v>
      </c>
      <c r="G82" s="791">
        <v>50.2</v>
      </c>
      <c r="H82" s="1122">
        <v>753.59481173998995</v>
      </c>
      <c r="I82" s="1122">
        <v>20.1434668336566</v>
      </c>
      <c r="J82" s="1122">
        <v>8.32986908483017</v>
      </c>
      <c r="K82" s="1122">
        <v>288.13696478608301</v>
      </c>
      <c r="L82" s="1123">
        <f t="shared" si="5"/>
        <v>11.075879996162401</v>
      </c>
      <c r="M82" s="1122">
        <f t="shared" si="1"/>
        <v>742.51893174382758</v>
      </c>
      <c r="N82" s="1122">
        <v>0.75</v>
      </c>
      <c r="O82" s="1122">
        <v>756.24385038056505</v>
      </c>
      <c r="P82" s="1122">
        <v>298.44910860612902</v>
      </c>
      <c r="Q82" s="1122">
        <v>12.522912034653601</v>
      </c>
      <c r="R82" s="1124">
        <v>0.15792638864692099</v>
      </c>
      <c r="S82" s="1125">
        <v>-2.0949977999999998</v>
      </c>
      <c r="T82" s="1125">
        <v>2.6593410000000001E-2</v>
      </c>
      <c r="U82" s="1125">
        <v>-6.3450476000000003E-4</v>
      </c>
      <c r="V82" s="1125">
        <v>-1.1950710799999999E-3</v>
      </c>
      <c r="W82" s="1125">
        <f t="shared" si="2"/>
        <v>5.3469756165001234</v>
      </c>
      <c r="X82" s="1126">
        <v>0.84442854929700695</v>
      </c>
      <c r="Y82" s="1126">
        <v>2.4520822743693156</v>
      </c>
      <c r="AA82" s="481">
        <v>50.2</v>
      </c>
      <c r="AB82" s="1121">
        <v>753.59481173998995</v>
      </c>
      <c r="AC82" s="1153">
        <v>288.13696478608301</v>
      </c>
      <c r="AD82" s="1123">
        <v>8.32986908483017</v>
      </c>
      <c r="AE82" s="804">
        <v>0.75</v>
      </c>
      <c r="AF82" s="1123">
        <v>24.886085036747598</v>
      </c>
      <c r="AG82" s="1123">
        <v>20.1434668336566</v>
      </c>
      <c r="AH82" s="1123">
        <v>2.8806430000000001E-2</v>
      </c>
      <c r="AI82" s="1123">
        <v>1.2729956E-4</v>
      </c>
      <c r="AJ82" s="1123">
        <v>-1.0150816E-4</v>
      </c>
      <c r="AK82" s="1123">
        <v>1.2144219999999999E-5</v>
      </c>
      <c r="AL82" s="1122">
        <v>9.7703867305654196E-3</v>
      </c>
      <c r="AM82" s="1162">
        <v>0.24314667501876139</v>
      </c>
      <c r="AN82" s="1163">
        <v>0.70605814119109933</v>
      </c>
      <c r="AO82" s="74"/>
      <c r="AP82" s="1126">
        <v>3.1581404155604149</v>
      </c>
      <c r="AQ82" s="150"/>
      <c r="AR82" s="739"/>
      <c r="AS82" s="739"/>
      <c r="AT82" s="739"/>
      <c r="AU82" s="739"/>
      <c r="AW82" s="936"/>
      <c r="AX82" s="937"/>
      <c r="AY82" s="937"/>
      <c r="AZ82" s="937"/>
      <c r="BA82" s="937"/>
      <c r="BB82" s="937"/>
      <c r="BC82" s="937"/>
      <c r="BD82" s="937"/>
      <c r="BE82" s="937"/>
      <c r="BF82" s="937"/>
      <c r="BG82" s="937"/>
      <c r="BH82" s="937"/>
      <c r="BI82" s="739"/>
      <c r="BJ82" s="911"/>
      <c r="BK82" s="739"/>
      <c r="BL82" s="739"/>
      <c r="BM82" s="739"/>
      <c r="BN82" s="739"/>
      <c r="BO82" s="739"/>
      <c r="BP82" s="739"/>
      <c r="BQ82" s="739"/>
      <c r="BR82" s="739"/>
      <c r="BS82" s="739"/>
      <c r="BT82" s="739"/>
      <c r="BU82" s="739"/>
      <c r="BV82" s="739"/>
      <c r="BW82" s="739"/>
      <c r="BX82" s="739"/>
      <c r="BY82" s="739"/>
      <c r="BZ82" s="739"/>
      <c r="CA82" s="739"/>
      <c r="CB82" s="739"/>
      <c r="CC82" s="739"/>
      <c r="CD82" s="739"/>
    </row>
    <row r="83" spans="1:82">
      <c r="A83" s="913"/>
      <c r="B83" s="912"/>
      <c r="C83" s="790">
        <v>28.716999999999999</v>
      </c>
      <c r="D83" s="785">
        <v>77.3</v>
      </c>
      <c r="E83" s="1112">
        <v>0.20938369895270401</v>
      </c>
      <c r="F83" s="785">
        <v>100</v>
      </c>
      <c r="G83" s="791">
        <v>39.5</v>
      </c>
      <c r="H83" s="1122">
        <v>983.90482420235196</v>
      </c>
      <c r="I83" s="1122">
        <v>48.241933962063698</v>
      </c>
      <c r="J83" s="1122">
        <v>14.6372157476761</v>
      </c>
      <c r="K83" s="1122">
        <v>297.95690586782001</v>
      </c>
      <c r="L83" s="1123">
        <f t="shared" si="5"/>
        <v>20.125793791865718</v>
      </c>
      <c r="M83" s="1122">
        <f t="shared" si="1"/>
        <v>963.77903041048626</v>
      </c>
      <c r="N83" s="1122">
        <v>0.35</v>
      </c>
      <c r="O83" s="1122">
        <v>997.66762107201896</v>
      </c>
      <c r="P83" s="1122">
        <v>315.90378059065</v>
      </c>
      <c r="Q83" s="1122">
        <v>26.615050606314998</v>
      </c>
      <c r="R83" s="1124">
        <v>4.0894645133810602E-2</v>
      </c>
      <c r="S83" s="1125">
        <v>-2.5499640000000001</v>
      </c>
      <c r="T83" s="1125">
        <v>2.86276E-2</v>
      </c>
      <c r="U83" s="1125">
        <v>-6.4305429999999999E-4</v>
      </c>
      <c r="V83" s="1125">
        <v>-1.296508E-3</v>
      </c>
      <c r="W83" s="1125">
        <f t="shared" si="2"/>
        <v>5.8175419895042673</v>
      </c>
      <c r="X83" s="1126">
        <v>0.23790631521181901</v>
      </c>
      <c r="Y83" s="1126">
        <v>0.31892482026963592</v>
      </c>
      <c r="AA83" s="481">
        <v>39.5</v>
      </c>
      <c r="AB83" s="1121">
        <v>983.90482420235196</v>
      </c>
      <c r="AC83" s="1153">
        <v>297.95690586782001</v>
      </c>
      <c r="AD83" s="1123">
        <v>14.6372157476761</v>
      </c>
      <c r="AE83" s="804">
        <v>0.35</v>
      </c>
      <c r="AF83" s="1123">
        <v>73.392921256946806</v>
      </c>
      <c r="AG83" s="1123">
        <v>48.241933962063698</v>
      </c>
      <c r="AH83" s="1123">
        <v>1.830468E-2</v>
      </c>
      <c r="AI83" s="1123">
        <v>8.0565280000000005E-5</v>
      </c>
      <c r="AJ83" s="1123">
        <v>-6.4501209999999999E-5</v>
      </c>
      <c r="AK83" s="1123">
        <v>8.4370359999999992E-6</v>
      </c>
      <c r="AL83" s="1122">
        <v>8.5665908511703606E-3</v>
      </c>
      <c r="AM83" s="1162">
        <v>0.62872712778042716</v>
      </c>
      <c r="AN83" s="1163">
        <v>0.84283885464531638</v>
      </c>
      <c r="AO83" s="74"/>
      <c r="AP83" s="1126">
        <v>1.1617636749149522</v>
      </c>
      <c r="AQ83" s="150"/>
      <c r="AR83" s="739"/>
      <c r="AS83" s="739"/>
      <c r="AT83" s="739"/>
      <c r="AU83" s="739"/>
      <c r="AW83" s="936"/>
      <c r="AX83" s="937"/>
      <c r="AY83" s="937"/>
      <c r="AZ83" s="937"/>
      <c r="BA83" s="937"/>
      <c r="BB83" s="937"/>
      <c r="BC83" s="937"/>
      <c r="BD83" s="937"/>
      <c r="BE83" s="937"/>
      <c r="BF83" s="937"/>
      <c r="BG83" s="937"/>
      <c r="BH83" s="937"/>
      <c r="BI83" s="739"/>
      <c r="BJ83" s="911"/>
      <c r="BK83" s="739"/>
      <c r="BL83" s="739"/>
      <c r="BM83" s="739"/>
      <c r="BN83" s="739"/>
      <c r="BO83" s="739"/>
      <c r="BP83" s="739"/>
      <c r="BQ83" s="739"/>
      <c r="BR83" s="739"/>
      <c r="BS83" s="739"/>
      <c r="BT83" s="739"/>
      <c r="BU83" s="739"/>
      <c r="BV83" s="739"/>
      <c r="BW83" s="739"/>
      <c r="BX83" s="739"/>
      <c r="BY83" s="739"/>
      <c r="BZ83" s="739"/>
      <c r="CA83" s="739"/>
      <c r="CB83" s="739"/>
      <c r="CC83" s="739"/>
      <c r="CD83" s="739"/>
    </row>
    <row r="84" spans="1:82">
      <c r="A84" s="913"/>
      <c r="B84" s="912"/>
      <c r="C84" s="790">
        <v>3.133</v>
      </c>
      <c r="D84" s="785">
        <v>101.7</v>
      </c>
      <c r="E84" s="1112">
        <v>5.1251455952894501E-2</v>
      </c>
      <c r="F84" s="785">
        <v>100</v>
      </c>
      <c r="G84" s="791">
        <v>47.5</v>
      </c>
      <c r="H84" s="1122">
        <v>1005.28504587646</v>
      </c>
      <c r="I84" s="1122">
        <v>85.804596782013405</v>
      </c>
      <c r="J84" s="1122">
        <v>21.905754619643901</v>
      </c>
      <c r="K84" s="1122">
        <v>300.15964690152401</v>
      </c>
      <c r="L84" s="1123">
        <f t="shared" si="5"/>
        <v>30.342517636104024</v>
      </c>
      <c r="M84" s="1122">
        <f t="shared" si="1"/>
        <v>974.94252824035595</v>
      </c>
      <c r="N84" s="1122">
        <v>0.35</v>
      </c>
      <c r="O84" s="1122">
        <v>1009.9908797394</v>
      </c>
      <c r="P84" s="1122">
        <v>307.365311420399</v>
      </c>
      <c r="Q84" s="1122">
        <v>26.0396310891512</v>
      </c>
      <c r="R84" s="1124">
        <v>0.12963219061853301</v>
      </c>
      <c r="S84" s="1125">
        <v>-2.5210170000000001</v>
      </c>
      <c r="T84" s="1125">
        <v>2.852592E-2</v>
      </c>
      <c r="U84" s="1125">
        <v>-6.6590910000000004E-4</v>
      </c>
      <c r="V84" s="1125">
        <v>-1.4769189999999999E-3</v>
      </c>
      <c r="W84" s="1125">
        <f t="shared" si="2"/>
        <v>5.5358407407093573</v>
      </c>
      <c r="X84" s="1126">
        <v>0.71762316213347899</v>
      </c>
      <c r="Y84" s="1126">
        <v>0.71955130791035604</v>
      </c>
      <c r="AA84" s="481">
        <v>47.5</v>
      </c>
      <c r="AB84" s="1121">
        <v>1005.28504587646</v>
      </c>
      <c r="AC84" s="1153">
        <v>300.15964690152401</v>
      </c>
      <c r="AD84" s="1123">
        <v>21.905754619643901</v>
      </c>
      <c r="AE84" s="804">
        <v>0.35</v>
      </c>
      <c r="AF84" s="1123">
        <v>64.751686917727099</v>
      </c>
      <c r="AG84" s="1123">
        <v>85.804596782013405</v>
      </c>
      <c r="AH84" s="1123">
        <v>2.5879340000000001E-2</v>
      </c>
      <c r="AI84" s="1123">
        <v>1.1432100000000001E-4</v>
      </c>
      <c r="AJ84" s="1123">
        <v>-9.1204309999999998E-5</v>
      </c>
      <c r="AK84" s="1123">
        <v>1.105955E-5</v>
      </c>
      <c r="AL84" s="1122">
        <v>1.2125774517498199E-2</v>
      </c>
      <c r="AM84" s="1162">
        <v>0.78516435519199679</v>
      </c>
      <c r="AN84" s="1163">
        <v>0.7872739740219088</v>
      </c>
      <c r="AO84" s="74"/>
      <c r="AP84" s="1126">
        <v>1.5068252819322647</v>
      </c>
      <c r="AQ84" s="150"/>
      <c r="AR84" s="739"/>
      <c r="AS84" s="739"/>
      <c r="AT84" s="739"/>
      <c r="AU84" s="739"/>
      <c r="AW84" s="936"/>
      <c r="AX84" s="937"/>
      <c r="AY84" s="937"/>
      <c r="AZ84" s="937"/>
      <c r="BA84" s="937"/>
      <c r="BB84" s="937"/>
      <c r="BC84" s="937"/>
      <c r="BD84" s="937"/>
      <c r="BE84" s="937"/>
      <c r="BF84" s="937"/>
      <c r="BG84" s="937"/>
      <c r="BH84" s="937"/>
      <c r="BI84" s="739"/>
      <c r="BJ84" s="911"/>
      <c r="BK84" s="739"/>
      <c r="BL84" s="739"/>
      <c r="BM84" s="739"/>
      <c r="BN84" s="739"/>
      <c r="BO84" s="739"/>
      <c r="BP84" s="739"/>
      <c r="BQ84" s="739"/>
      <c r="BR84" s="739"/>
      <c r="BS84" s="739"/>
      <c r="BT84" s="739"/>
      <c r="BU84" s="739"/>
      <c r="BV84" s="739"/>
      <c r="BW84" s="739"/>
      <c r="BX84" s="739"/>
      <c r="BY84" s="739"/>
      <c r="BZ84" s="739"/>
      <c r="CA84" s="739"/>
      <c r="CB84" s="739"/>
      <c r="CC84" s="739"/>
      <c r="CD84" s="739"/>
    </row>
    <row r="85" spans="1:82">
      <c r="A85" s="913"/>
      <c r="B85" s="912"/>
      <c r="C85" s="790">
        <v>9.0500000000000007</v>
      </c>
      <c r="D85" s="785">
        <v>38.700000000000003</v>
      </c>
      <c r="E85" s="1112">
        <v>2.5398618774999999</v>
      </c>
      <c r="F85" s="785">
        <v>100</v>
      </c>
      <c r="G85" s="791">
        <v>50.2</v>
      </c>
      <c r="H85" s="1122">
        <v>753.59481173998995</v>
      </c>
      <c r="I85" s="1122">
        <v>20.1434668336566</v>
      </c>
      <c r="J85" s="1122">
        <v>8.32986908483017</v>
      </c>
      <c r="K85" s="1122">
        <v>288.13696478608301</v>
      </c>
      <c r="L85" s="1123">
        <f t="shared" si="5"/>
        <v>11.075879996162401</v>
      </c>
      <c r="M85" s="1122">
        <f t="shared" si="1"/>
        <v>742.51893174382758</v>
      </c>
      <c r="N85" s="1122">
        <v>0.35</v>
      </c>
      <c r="O85" s="1122">
        <v>756.46368929975597</v>
      </c>
      <c r="P85" s="1122">
        <v>299.095936034575</v>
      </c>
      <c r="Q85" s="1122">
        <v>12.8529181361898</v>
      </c>
      <c r="R85" s="1124">
        <v>0.15792638864692099</v>
      </c>
      <c r="S85" s="1125">
        <v>-2.0949977999999998</v>
      </c>
      <c r="T85" s="1125">
        <v>2.6593410000000001E-2</v>
      </c>
      <c r="U85" s="1125">
        <v>-6.3450476000000003E-4</v>
      </c>
      <c r="V85" s="1125">
        <v>-1.1950710799999999E-3</v>
      </c>
      <c r="W85" s="1125">
        <f t="shared" si="2"/>
        <v>5.3636430939152033</v>
      </c>
      <c r="X85" s="1126">
        <v>0.84706078381302596</v>
      </c>
      <c r="Y85" s="1126">
        <v>2.4597258525075572</v>
      </c>
      <c r="AA85" s="481">
        <v>50.2</v>
      </c>
      <c r="AB85" s="1121">
        <v>753.59481173998995</v>
      </c>
      <c r="AC85" s="1153">
        <v>288.13696478608301</v>
      </c>
      <c r="AD85" s="1123">
        <v>8.32986908483017</v>
      </c>
      <c r="AE85" s="804">
        <v>0.35</v>
      </c>
      <c r="AF85" s="1123">
        <v>25.417631494914598</v>
      </c>
      <c r="AG85" s="1123">
        <v>20.1434668336566</v>
      </c>
      <c r="AH85" s="1123">
        <v>2.8806430000000001E-2</v>
      </c>
      <c r="AI85" s="1123">
        <v>1.2729956E-4</v>
      </c>
      <c r="AJ85" s="1123">
        <v>-1.0150816E-4</v>
      </c>
      <c r="AK85" s="1123">
        <v>1.2144219999999999E-5</v>
      </c>
      <c r="AL85" s="1122">
        <v>9.7703867305654196E-3</v>
      </c>
      <c r="AM85" s="1162">
        <v>0.24834008948031527</v>
      </c>
      <c r="AN85" s="1163">
        <v>0.72113896662651511</v>
      </c>
      <c r="AO85" s="74"/>
      <c r="AP85" s="1126">
        <v>3.1808648191340723</v>
      </c>
      <c r="AQ85" s="150"/>
      <c r="AR85" s="739"/>
      <c r="AS85" s="739"/>
      <c r="AT85" s="739"/>
      <c r="AU85" s="739"/>
      <c r="AW85" s="936"/>
      <c r="AX85" s="937"/>
      <c r="AY85" s="937"/>
      <c r="AZ85" s="937"/>
      <c r="BA85" s="937"/>
      <c r="BB85" s="937"/>
      <c r="BC85" s="937"/>
      <c r="BD85" s="937"/>
      <c r="BE85" s="937"/>
      <c r="BF85" s="937"/>
      <c r="BG85" s="937"/>
      <c r="BH85" s="937"/>
      <c r="BI85" s="739"/>
      <c r="BJ85" s="911"/>
      <c r="BK85" s="739"/>
      <c r="BL85" s="739"/>
      <c r="BM85" s="739"/>
      <c r="BN85" s="739"/>
      <c r="BO85" s="739"/>
      <c r="BP85" s="739"/>
      <c r="BQ85" s="739"/>
      <c r="BR85" s="739"/>
      <c r="BS85" s="739"/>
      <c r="BT85" s="739"/>
      <c r="BU85" s="739"/>
      <c r="BV85" s="739"/>
      <c r="BW85" s="739"/>
      <c r="BX85" s="739"/>
      <c r="BY85" s="739"/>
      <c r="BZ85" s="739"/>
      <c r="CA85" s="739"/>
      <c r="CB85" s="739"/>
      <c r="CC85" s="739"/>
      <c r="CD85" s="739"/>
    </row>
    <row r="86" spans="1:82">
      <c r="A86" s="913"/>
      <c r="B86" s="912"/>
      <c r="C86" s="790">
        <v>28.716999999999999</v>
      </c>
      <c r="D86" s="785">
        <v>77.3</v>
      </c>
      <c r="E86" s="1112">
        <v>0.20938369895270401</v>
      </c>
      <c r="F86" s="785">
        <v>100</v>
      </c>
      <c r="G86" s="791">
        <v>39.5</v>
      </c>
      <c r="H86" s="1122">
        <v>983.90482420235196</v>
      </c>
      <c r="I86" s="1122">
        <v>48.241933962063698</v>
      </c>
      <c r="J86" s="1122">
        <v>14.6372157476761</v>
      </c>
      <c r="K86" s="1122">
        <v>297.95690586782001</v>
      </c>
      <c r="L86" s="1123">
        <f t="shared" si="5"/>
        <v>20.125793791865718</v>
      </c>
      <c r="M86" s="1122">
        <f t="shared" si="1"/>
        <v>963.77903041048626</v>
      </c>
      <c r="N86" s="1122">
        <v>0.25</v>
      </c>
      <c r="O86" s="1122">
        <v>997.92624521763298</v>
      </c>
      <c r="P86" s="1122">
        <v>316.30676628507399</v>
      </c>
      <c r="Q86" s="1122">
        <v>26.770625862331801</v>
      </c>
      <c r="R86" s="1124">
        <v>4.0894645133810602E-2</v>
      </c>
      <c r="S86" s="1125">
        <v>-2.5499640000000001</v>
      </c>
      <c r="T86" s="1125">
        <v>2.86276E-2</v>
      </c>
      <c r="U86" s="1125">
        <v>-6.4305429999999999E-4</v>
      </c>
      <c r="V86" s="1125">
        <v>-1.296508E-3</v>
      </c>
      <c r="W86" s="1125">
        <f t="shared" si="2"/>
        <v>5.82871048883701</v>
      </c>
      <c r="X86" s="1126">
        <v>0.238363047028709</v>
      </c>
      <c r="Y86" s="1126">
        <v>0.31953709116493928</v>
      </c>
      <c r="AA86" s="481">
        <v>39.5</v>
      </c>
      <c r="AB86" s="1121">
        <v>983.90482420235196</v>
      </c>
      <c r="AC86" s="1153">
        <v>297.95690586782001</v>
      </c>
      <c r="AD86" s="1123">
        <v>14.6372157476761</v>
      </c>
      <c r="AE86" s="804">
        <v>0.25</v>
      </c>
      <c r="AF86" s="1123">
        <v>73.992064569756707</v>
      </c>
      <c r="AG86" s="1123">
        <v>48.241933962063698</v>
      </c>
      <c r="AH86" s="1123">
        <v>1.830468E-2</v>
      </c>
      <c r="AI86" s="1123">
        <v>8.0565280000000005E-5</v>
      </c>
      <c r="AJ86" s="1123">
        <v>-6.4501209999999999E-5</v>
      </c>
      <c r="AK86" s="1123">
        <v>8.4370359999999992E-6</v>
      </c>
      <c r="AL86" s="1122">
        <v>8.5665908511703606E-3</v>
      </c>
      <c r="AM86" s="1162">
        <v>0.63385974340248441</v>
      </c>
      <c r="AN86" s="1163">
        <v>0.84971937193347802</v>
      </c>
      <c r="AO86" s="74"/>
      <c r="AP86" s="1126">
        <v>1.1692564630984172</v>
      </c>
      <c r="AQ86" s="150"/>
      <c r="AR86" s="739"/>
      <c r="AS86" s="739"/>
      <c r="AT86" s="739"/>
      <c r="AU86" s="739"/>
      <c r="AW86" s="936"/>
      <c r="AX86" s="937"/>
      <c r="AY86" s="937"/>
      <c r="AZ86" s="937"/>
      <c r="BA86" s="937"/>
      <c r="BB86" s="937"/>
      <c r="BC86" s="937"/>
      <c r="BD86" s="937"/>
      <c r="BE86" s="937"/>
      <c r="BF86" s="937"/>
      <c r="BG86" s="937"/>
      <c r="BH86" s="937"/>
      <c r="BI86" s="739"/>
      <c r="BJ86" s="911"/>
      <c r="BK86" s="739"/>
      <c r="BL86" s="739"/>
      <c r="BM86" s="739"/>
      <c r="BN86" s="739"/>
      <c r="BO86" s="739"/>
      <c r="BP86" s="739"/>
      <c r="BQ86" s="739"/>
      <c r="BR86" s="739"/>
      <c r="BS86" s="739"/>
      <c r="BT86" s="739"/>
      <c r="BU86" s="739"/>
      <c r="BV86" s="739"/>
      <c r="BW86" s="739"/>
      <c r="BX86" s="739"/>
      <c r="BY86" s="739"/>
      <c r="BZ86" s="739"/>
      <c r="CA86" s="739"/>
      <c r="CB86" s="739"/>
      <c r="CC86" s="739"/>
      <c r="CD86" s="739"/>
    </row>
    <row r="87" spans="1:82">
      <c r="A87" s="913"/>
      <c r="B87" s="912"/>
      <c r="C87" s="790">
        <v>3.133</v>
      </c>
      <c r="D87" s="785">
        <v>101.7</v>
      </c>
      <c r="E87" s="1112">
        <v>5.1251455952894501E-2</v>
      </c>
      <c r="F87" s="785">
        <v>100</v>
      </c>
      <c r="G87" s="791">
        <v>47.5</v>
      </c>
      <c r="H87" s="1122">
        <v>1005.28504587646</v>
      </c>
      <c r="I87" s="1122">
        <v>85.804596782013405</v>
      </c>
      <c r="J87" s="1122">
        <v>21.905754619643901</v>
      </c>
      <c r="K87" s="1122">
        <v>300.15964690152401</v>
      </c>
      <c r="L87" s="1123">
        <f t="shared" si="5"/>
        <v>30.342517636104024</v>
      </c>
      <c r="M87" s="1122">
        <f t="shared" ref="M87:M100" si="6">H87-L87</f>
        <v>974.94252824035595</v>
      </c>
      <c r="N87" s="1122">
        <v>0.25</v>
      </c>
      <c r="O87" s="1122">
        <v>1010.18658342199</v>
      </c>
      <c r="P87" s="1122">
        <v>307.63212466444998</v>
      </c>
      <c r="Q87" s="1122">
        <v>26.2323007040596</v>
      </c>
      <c r="R87" s="1124">
        <v>0.12963219061853301</v>
      </c>
      <c r="S87" s="1125">
        <v>-2.5210170000000001</v>
      </c>
      <c r="T87" s="1125">
        <v>2.852592E-2</v>
      </c>
      <c r="U87" s="1125">
        <v>-6.6590910000000004E-4</v>
      </c>
      <c r="V87" s="1125">
        <v>-1.4769189999999999E-3</v>
      </c>
      <c r="W87" s="1125">
        <f t="shared" si="2"/>
        <v>5.5430369556859747</v>
      </c>
      <c r="X87" s="1126">
        <v>0.71855602324505896</v>
      </c>
      <c r="Y87" s="1126">
        <v>0.72048667547979239</v>
      </c>
      <c r="AA87" s="481">
        <v>47.5</v>
      </c>
      <c r="AB87" s="1121">
        <v>1005.28504587646</v>
      </c>
      <c r="AC87" s="1153">
        <v>300.15964690152401</v>
      </c>
      <c r="AD87" s="1123">
        <v>21.905754619643901</v>
      </c>
      <c r="AE87" s="804">
        <v>0.25</v>
      </c>
      <c r="AF87" s="1123">
        <v>65.189613786843395</v>
      </c>
      <c r="AG87" s="1123">
        <v>85.804596782013405</v>
      </c>
      <c r="AH87" s="1123">
        <v>2.5879340000000001E-2</v>
      </c>
      <c r="AI87" s="1123">
        <v>1.1432100000000001E-4</v>
      </c>
      <c r="AJ87" s="1123">
        <v>-9.1204309999999998E-5</v>
      </c>
      <c r="AK87" s="1123">
        <v>1.105955E-5</v>
      </c>
      <c r="AL87" s="1122">
        <v>1.2125774517498199E-2</v>
      </c>
      <c r="AM87" s="1162">
        <v>0.79047455766205499</v>
      </c>
      <c r="AN87" s="1163">
        <v>0.7925984442093531</v>
      </c>
      <c r="AO87" s="74"/>
      <c r="AP87" s="1126">
        <v>1.5130851196891455</v>
      </c>
      <c r="AQ87" s="150"/>
      <c r="AR87" s="739"/>
      <c r="AS87" s="739"/>
      <c r="AT87" s="739"/>
      <c r="AU87" s="739"/>
      <c r="AW87" s="936"/>
      <c r="AX87" s="937"/>
      <c r="AY87" s="937"/>
      <c r="AZ87" s="937"/>
      <c r="BA87" s="937"/>
      <c r="BB87" s="937"/>
      <c r="BC87" s="937"/>
      <c r="BD87" s="937"/>
      <c r="BE87" s="937"/>
      <c r="BF87" s="937"/>
      <c r="BG87" s="937"/>
      <c r="BH87" s="937"/>
      <c r="BI87" s="739"/>
      <c r="BJ87" s="911"/>
      <c r="BK87" s="739"/>
      <c r="BL87" s="739"/>
      <c r="BM87" s="739"/>
      <c r="BN87" s="739"/>
      <c r="BO87" s="739"/>
      <c r="BP87" s="739"/>
      <c r="BQ87" s="739"/>
      <c r="BR87" s="739"/>
      <c r="BS87" s="739"/>
      <c r="BT87" s="739"/>
      <c r="BU87" s="739"/>
      <c r="BV87" s="739"/>
      <c r="BW87" s="739"/>
      <c r="BX87" s="739"/>
      <c r="BY87" s="739"/>
      <c r="BZ87" s="739"/>
      <c r="CA87" s="739"/>
      <c r="CB87" s="739"/>
      <c r="CC87" s="739"/>
      <c r="CD87" s="739"/>
    </row>
    <row r="88" spans="1:82">
      <c r="A88" s="913"/>
      <c r="B88" s="912"/>
      <c r="C88" s="790">
        <v>9.0500000000000007</v>
      </c>
      <c r="D88" s="785">
        <v>38.700000000000003</v>
      </c>
      <c r="E88" s="1112">
        <v>2.5398618774999999</v>
      </c>
      <c r="F88" s="785">
        <v>100</v>
      </c>
      <c r="G88" s="791">
        <v>50.2</v>
      </c>
      <c r="H88" s="1122">
        <v>753.59481173998995</v>
      </c>
      <c r="I88" s="1122">
        <v>20.1434668336566</v>
      </c>
      <c r="J88" s="1122">
        <v>8.32986908483017</v>
      </c>
      <c r="K88" s="1122">
        <v>288.13696478608301</v>
      </c>
      <c r="L88" s="1123">
        <f t="shared" si="5"/>
        <v>11.075879996162401</v>
      </c>
      <c r="M88" s="1122">
        <f t="shared" si="6"/>
        <v>742.51893174382758</v>
      </c>
      <c r="N88" s="1122">
        <v>0.25</v>
      </c>
      <c r="O88" s="1122">
        <v>756.54728174673596</v>
      </c>
      <c r="P88" s="1122">
        <v>299.339919351361</v>
      </c>
      <c r="Q88" s="1122">
        <v>13.0007047712246</v>
      </c>
      <c r="R88" s="1124">
        <v>0.15792638864692099</v>
      </c>
      <c r="S88" s="1125">
        <v>-2.0949977999999998</v>
      </c>
      <c r="T88" s="1125">
        <v>2.6593410000000001E-2</v>
      </c>
      <c r="U88" s="1125">
        <v>-6.3450476000000003E-4</v>
      </c>
      <c r="V88" s="1125">
        <v>-1.1950710799999999E-3</v>
      </c>
      <c r="W88" s="1125">
        <f t="shared" si="2"/>
        <v>5.369901786952604</v>
      </c>
      <c r="X88" s="1126">
        <v>0.84804919660207201</v>
      </c>
      <c r="Y88" s="1126">
        <v>2.4625960414439656</v>
      </c>
      <c r="AA88" s="481">
        <v>50.2</v>
      </c>
      <c r="AB88" s="1121">
        <v>753.59481173998995</v>
      </c>
      <c r="AC88" s="1153">
        <v>288.13696478608301</v>
      </c>
      <c r="AD88" s="1123">
        <v>8.32986908483017</v>
      </c>
      <c r="AE88" s="804">
        <v>0.25</v>
      </c>
      <c r="AF88" s="1123">
        <v>25.631591908187101</v>
      </c>
      <c r="AG88" s="1123">
        <v>20.1434668336566</v>
      </c>
      <c r="AH88" s="1123">
        <v>2.8806430000000001E-2</v>
      </c>
      <c r="AI88" s="1123">
        <v>1.2729956E-4</v>
      </c>
      <c r="AJ88" s="1123">
        <v>-1.0150816E-4</v>
      </c>
      <c r="AK88" s="1123">
        <v>1.2144219999999999E-5</v>
      </c>
      <c r="AL88" s="1122">
        <v>9.7703867305654196E-3</v>
      </c>
      <c r="AM88" s="1162">
        <v>0.25043056546301923</v>
      </c>
      <c r="AN88" s="1163">
        <v>0.72720936666977587</v>
      </c>
      <c r="AO88" s="74"/>
      <c r="AP88" s="1126">
        <v>3.1898054081137417</v>
      </c>
      <c r="AQ88" s="150"/>
      <c r="AR88" s="739"/>
      <c r="AS88" s="739"/>
      <c r="AT88" s="739"/>
      <c r="AU88" s="739"/>
      <c r="AW88" s="936"/>
      <c r="AX88" s="937"/>
      <c r="AY88" s="937"/>
      <c r="AZ88" s="937"/>
      <c r="BA88" s="937"/>
      <c r="BB88" s="937"/>
      <c r="BC88" s="937"/>
      <c r="BD88" s="937"/>
      <c r="BE88" s="937"/>
      <c r="BF88" s="937"/>
      <c r="BG88" s="937"/>
      <c r="BH88" s="937"/>
      <c r="BI88" s="739"/>
      <c r="BJ88" s="911"/>
      <c r="BK88" s="739"/>
      <c r="BL88" s="739"/>
      <c r="BM88" s="739"/>
      <c r="BN88" s="739"/>
      <c r="BO88" s="739"/>
      <c r="BP88" s="739"/>
      <c r="BQ88" s="739"/>
      <c r="BR88" s="739"/>
      <c r="BS88" s="739"/>
      <c r="BT88" s="739"/>
      <c r="BU88" s="739"/>
      <c r="BV88" s="739"/>
      <c r="BW88" s="739"/>
      <c r="BX88" s="739"/>
      <c r="BY88" s="739"/>
      <c r="BZ88" s="739"/>
      <c r="CA88" s="739"/>
      <c r="CB88" s="739"/>
      <c r="CC88" s="739"/>
      <c r="CD88" s="739"/>
    </row>
    <row r="89" spans="1:82">
      <c r="A89" s="913"/>
      <c r="B89" s="912"/>
      <c r="C89" s="790">
        <v>28.716999999999999</v>
      </c>
      <c r="D89" s="785">
        <v>77.3</v>
      </c>
      <c r="E89" s="1112">
        <v>0.20938369895270401</v>
      </c>
      <c r="F89" s="785">
        <v>100</v>
      </c>
      <c r="G89" s="791">
        <v>76</v>
      </c>
      <c r="H89" s="1122">
        <v>983.90482420235196</v>
      </c>
      <c r="I89" s="1122">
        <v>48.241933962063698</v>
      </c>
      <c r="J89" s="1122">
        <v>14.6372157476761</v>
      </c>
      <c r="K89" s="1122">
        <v>297.95690586782001</v>
      </c>
      <c r="L89" s="1123">
        <f t="shared" si="5"/>
        <v>20.125793791865718</v>
      </c>
      <c r="M89" s="1122">
        <f t="shared" si="6"/>
        <v>963.77903041048626</v>
      </c>
      <c r="N89" s="1122">
        <v>1.5</v>
      </c>
      <c r="O89" s="1122">
        <v>996.11297688156003</v>
      </c>
      <c r="P89" s="1122">
        <v>313.597673302761</v>
      </c>
      <c r="Q89" s="1122">
        <v>25.8191474647092</v>
      </c>
      <c r="R89" s="1124">
        <v>8.9663714645018003E-2</v>
      </c>
      <c r="S89" s="1125">
        <v>-3.2890760000000001</v>
      </c>
      <c r="T89" s="1125">
        <v>3.2302890000000001E-2</v>
      </c>
      <c r="U89" s="1125">
        <v>-8.206229E-4</v>
      </c>
      <c r="V89" s="1125">
        <v>-3.060527E-3</v>
      </c>
      <c r="W89" s="1125">
        <f t="shared" ref="W89:W100" si="7">S89+T89*P89+U89*O89+V89*Q89</f>
        <v>5.9445818272061226</v>
      </c>
      <c r="X89" s="1126">
        <v>0.533013288638569</v>
      </c>
      <c r="Y89" s="1126">
        <v>0.71452986495559057</v>
      </c>
      <c r="AA89" s="481">
        <v>76</v>
      </c>
      <c r="AB89" s="1121">
        <v>983.90482420235196</v>
      </c>
      <c r="AC89" s="1153">
        <v>297.95690586782001</v>
      </c>
      <c r="AD89" s="1123">
        <v>14.6372157476761</v>
      </c>
      <c r="AE89" s="804">
        <v>1.5</v>
      </c>
      <c r="AF89" s="1123">
        <v>70.320047769692806</v>
      </c>
      <c r="AG89" s="1123">
        <v>48.241933962063698</v>
      </c>
      <c r="AH89" s="1123">
        <v>6.5667390000000006E-2</v>
      </c>
      <c r="AI89" s="1123">
        <v>2.8982090000000002E-4</v>
      </c>
      <c r="AJ89" s="1123">
        <v>-2.3121750000000001E-4</v>
      </c>
      <c r="AK89" s="1123">
        <v>2.6464039999999999E-5</v>
      </c>
      <c r="AL89" s="1122">
        <v>2.7054806782877E-2</v>
      </c>
      <c r="AM89" s="1162">
        <v>1.9024953053717195</v>
      </c>
      <c r="AN89" s="1163">
        <v>2.5503861584728487</v>
      </c>
      <c r="AO89" s="74"/>
      <c r="AP89" s="1126">
        <v>3.2649160234284391</v>
      </c>
      <c r="AQ89" s="150"/>
      <c r="AR89" s="739"/>
      <c r="AS89" s="739"/>
      <c r="AT89" s="739"/>
      <c r="AU89" s="739"/>
      <c r="AW89" s="936"/>
      <c r="AX89" s="937"/>
      <c r="AY89" s="937"/>
      <c r="AZ89" s="937"/>
      <c r="BA89" s="937"/>
      <c r="BB89" s="937"/>
      <c r="BC89" s="937"/>
      <c r="BD89" s="937"/>
      <c r="BE89" s="937"/>
      <c r="BF89" s="937"/>
      <c r="BG89" s="937"/>
      <c r="BH89" s="937"/>
      <c r="BI89" s="739"/>
      <c r="BJ89" s="911"/>
      <c r="BK89" s="739"/>
      <c r="BL89" s="739"/>
      <c r="BM89" s="739"/>
      <c r="BN89" s="739"/>
      <c r="BO89" s="739"/>
      <c r="BP89" s="739"/>
      <c r="BQ89" s="739"/>
      <c r="BR89" s="739"/>
      <c r="BS89" s="739"/>
      <c r="BT89" s="739"/>
      <c r="BU89" s="739"/>
      <c r="BV89" s="739"/>
      <c r="BW89" s="739"/>
      <c r="BX89" s="739"/>
      <c r="BY89" s="739"/>
      <c r="BZ89" s="739"/>
      <c r="CA89" s="739"/>
      <c r="CB89" s="739"/>
      <c r="CC89" s="739"/>
      <c r="CD89" s="739"/>
    </row>
    <row r="90" spans="1:82">
      <c r="A90" s="913"/>
      <c r="B90" s="912"/>
      <c r="C90" s="790">
        <v>3.133</v>
      </c>
      <c r="D90" s="785">
        <v>101.7</v>
      </c>
      <c r="E90" s="1112">
        <v>5.1251455952894501E-2</v>
      </c>
      <c r="F90" s="785">
        <v>100</v>
      </c>
      <c r="G90" s="791">
        <v>81</v>
      </c>
      <c r="H90" s="1122">
        <v>1005.28504587646</v>
      </c>
      <c r="I90" s="1122">
        <v>85.804596782013405</v>
      </c>
      <c r="J90" s="1122">
        <v>21.905754619643901</v>
      </c>
      <c r="K90" s="1122">
        <v>300.15964690152401</v>
      </c>
      <c r="L90" s="1123">
        <f t="shared" si="5"/>
        <v>30.342517636104024</v>
      </c>
      <c r="M90" s="1122">
        <f t="shared" si="6"/>
        <v>974.94252824035595</v>
      </c>
      <c r="N90" s="1122">
        <v>1.5</v>
      </c>
      <c r="O90" s="1122">
        <v>1009.1115931553001</v>
      </c>
      <c r="P90" s="1122">
        <v>306.22076363449298</v>
      </c>
      <c r="Q90" s="1122">
        <v>25.1030138539668</v>
      </c>
      <c r="R90" s="1124">
        <v>5.4675201329008397E-2</v>
      </c>
      <c r="S90" s="1125">
        <v>-3.539987</v>
      </c>
      <c r="T90" s="1125">
        <v>3.348984E-2</v>
      </c>
      <c r="U90" s="1125">
        <v>-8.4427359999999997E-4</v>
      </c>
      <c r="V90" s="1125">
        <v>-3.384696E-3</v>
      </c>
      <c r="W90" s="1125">
        <f t="shared" si="7"/>
        <v>5.7783650306625614</v>
      </c>
      <c r="X90" s="1126">
        <v>0.31593327140397698</v>
      </c>
      <c r="Y90" s="1126">
        <v>0.31678213670707212</v>
      </c>
      <c r="AA90" s="481">
        <v>81</v>
      </c>
      <c r="AB90" s="1121">
        <v>1005.28504587646</v>
      </c>
      <c r="AC90" s="1153">
        <v>300.15964690152401</v>
      </c>
      <c r="AD90" s="1123">
        <v>21.905754619643901</v>
      </c>
      <c r="AE90" s="804">
        <v>1.5</v>
      </c>
      <c r="AF90" s="1123">
        <v>62.716198479566501</v>
      </c>
      <c r="AG90" s="1123">
        <v>85.804596782013405</v>
      </c>
      <c r="AH90" s="1123">
        <v>7.4877269999999996E-2</v>
      </c>
      <c r="AI90" s="1123">
        <v>3.2889760000000002E-4</v>
      </c>
      <c r="AJ90" s="1123">
        <v>-2.6365960000000001E-4</v>
      </c>
      <c r="AK90" s="1123">
        <v>3.0013729999999999E-5</v>
      </c>
      <c r="AL90" s="1122">
        <v>3.31144016223665E-2</v>
      </c>
      <c r="AM90" s="1162">
        <v>2.0768093846804163</v>
      </c>
      <c r="AN90" s="1163">
        <v>2.0823894599284687</v>
      </c>
      <c r="AO90" s="74"/>
      <c r="AP90" s="1126">
        <v>2.3991715966355409</v>
      </c>
      <c r="AQ90" s="150"/>
      <c r="AR90" s="739"/>
      <c r="AS90" s="739"/>
      <c r="AT90" s="739"/>
      <c r="AU90" s="739"/>
      <c r="AW90" s="936"/>
      <c r="AX90" s="937"/>
      <c r="AY90" s="937"/>
      <c r="AZ90" s="937"/>
      <c r="BA90" s="937"/>
      <c r="BB90" s="937"/>
      <c r="BC90" s="937"/>
      <c r="BD90" s="937"/>
      <c r="BE90" s="937"/>
      <c r="BF90" s="937"/>
      <c r="BG90" s="937"/>
      <c r="BH90" s="937"/>
      <c r="BI90" s="739"/>
      <c r="BJ90" s="911"/>
      <c r="BK90" s="739"/>
      <c r="BL90" s="739"/>
      <c r="BM90" s="739"/>
      <c r="BN90" s="739"/>
      <c r="BO90" s="739"/>
      <c r="BP90" s="739"/>
      <c r="BQ90" s="739"/>
      <c r="BR90" s="739"/>
      <c r="BS90" s="739"/>
      <c r="BT90" s="739"/>
      <c r="BU90" s="739"/>
      <c r="BV90" s="739"/>
      <c r="BW90" s="739"/>
      <c r="BX90" s="739"/>
      <c r="BY90" s="739"/>
      <c r="BZ90" s="739"/>
      <c r="CA90" s="739"/>
      <c r="CB90" s="739"/>
      <c r="CC90" s="739"/>
      <c r="CD90" s="739"/>
    </row>
    <row r="91" spans="1:82">
      <c r="A91" s="913"/>
      <c r="B91" s="912"/>
      <c r="C91" s="790">
        <v>9.0500000000000007</v>
      </c>
      <c r="D91" s="785">
        <v>38.700000000000003</v>
      </c>
      <c r="E91" s="1112">
        <v>2.5398618774999999</v>
      </c>
      <c r="F91" s="785">
        <v>100</v>
      </c>
      <c r="G91" s="791">
        <v>94</v>
      </c>
      <c r="H91" s="1122">
        <v>753.59481173998995</v>
      </c>
      <c r="I91" s="1122">
        <v>20.1434668336566</v>
      </c>
      <c r="J91" s="1122">
        <v>8.32986908483017</v>
      </c>
      <c r="K91" s="1122">
        <v>288.13696478608301</v>
      </c>
      <c r="L91" s="1123">
        <f t="shared" si="5"/>
        <v>11.075879996162401</v>
      </c>
      <c r="M91" s="1122">
        <f t="shared" si="6"/>
        <v>742.51893174382758</v>
      </c>
      <c r="N91" s="1122">
        <v>1.5</v>
      </c>
      <c r="O91" s="1122">
        <v>756.01571002390597</v>
      </c>
      <c r="P91" s="1122">
        <v>297.71166570149597</v>
      </c>
      <c r="Q91" s="1122">
        <v>12.1972545487624</v>
      </c>
      <c r="R91" s="1124">
        <v>1.8622406518226099E-2</v>
      </c>
      <c r="S91" s="1125">
        <v>-4.0164140000000002</v>
      </c>
      <c r="T91" s="1125">
        <v>3.58698E-2</v>
      </c>
      <c r="U91" s="1125">
        <v>-9.1962079999999996E-4</v>
      </c>
      <c r="V91" s="1125">
        <v>-3.9093160000000004E-3</v>
      </c>
      <c r="W91" s="1125">
        <f t="shared" si="7"/>
        <v>5.9195132119512168</v>
      </c>
      <c r="X91" s="1126">
        <v>0.11023558142296599</v>
      </c>
      <c r="Y91" s="1126">
        <v>0.32010608290906639</v>
      </c>
      <c r="AA91" s="481">
        <v>94</v>
      </c>
      <c r="AB91" s="1121">
        <v>753.59481173998995</v>
      </c>
      <c r="AC91" s="1153">
        <v>288.13696478608301</v>
      </c>
      <c r="AD91" s="1123">
        <v>8.32986908483017</v>
      </c>
      <c r="AE91" s="804">
        <v>1.5</v>
      </c>
      <c r="AF91" s="1123">
        <v>24.3405458296475</v>
      </c>
      <c r="AG91" s="1123">
        <v>20.1434668336566</v>
      </c>
      <c r="AH91" s="1123">
        <v>0.1016948</v>
      </c>
      <c r="AI91" s="1123">
        <v>4.4339679999999998E-4</v>
      </c>
      <c r="AJ91" s="1123">
        <v>-3.5806480000000001E-4</v>
      </c>
      <c r="AK91" s="1123">
        <v>4.0547270000000002E-5</v>
      </c>
      <c r="AL91" s="1122">
        <v>3.2772744930117302E-2</v>
      </c>
      <c r="AM91" s="1162">
        <v>0.79770649993486797</v>
      </c>
      <c r="AN91" s="1163">
        <v>2.3164090914120528</v>
      </c>
      <c r="AO91" s="74"/>
      <c r="AP91" s="1126">
        <v>2.636515174321119</v>
      </c>
      <c r="AQ91" s="150"/>
      <c r="AR91" s="739"/>
      <c r="AS91" s="739"/>
      <c r="AT91" s="739"/>
      <c r="AU91" s="739"/>
      <c r="AW91" s="936"/>
      <c r="AX91" s="937"/>
      <c r="AY91" s="937"/>
      <c r="AZ91" s="937"/>
      <c r="BA91" s="937"/>
      <c r="BB91" s="937"/>
      <c r="BC91" s="937"/>
      <c r="BD91" s="937"/>
      <c r="BE91" s="937"/>
      <c r="BF91" s="937"/>
      <c r="BG91" s="937"/>
      <c r="BH91" s="937"/>
      <c r="BI91" s="739"/>
      <c r="BJ91" s="911"/>
      <c r="BK91" s="739"/>
      <c r="BL91" s="739"/>
      <c r="BM91" s="739"/>
      <c r="BN91" s="739"/>
      <c r="BO91" s="739"/>
      <c r="BP91" s="739"/>
      <c r="BQ91" s="739"/>
      <c r="BR91" s="739"/>
      <c r="BS91" s="739"/>
      <c r="BT91" s="739"/>
      <c r="BU91" s="739"/>
      <c r="BV91" s="739"/>
      <c r="BW91" s="739"/>
      <c r="BX91" s="739"/>
      <c r="BY91" s="739"/>
      <c r="BZ91" s="739"/>
      <c r="CA91" s="739"/>
      <c r="CB91" s="739"/>
      <c r="CC91" s="739"/>
      <c r="CD91" s="739"/>
    </row>
    <row r="92" spans="1:82">
      <c r="A92" s="913"/>
      <c r="B92" s="912"/>
      <c r="C92" s="790">
        <v>28.716999999999999</v>
      </c>
      <c r="D92" s="785">
        <v>77.3</v>
      </c>
      <c r="E92" s="1112">
        <v>0.20938369895270401</v>
      </c>
      <c r="F92" s="785">
        <v>100</v>
      </c>
      <c r="G92" s="791">
        <v>76</v>
      </c>
      <c r="H92" s="1122">
        <v>983.90482420235196</v>
      </c>
      <c r="I92" s="1122">
        <v>48.241933962063698</v>
      </c>
      <c r="J92" s="1122">
        <v>14.6372157476761</v>
      </c>
      <c r="K92" s="1122">
        <v>297.95690586782001</v>
      </c>
      <c r="L92" s="1123">
        <f t="shared" si="5"/>
        <v>20.125793791865718</v>
      </c>
      <c r="M92" s="1122">
        <f t="shared" si="6"/>
        <v>963.77903041048626</v>
      </c>
      <c r="N92" s="1122">
        <v>0.75</v>
      </c>
      <c r="O92" s="1122">
        <v>996.93371192853704</v>
      </c>
      <c r="P92" s="1122">
        <v>314.816707974704</v>
      </c>
      <c r="Q92" s="1122">
        <v>26.233492361651301</v>
      </c>
      <c r="R92" s="1124">
        <v>8.9663714645018003E-2</v>
      </c>
      <c r="S92" s="1125">
        <v>-3.2890760000000001</v>
      </c>
      <c r="T92" s="1125">
        <v>3.2302890000000001E-2</v>
      </c>
      <c r="U92" s="1125">
        <v>-8.206229E-4</v>
      </c>
      <c r="V92" s="1125">
        <v>-3.060527E-3</v>
      </c>
      <c r="W92" s="1125">
        <f t="shared" si="7"/>
        <v>5.982018542401299</v>
      </c>
      <c r="X92" s="1126">
        <v>0.53637000358707598</v>
      </c>
      <c r="Y92" s="1126">
        <v>0.71902970225791618</v>
      </c>
      <c r="AA92" s="481">
        <v>76</v>
      </c>
      <c r="AB92" s="1121">
        <v>983.90482420235196</v>
      </c>
      <c r="AC92" s="1153">
        <v>297.95690586782001</v>
      </c>
      <c r="AD92" s="1123">
        <v>14.6372157476761</v>
      </c>
      <c r="AE92" s="804">
        <v>0.75</v>
      </c>
      <c r="AF92" s="1123">
        <v>71.845704129080701</v>
      </c>
      <c r="AG92" s="1123">
        <v>48.241933962063698</v>
      </c>
      <c r="AH92" s="1123">
        <v>6.5667390000000006E-2</v>
      </c>
      <c r="AI92" s="1123">
        <v>2.8982090000000002E-4</v>
      </c>
      <c r="AJ92" s="1123">
        <v>-2.3121750000000001E-4</v>
      </c>
      <c r="AK92" s="1123">
        <v>2.6464039999999999E-5</v>
      </c>
      <c r="AL92" s="1122">
        <v>2.7054806782877E-2</v>
      </c>
      <c r="AM92" s="1162">
        <v>1.9437716433920267</v>
      </c>
      <c r="AN92" s="1163">
        <v>2.6057190682898694</v>
      </c>
      <c r="AO92" s="74"/>
      <c r="AP92" s="1126">
        <v>3.3247487705477856</v>
      </c>
      <c r="AQ92" s="150"/>
      <c r="AR92" s="739"/>
      <c r="AS92" s="739"/>
      <c r="AT92" s="739"/>
      <c r="AU92" s="739"/>
      <c r="AW92" s="936"/>
      <c r="AX92" s="937"/>
      <c r="AY92" s="937"/>
      <c r="AZ92" s="937"/>
      <c r="BA92" s="937"/>
      <c r="BB92" s="937"/>
      <c r="BC92" s="937"/>
      <c r="BD92" s="937"/>
      <c r="BE92" s="937"/>
      <c r="BF92" s="937"/>
      <c r="BG92" s="937"/>
      <c r="BH92" s="937"/>
      <c r="BI92" s="739"/>
      <c r="BJ92" s="911"/>
      <c r="BK92" s="739"/>
      <c r="BL92" s="739"/>
      <c r="BM92" s="739"/>
      <c r="BN92" s="739"/>
      <c r="BO92" s="739"/>
      <c r="BP92" s="739"/>
      <c r="BQ92" s="739"/>
      <c r="BR92" s="739"/>
      <c r="BS92" s="739"/>
      <c r="BT92" s="739"/>
      <c r="BU92" s="739"/>
      <c r="BV92" s="739"/>
      <c r="BW92" s="739"/>
      <c r="BX92" s="739"/>
      <c r="BY92" s="739"/>
      <c r="BZ92" s="739"/>
      <c r="CA92" s="739"/>
      <c r="CB92" s="739"/>
      <c r="CC92" s="739"/>
      <c r="CD92" s="739"/>
    </row>
    <row r="93" spans="1:82">
      <c r="A93" s="913"/>
      <c r="B93" s="912"/>
      <c r="C93" s="790">
        <v>3.133</v>
      </c>
      <c r="D93" s="785">
        <v>101.7</v>
      </c>
      <c r="E93" s="1112">
        <v>5.1251455952894501E-2</v>
      </c>
      <c r="F93" s="785">
        <v>100</v>
      </c>
      <c r="G93" s="791">
        <v>81</v>
      </c>
      <c r="H93" s="1122">
        <v>1005.28504587646</v>
      </c>
      <c r="I93" s="1122">
        <v>85.804596782013405</v>
      </c>
      <c r="J93" s="1122">
        <v>21.905754619643901</v>
      </c>
      <c r="K93" s="1122">
        <v>300.15964690152401</v>
      </c>
      <c r="L93" s="1123">
        <f t="shared" si="5"/>
        <v>30.342517636104024</v>
      </c>
      <c r="M93" s="1122">
        <f t="shared" si="6"/>
        <v>974.94252824035595</v>
      </c>
      <c r="N93" s="1122">
        <v>0.75</v>
      </c>
      <c r="O93" s="1122">
        <v>1009.53633146492</v>
      </c>
      <c r="P93" s="1122">
        <v>306.76329303963303</v>
      </c>
      <c r="Q93" s="1122">
        <v>25.567926820659199</v>
      </c>
      <c r="R93" s="1124">
        <v>5.4675201329008397E-2</v>
      </c>
      <c r="S93" s="1125">
        <v>-3.539987</v>
      </c>
      <c r="T93" s="1125">
        <v>3.348984E-2</v>
      </c>
      <c r="U93" s="1125">
        <v>-8.4427359999999997E-4</v>
      </c>
      <c r="V93" s="1125">
        <v>-3.384696E-3</v>
      </c>
      <c r="W93" s="1125">
        <f t="shared" si="7"/>
        <v>5.7946020692355642</v>
      </c>
      <c r="X93" s="1126">
        <v>0.31682103475694301</v>
      </c>
      <c r="Y93" s="1126">
        <v>0.31767228534698289</v>
      </c>
      <c r="AA93" s="481">
        <v>81</v>
      </c>
      <c r="AB93" s="1121">
        <v>1005.28504587646</v>
      </c>
      <c r="AC93" s="1153">
        <v>300.15964690152401</v>
      </c>
      <c r="AD93" s="1123">
        <v>21.905754619643901</v>
      </c>
      <c r="AE93" s="804">
        <v>0.75</v>
      </c>
      <c r="AF93" s="1123">
        <v>63.7229413056208</v>
      </c>
      <c r="AG93" s="1123">
        <v>85.804596782013405</v>
      </c>
      <c r="AH93" s="1123">
        <v>7.4877269999999996E-2</v>
      </c>
      <c r="AI93" s="1123">
        <v>3.2889760000000002E-4</v>
      </c>
      <c r="AJ93" s="1123">
        <v>-2.6365960000000001E-4</v>
      </c>
      <c r="AK93" s="1123">
        <v>3.0013729999999999E-5</v>
      </c>
      <c r="AL93" s="1122">
        <v>3.31144016223665E-2</v>
      </c>
      <c r="AM93" s="1162">
        <v>2.1101470709528147</v>
      </c>
      <c r="AN93" s="1163">
        <v>2.1158167195624706</v>
      </c>
      <c r="AO93" s="74"/>
      <c r="AP93" s="1126">
        <v>2.4334890049094535</v>
      </c>
      <c r="AQ93" s="150"/>
      <c r="AR93" s="739"/>
      <c r="AS93" s="739"/>
      <c r="AT93" s="739"/>
      <c r="AU93" s="739"/>
      <c r="AW93" s="936"/>
      <c r="AX93" s="937"/>
      <c r="AY93" s="937"/>
      <c r="AZ93" s="937"/>
      <c r="BA93" s="937"/>
      <c r="BB93" s="937"/>
      <c r="BC93" s="937"/>
      <c r="BD93" s="937"/>
      <c r="BE93" s="937"/>
      <c r="BF93" s="937"/>
      <c r="BG93" s="937"/>
      <c r="BH93" s="937"/>
      <c r="BI93" s="739"/>
      <c r="BJ93" s="911"/>
      <c r="BK93" s="739"/>
      <c r="BL93" s="739"/>
      <c r="BM93" s="739"/>
      <c r="BN93" s="739"/>
      <c r="BO93" s="739"/>
      <c r="BP93" s="739"/>
      <c r="BQ93" s="739"/>
      <c r="BR93" s="739"/>
      <c r="BS93" s="739"/>
      <c r="BT93" s="739"/>
      <c r="BU93" s="739"/>
      <c r="BV93" s="739"/>
      <c r="BW93" s="739"/>
      <c r="BX93" s="739"/>
      <c r="BY93" s="739"/>
      <c r="BZ93" s="739"/>
      <c r="CA93" s="739"/>
      <c r="CB93" s="739"/>
      <c r="CC93" s="739"/>
      <c r="CD93" s="739"/>
    </row>
    <row r="94" spans="1:82">
      <c r="A94" s="913"/>
      <c r="B94" s="912"/>
      <c r="C94" s="790">
        <v>9.0500000000000007</v>
      </c>
      <c r="D94" s="785">
        <v>38.700000000000003</v>
      </c>
      <c r="E94" s="1112">
        <v>2.5398618774999999</v>
      </c>
      <c r="F94" s="785">
        <v>100</v>
      </c>
      <c r="G94" s="791">
        <v>94</v>
      </c>
      <c r="H94" s="1122">
        <v>753.59481173998995</v>
      </c>
      <c r="I94" s="1122">
        <v>20.1434668336566</v>
      </c>
      <c r="J94" s="1122">
        <v>8.32986908483017</v>
      </c>
      <c r="K94" s="1122">
        <v>288.13696478608301</v>
      </c>
      <c r="L94" s="1123">
        <f t="shared" si="5"/>
        <v>11.075879996162401</v>
      </c>
      <c r="M94" s="1122">
        <f t="shared" si="6"/>
        <v>742.51893174382758</v>
      </c>
      <c r="N94" s="1122">
        <v>0.75</v>
      </c>
      <c r="O94" s="1122">
        <v>756.24385038056505</v>
      </c>
      <c r="P94" s="1122">
        <v>298.44910860612902</v>
      </c>
      <c r="Q94" s="1122">
        <v>12.522912034653601</v>
      </c>
      <c r="R94" s="1124">
        <v>1.8622406518226099E-2</v>
      </c>
      <c r="S94" s="1125">
        <v>-4.0164140000000002</v>
      </c>
      <c r="T94" s="1125">
        <v>3.58698E-2</v>
      </c>
      <c r="U94" s="1125">
        <v>-9.1962079999999996E-4</v>
      </c>
      <c r="V94" s="1125">
        <v>-3.9093160000000004E-3</v>
      </c>
      <c r="W94" s="1125">
        <f t="shared" si="7"/>
        <v>5.9444822408144082</v>
      </c>
      <c r="X94" s="1126">
        <v>0.110700564828822</v>
      </c>
      <c r="Y94" s="1126">
        <v>0.32145631860197915</v>
      </c>
      <c r="AA94" s="481">
        <v>94</v>
      </c>
      <c r="AB94" s="1121">
        <v>753.59481173998995</v>
      </c>
      <c r="AC94" s="1153">
        <v>288.13696478608301</v>
      </c>
      <c r="AD94" s="1123">
        <v>8.32986908483017</v>
      </c>
      <c r="AE94" s="804">
        <v>0.75</v>
      </c>
      <c r="AF94" s="1123">
        <v>24.886085036747598</v>
      </c>
      <c r="AG94" s="1123">
        <v>20.1434668336566</v>
      </c>
      <c r="AH94" s="1123">
        <v>0.1016948</v>
      </c>
      <c r="AI94" s="1123">
        <v>4.4339679999999998E-4</v>
      </c>
      <c r="AJ94" s="1123">
        <v>-3.5806480000000001E-4</v>
      </c>
      <c r="AK94" s="1123">
        <v>4.0547270000000002E-5</v>
      </c>
      <c r="AL94" s="1122">
        <v>3.2772744930117302E-2</v>
      </c>
      <c r="AM94" s="1162">
        <v>0.81558531721853789</v>
      </c>
      <c r="AN94" s="1163">
        <v>2.36832625004492</v>
      </c>
      <c r="AO94" s="74"/>
      <c r="AP94" s="1126">
        <v>2.689782568646899</v>
      </c>
      <c r="AQ94" s="150"/>
      <c r="AR94" s="739"/>
      <c r="AS94" s="739"/>
      <c r="AT94" s="739"/>
      <c r="AU94" s="739"/>
      <c r="AW94" s="936"/>
      <c r="AX94" s="937"/>
      <c r="AY94" s="937"/>
      <c r="AZ94" s="937"/>
      <c r="BA94" s="937"/>
      <c r="BB94" s="937"/>
      <c r="BC94" s="937"/>
      <c r="BD94" s="937"/>
      <c r="BE94" s="937"/>
      <c r="BF94" s="937"/>
      <c r="BG94" s="937"/>
      <c r="BH94" s="937"/>
      <c r="BI94" s="739"/>
      <c r="BJ94" s="911"/>
      <c r="BK94" s="739"/>
      <c r="BL94" s="739"/>
      <c r="BM94" s="739"/>
      <c r="BN94" s="739"/>
      <c r="BO94" s="739"/>
      <c r="BP94" s="739"/>
      <c r="BQ94" s="739"/>
      <c r="BR94" s="739"/>
      <c r="BS94" s="739"/>
      <c r="BT94" s="739"/>
      <c r="BU94" s="739"/>
      <c r="BV94" s="739"/>
      <c r="BW94" s="739"/>
      <c r="BX94" s="739"/>
      <c r="BY94" s="739"/>
      <c r="BZ94" s="739"/>
      <c r="CA94" s="739"/>
      <c r="CB94" s="739"/>
      <c r="CC94" s="739"/>
      <c r="CD94" s="739"/>
    </row>
    <row r="95" spans="1:82">
      <c r="A95" s="913"/>
      <c r="B95" s="912"/>
      <c r="C95" s="790">
        <v>28.716999999999999</v>
      </c>
      <c r="D95" s="785">
        <v>77.3</v>
      </c>
      <c r="E95" s="1112">
        <v>0.20938369895270401</v>
      </c>
      <c r="F95" s="785">
        <v>100</v>
      </c>
      <c r="G95" s="791">
        <v>76</v>
      </c>
      <c r="H95" s="1122">
        <v>983.90482420235196</v>
      </c>
      <c r="I95" s="1122">
        <v>48.241933962063698</v>
      </c>
      <c r="J95" s="1122">
        <v>14.6372157476761</v>
      </c>
      <c r="K95" s="1122">
        <v>297.95690586782001</v>
      </c>
      <c r="L95" s="1123">
        <f t="shared" si="5"/>
        <v>20.125793791865718</v>
      </c>
      <c r="M95" s="1122">
        <f t="shared" si="6"/>
        <v>963.77903041048626</v>
      </c>
      <c r="N95" s="1122">
        <v>0.35</v>
      </c>
      <c r="O95" s="1122">
        <v>997.66762107201896</v>
      </c>
      <c r="P95" s="1122">
        <v>315.90378059065</v>
      </c>
      <c r="Q95" s="1122">
        <v>26.615050606314998</v>
      </c>
      <c r="R95" s="1124">
        <v>8.9663714645018003E-2</v>
      </c>
      <c r="S95" s="1125">
        <v>-3.2890760000000001</v>
      </c>
      <c r="T95" s="1125">
        <v>3.2302890000000001E-2</v>
      </c>
      <c r="U95" s="1125">
        <v>-8.206229E-4</v>
      </c>
      <c r="V95" s="1125">
        <v>-3.060527E-3</v>
      </c>
      <c r="W95" s="1125">
        <f t="shared" si="7"/>
        <v>6.015364097576688</v>
      </c>
      <c r="X95" s="1126">
        <v>0.53935988993100203</v>
      </c>
      <c r="Y95" s="1126">
        <v>0.72303778823080966</v>
      </c>
      <c r="AA95" s="481">
        <v>76</v>
      </c>
      <c r="AB95" s="1121">
        <v>983.90482420235196</v>
      </c>
      <c r="AC95" s="1153">
        <v>297.95690586782001</v>
      </c>
      <c r="AD95" s="1123">
        <v>14.6372157476761</v>
      </c>
      <c r="AE95" s="804">
        <v>0.35</v>
      </c>
      <c r="AF95" s="1123">
        <v>73.392921256946806</v>
      </c>
      <c r="AG95" s="1123">
        <v>48.241933962063698</v>
      </c>
      <c r="AH95" s="1123">
        <v>6.5667390000000006E-2</v>
      </c>
      <c r="AI95" s="1123">
        <v>2.8982090000000002E-4</v>
      </c>
      <c r="AJ95" s="1123">
        <v>-2.3121750000000001E-4</v>
      </c>
      <c r="AK95" s="1123">
        <v>2.6464039999999999E-5</v>
      </c>
      <c r="AL95" s="1122">
        <v>2.7054806782877E-2</v>
      </c>
      <c r="AM95" s="1162">
        <v>1.9856313038376021</v>
      </c>
      <c r="AN95" s="1163">
        <v>2.6618339497812116</v>
      </c>
      <c r="AO95" s="74"/>
      <c r="AP95" s="1126">
        <v>3.3848717380120212</v>
      </c>
      <c r="AQ95" s="150"/>
      <c r="AR95" s="739"/>
      <c r="AS95" s="739"/>
      <c r="AT95" s="739"/>
      <c r="AU95" s="739"/>
      <c r="AW95" s="936"/>
      <c r="AX95" s="937"/>
      <c r="AY95" s="937"/>
      <c r="AZ95" s="937"/>
      <c r="BA95" s="937"/>
      <c r="BB95" s="937"/>
      <c r="BC95" s="937"/>
      <c r="BD95" s="937"/>
      <c r="BE95" s="937"/>
      <c r="BF95" s="937"/>
      <c r="BG95" s="937"/>
      <c r="BH95" s="937"/>
      <c r="BI95" s="739"/>
      <c r="BJ95" s="911"/>
      <c r="BK95" s="739"/>
      <c r="BL95" s="739"/>
      <c r="BM95" s="739"/>
      <c r="BN95" s="739"/>
      <c r="BO95" s="739"/>
      <c r="BP95" s="739"/>
      <c r="BQ95" s="739"/>
      <c r="BR95" s="739"/>
      <c r="BS95" s="739"/>
      <c r="BT95" s="739"/>
      <c r="BU95" s="739"/>
      <c r="BV95" s="739"/>
      <c r="BW95" s="739"/>
      <c r="BX95" s="739"/>
      <c r="BY95" s="739"/>
      <c r="BZ95" s="739"/>
      <c r="CA95" s="739"/>
      <c r="CB95" s="739"/>
      <c r="CC95" s="739"/>
      <c r="CD95" s="739"/>
    </row>
    <row r="96" spans="1:82">
      <c r="A96" s="913"/>
      <c r="B96" s="912"/>
      <c r="C96" s="790">
        <v>3.133</v>
      </c>
      <c r="D96" s="785">
        <v>101.7</v>
      </c>
      <c r="E96" s="1112">
        <v>5.1251455952894501E-2</v>
      </c>
      <c r="F96" s="785">
        <v>100</v>
      </c>
      <c r="G96" s="791">
        <v>81</v>
      </c>
      <c r="H96" s="1122">
        <v>1005.28504587646</v>
      </c>
      <c r="I96" s="1122">
        <v>85.804596782013405</v>
      </c>
      <c r="J96" s="1122">
        <v>21.905754619643901</v>
      </c>
      <c r="K96" s="1122">
        <v>300.15964690152401</v>
      </c>
      <c r="L96" s="1123">
        <f t="shared" si="5"/>
        <v>30.342517636104024</v>
      </c>
      <c r="M96" s="1122">
        <f t="shared" si="6"/>
        <v>974.94252824035595</v>
      </c>
      <c r="N96" s="1122">
        <v>0.35</v>
      </c>
      <c r="O96" s="1122">
        <v>1009.9908797394</v>
      </c>
      <c r="P96" s="1122">
        <v>307.365311420399</v>
      </c>
      <c r="Q96" s="1122">
        <v>26.0396310891512</v>
      </c>
      <c r="R96" s="1124">
        <v>5.4675201329008397E-2</v>
      </c>
      <c r="S96" s="1125">
        <v>-3.539987</v>
      </c>
      <c r="T96" s="1125">
        <v>3.348984E-2</v>
      </c>
      <c r="U96" s="1125">
        <v>-8.4427359999999997E-4</v>
      </c>
      <c r="V96" s="1125">
        <v>-3.384696E-3</v>
      </c>
      <c r="W96" s="1125">
        <f t="shared" si="7"/>
        <v>5.8127832298256585</v>
      </c>
      <c r="X96" s="1126">
        <v>0.317815093372602</v>
      </c>
      <c r="Y96" s="1126">
        <v>0.31866901484901078</v>
      </c>
      <c r="AA96" s="481">
        <v>81</v>
      </c>
      <c r="AB96" s="1121">
        <v>1005.28504587646</v>
      </c>
      <c r="AC96" s="1153">
        <v>300.15964690152401</v>
      </c>
      <c r="AD96" s="1123">
        <v>21.905754619643901</v>
      </c>
      <c r="AE96" s="804">
        <v>0.35</v>
      </c>
      <c r="AF96" s="1123">
        <v>64.751686917727099</v>
      </c>
      <c r="AG96" s="1123">
        <v>85.804596782013405</v>
      </c>
      <c r="AH96" s="1123">
        <v>7.4877269999999996E-2</v>
      </c>
      <c r="AI96" s="1123">
        <v>3.2889760000000002E-4</v>
      </c>
      <c r="AJ96" s="1123">
        <v>-2.6365960000000001E-4</v>
      </c>
      <c r="AK96" s="1123">
        <v>3.0013729999999999E-5</v>
      </c>
      <c r="AL96" s="1122">
        <v>3.31144016223665E-2</v>
      </c>
      <c r="AM96" s="1162">
        <v>2.1442133663193501</v>
      </c>
      <c r="AN96" s="1163">
        <v>2.1499745459539379</v>
      </c>
      <c r="AO96" s="74"/>
      <c r="AP96" s="1126">
        <v>2.4686435608029487</v>
      </c>
      <c r="AQ96" s="150"/>
      <c r="AR96" s="739"/>
      <c r="AS96" s="739"/>
      <c r="AT96" s="739"/>
      <c r="AU96" s="739"/>
      <c r="AW96" s="936"/>
      <c r="AX96" s="937"/>
      <c r="AY96" s="937"/>
      <c r="AZ96" s="937"/>
      <c r="BA96" s="937"/>
      <c r="BB96" s="937"/>
      <c r="BC96" s="937"/>
      <c r="BD96" s="937"/>
      <c r="BE96" s="937"/>
      <c r="BF96" s="937"/>
      <c r="BG96" s="937"/>
      <c r="BH96" s="937"/>
      <c r="BI96" s="739"/>
      <c r="BJ96" s="911"/>
      <c r="BK96" s="739"/>
      <c r="BL96" s="739"/>
      <c r="BM96" s="739"/>
      <c r="BN96" s="739"/>
      <c r="BO96" s="739"/>
      <c r="BP96" s="739"/>
      <c r="BQ96" s="739"/>
      <c r="BR96" s="739"/>
      <c r="BS96" s="739"/>
      <c r="BT96" s="739"/>
      <c r="BU96" s="739"/>
      <c r="BV96" s="739"/>
      <c r="BW96" s="739"/>
      <c r="BX96" s="739"/>
      <c r="BY96" s="739"/>
      <c r="BZ96" s="739"/>
      <c r="CA96" s="739"/>
      <c r="CB96" s="739"/>
      <c r="CC96" s="739"/>
      <c r="CD96" s="739"/>
    </row>
    <row r="97" spans="1:82">
      <c r="A97" s="913"/>
      <c r="B97" s="912"/>
      <c r="C97" s="790">
        <v>9.0500000000000007</v>
      </c>
      <c r="D97" s="785">
        <v>38.700000000000003</v>
      </c>
      <c r="E97" s="1112">
        <v>2.5398618774999999</v>
      </c>
      <c r="F97" s="785">
        <v>100</v>
      </c>
      <c r="G97" s="791">
        <v>94</v>
      </c>
      <c r="H97" s="1122">
        <v>753.59481173998995</v>
      </c>
      <c r="I97" s="1122">
        <v>20.1434668336566</v>
      </c>
      <c r="J97" s="1122">
        <v>8.32986908483017</v>
      </c>
      <c r="K97" s="1122">
        <v>288.13696478608301</v>
      </c>
      <c r="L97" s="1123">
        <f t="shared" si="5"/>
        <v>11.075879996162401</v>
      </c>
      <c r="M97" s="1122">
        <f t="shared" si="6"/>
        <v>742.51893174382758</v>
      </c>
      <c r="N97" s="1122">
        <v>0.35</v>
      </c>
      <c r="O97" s="1122">
        <v>756.46368929975597</v>
      </c>
      <c r="P97" s="1122">
        <v>299.095936034575</v>
      </c>
      <c r="Q97" s="1122">
        <v>12.8529181361898</v>
      </c>
      <c r="R97" s="1124">
        <v>1.8622406518226099E-2</v>
      </c>
      <c r="S97" s="1125">
        <v>-4.0164140000000002</v>
      </c>
      <c r="T97" s="1125">
        <v>3.58698E-2</v>
      </c>
      <c r="U97" s="1125">
        <v>-9.1962079999999996E-4</v>
      </c>
      <c r="V97" s="1125">
        <v>-3.9093160000000004E-3</v>
      </c>
      <c r="W97" s="1125">
        <f t="shared" si="7"/>
        <v>5.9661915447317089</v>
      </c>
      <c r="X97" s="1126">
        <v>0.11110484431159801</v>
      </c>
      <c r="Y97" s="1126">
        <v>0.32263028003948802</v>
      </c>
      <c r="AA97" s="481">
        <v>94</v>
      </c>
      <c r="AB97" s="1121">
        <v>753.59481173998995</v>
      </c>
      <c r="AC97" s="1153">
        <v>288.13696478608301</v>
      </c>
      <c r="AD97" s="1123">
        <v>8.32986908483017</v>
      </c>
      <c r="AE97" s="804">
        <v>0.35</v>
      </c>
      <c r="AF97" s="1123">
        <v>25.417631494914598</v>
      </c>
      <c r="AG97" s="1123">
        <v>20.1434668336566</v>
      </c>
      <c r="AH97" s="1123">
        <v>0.1016948</v>
      </c>
      <c r="AI97" s="1123">
        <v>4.4339679999999998E-4</v>
      </c>
      <c r="AJ97" s="1123">
        <v>-3.5806480000000001E-4</v>
      </c>
      <c r="AK97" s="1123">
        <v>4.0547270000000002E-5</v>
      </c>
      <c r="AL97" s="1122">
        <v>3.2772744930117302E-2</v>
      </c>
      <c r="AM97" s="1162">
        <v>0.83300555371055229</v>
      </c>
      <c r="AN97" s="1163">
        <v>2.418911765128406</v>
      </c>
      <c r="AO97" s="74"/>
      <c r="AP97" s="1126">
        <v>2.7415420451678942</v>
      </c>
      <c r="AQ97" s="150"/>
      <c r="AR97" s="739"/>
      <c r="AS97" s="739"/>
      <c r="AT97" s="739"/>
      <c r="AU97" s="739"/>
      <c r="AW97" s="936"/>
      <c r="AX97" s="937"/>
      <c r="AY97" s="937"/>
      <c r="AZ97" s="937"/>
      <c r="BA97" s="937"/>
      <c r="BB97" s="937"/>
      <c r="BC97" s="937"/>
      <c r="BD97" s="937"/>
      <c r="BE97" s="937"/>
      <c r="BF97" s="937"/>
      <c r="BG97" s="937"/>
      <c r="BH97" s="937"/>
      <c r="BI97" s="739"/>
      <c r="BJ97" s="911"/>
      <c r="BK97" s="739"/>
      <c r="BL97" s="739"/>
      <c r="BM97" s="739"/>
      <c r="BN97" s="739"/>
      <c r="BO97" s="739"/>
      <c r="BP97" s="739"/>
      <c r="BQ97" s="739"/>
      <c r="BR97" s="739"/>
      <c r="BS97" s="739"/>
      <c r="BT97" s="739"/>
      <c r="BU97" s="739"/>
      <c r="BV97" s="739"/>
      <c r="BW97" s="739"/>
      <c r="BX97" s="739"/>
      <c r="BY97" s="739"/>
      <c r="BZ97" s="739"/>
      <c r="CA97" s="739"/>
      <c r="CB97" s="739"/>
      <c r="CC97" s="739"/>
      <c r="CD97" s="739"/>
    </row>
    <row r="98" spans="1:82">
      <c r="A98" s="913"/>
      <c r="B98" s="912"/>
      <c r="C98" s="790">
        <v>28.716999999999999</v>
      </c>
      <c r="D98" s="785">
        <v>77.3</v>
      </c>
      <c r="E98" s="1112">
        <v>0.20938369895270401</v>
      </c>
      <c r="F98" s="785">
        <v>100</v>
      </c>
      <c r="G98" s="791">
        <v>76</v>
      </c>
      <c r="H98" s="1122">
        <v>983.90482420235196</v>
      </c>
      <c r="I98" s="1122">
        <v>48.241933962063698</v>
      </c>
      <c r="J98" s="1122">
        <v>14.6372157476761</v>
      </c>
      <c r="K98" s="1122">
        <v>297.95690586782001</v>
      </c>
      <c r="L98" s="1123">
        <f t="shared" si="5"/>
        <v>20.125793791865718</v>
      </c>
      <c r="M98" s="1122">
        <f t="shared" si="6"/>
        <v>963.77903041048626</v>
      </c>
      <c r="N98" s="1122">
        <v>0.25</v>
      </c>
      <c r="O98" s="1122">
        <v>997.92624521763298</v>
      </c>
      <c r="P98" s="1122">
        <v>316.30676628507399</v>
      </c>
      <c r="Q98" s="1122">
        <v>26.770625862331801</v>
      </c>
      <c r="R98" s="1124">
        <v>8.9663714645018003E-2</v>
      </c>
      <c r="S98" s="1125">
        <v>-3.2890760000000001</v>
      </c>
      <c r="T98" s="1125">
        <v>3.2302890000000001E-2</v>
      </c>
      <c r="U98" s="1125">
        <v>-8.206229E-4</v>
      </c>
      <c r="V98" s="1125">
        <v>-3.060527E-3</v>
      </c>
      <c r="W98" s="1125">
        <f t="shared" si="7"/>
        <v>6.0276933249672853</v>
      </c>
      <c r="X98" s="1126">
        <v>0.54046537425754504</v>
      </c>
      <c r="Y98" s="1126">
        <v>0.72451974296513322</v>
      </c>
      <c r="AA98" s="481">
        <v>76</v>
      </c>
      <c r="AB98" s="1121">
        <v>983.90482420235196</v>
      </c>
      <c r="AC98" s="1153">
        <v>297.95690586782001</v>
      </c>
      <c r="AD98" s="1123">
        <v>14.6372157476761</v>
      </c>
      <c r="AE98" s="804">
        <v>0.25</v>
      </c>
      <c r="AF98" s="1123">
        <v>73.992064569756707</v>
      </c>
      <c r="AG98" s="1123">
        <v>48.241933962063698</v>
      </c>
      <c r="AH98" s="1123">
        <v>6.5667390000000006E-2</v>
      </c>
      <c r="AI98" s="1123">
        <v>2.8982090000000002E-4</v>
      </c>
      <c r="AJ98" s="1123">
        <v>-2.3121750000000001E-4</v>
      </c>
      <c r="AK98" s="1123">
        <v>2.6464039999999999E-5</v>
      </c>
      <c r="AL98" s="1122">
        <v>2.7054806782877E-2</v>
      </c>
      <c r="AM98" s="1162">
        <v>2.0018410104009265</v>
      </c>
      <c r="AN98" s="1163">
        <v>2.6835638384885749</v>
      </c>
      <c r="AO98" s="74"/>
      <c r="AP98" s="1126">
        <v>3.4080835814537083</v>
      </c>
      <c r="AQ98" s="150"/>
      <c r="AR98" s="739"/>
      <c r="AS98" s="739"/>
      <c r="AT98" s="739"/>
      <c r="AU98" s="739"/>
      <c r="AW98" s="936"/>
      <c r="AX98" s="937"/>
      <c r="AY98" s="937"/>
      <c r="AZ98" s="937"/>
      <c r="BA98" s="937"/>
      <c r="BB98" s="937"/>
      <c r="BC98" s="937"/>
      <c r="BD98" s="937"/>
      <c r="BE98" s="937"/>
      <c r="BF98" s="937"/>
      <c r="BG98" s="937"/>
      <c r="BH98" s="937"/>
      <c r="BI98" s="739"/>
      <c r="BJ98" s="911"/>
      <c r="BK98" s="739"/>
      <c r="BL98" s="739"/>
      <c r="BM98" s="739"/>
      <c r="BN98" s="739"/>
      <c r="BO98" s="739"/>
      <c r="BP98" s="739"/>
      <c r="BQ98" s="739"/>
      <c r="BR98" s="739"/>
      <c r="BS98" s="739"/>
      <c r="BT98" s="739"/>
      <c r="BU98" s="739"/>
      <c r="BV98" s="739"/>
      <c r="BW98" s="739"/>
      <c r="BX98" s="739"/>
      <c r="BY98" s="739"/>
      <c r="BZ98" s="739"/>
      <c r="CA98" s="739"/>
      <c r="CB98" s="739"/>
      <c r="CC98" s="739"/>
      <c r="CD98" s="739"/>
    </row>
    <row r="99" spans="1:82">
      <c r="A99" s="913"/>
      <c r="B99" s="912"/>
      <c r="C99" s="790">
        <v>3.133</v>
      </c>
      <c r="D99" s="785">
        <v>101.7</v>
      </c>
      <c r="E99" s="1112">
        <v>5.1251455952894501E-2</v>
      </c>
      <c r="F99" s="785">
        <v>100</v>
      </c>
      <c r="G99" s="817">
        <v>81</v>
      </c>
      <c r="H99" s="1125">
        <v>1005.28504587646</v>
      </c>
      <c r="I99" s="1125">
        <v>85.804596782013405</v>
      </c>
      <c r="J99" s="1125">
        <v>21.905754619643901</v>
      </c>
      <c r="K99" s="1125">
        <v>300.15964690152401</v>
      </c>
      <c r="L99" s="1121">
        <f t="shared" si="5"/>
        <v>30.342517636104024</v>
      </c>
      <c r="M99" s="1125">
        <f t="shared" si="6"/>
        <v>974.94252824035595</v>
      </c>
      <c r="N99" s="1125">
        <v>0.25</v>
      </c>
      <c r="O99" s="1125">
        <v>1010.18658342199</v>
      </c>
      <c r="P99" s="1125">
        <v>307.63212466444998</v>
      </c>
      <c r="Q99" s="1125">
        <v>26.2323007040596</v>
      </c>
      <c r="R99" s="1124">
        <v>5.4675201329008397E-2</v>
      </c>
      <c r="S99" s="1125">
        <v>-3.539987</v>
      </c>
      <c r="T99" s="1125">
        <v>3.348984E-2</v>
      </c>
      <c r="U99" s="1125">
        <v>-8.4427359999999997E-4</v>
      </c>
      <c r="V99" s="1125">
        <v>-3.384696E-3</v>
      </c>
      <c r="W99" s="1125">
        <f t="shared" si="7"/>
        <v>5.8209014071512719</v>
      </c>
      <c r="X99" s="1126">
        <v>0.318258956352304</v>
      </c>
      <c r="Y99" s="1126">
        <v>0.31911407042194972</v>
      </c>
      <c r="AA99" s="481">
        <v>81</v>
      </c>
      <c r="AB99" s="1121">
        <v>1005.28504587646</v>
      </c>
      <c r="AC99" s="1153">
        <v>300.15964690152401</v>
      </c>
      <c r="AD99" s="1123">
        <v>21.905754619643901</v>
      </c>
      <c r="AE99" s="804">
        <v>0.25</v>
      </c>
      <c r="AF99" s="1123">
        <v>65.189613786843395</v>
      </c>
      <c r="AG99" s="1123">
        <v>85.804596782013405</v>
      </c>
      <c r="AH99" s="1123">
        <v>7.4877269999999996E-2</v>
      </c>
      <c r="AI99" s="1123">
        <v>3.2889760000000002E-4</v>
      </c>
      <c r="AJ99" s="1123">
        <v>-2.6365960000000001E-4</v>
      </c>
      <c r="AK99" s="1123">
        <v>3.0013729999999999E-5</v>
      </c>
      <c r="AL99" s="1122">
        <v>3.31144016223665E-2</v>
      </c>
      <c r="AM99" s="1162">
        <v>2.1587150525444927</v>
      </c>
      <c r="AN99" s="1163">
        <v>2.1645151960343849</v>
      </c>
      <c r="AO99" s="74"/>
      <c r="AP99" s="1126">
        <v>2.4836292664563349</v>
      </c>
      <c r="AQ99" s="150"/>
      <c r="AR99" s="739"/>
      <c r="AS99" s="739"/>
      <c r="AT99" s="739"/>
      <c r="AU99" s="739"/>
      <c r="AW99" s="936"/>
      <c r="AX99" s="937"/>
      <c r="AY99" s="937"/>
      <c r="AZ99" s="937"/>
      <c r="BA99" s="937"/>
      <c r="BB99" s="937"/>
      <c r="BC99" s="937"/>
      <c r="BD99" s="937"/>
      <c r="BE99" s="937"/>
      <c r="BF99" s="937"/>
      <c r="BG99" s="937"/>
      <c r="BH99" s="937"/>
      <c r="BI99" s="739"/>
      <c r="BJ99" s="911"/>
      <c r="BK99" s="739"/>
      <c r="BL99" s="739"/>
      <c r="BM99" s="739"/>
      <c r="BN99" s="739"/>
      <c r="BO99" s="739"/>
      <c r="BP99" s="739"/>
      <c r="BQ99" s="739"/>
      <c r="BR99" s="739"/>
      <c r="BS99" s="739"/>
      <c r="BT99" s="739"/>
      <c r="BU99" s="739"/>
      <c r="BV99" s="739"/>
      <c r="BW99" s="739"/>
      <c r="BX99" s="739"/>
      <c r="BY99" s="739"/>
      <c r="BZ99" s="739"/>
      <c r="CA99" s="739"/>
      <c r="CB99" s="739"/>
      <c r="CC99" s="739"/>
      <c r="CD99" s="739"/>
    </row>
    <row r="100" spans="1:82" ht="13.8" thickBot="1">
      <c r="A100" s="913"/>
      <c r="B100" s="912"/>
      <c r="C100" s="818">
        <v>9.0500000000000007</v>
      </c>
      <c r="D100" s="819">
        <v>38.700000000000003</v>
      </c>
      <c r="E100" s="1114">
        <v>2.5398618774999999</v>
      </c>
      <c r="F100" s="819">
        <v>100</v>
      </c>
      <c r="G100" s="820">
        <v>94</v>
      </c>
      <c r="H100" s="1129">
        <v>753.59481173998995</v>
      </c>
      <c r="I100" s="1129">
        <v>20.1434668336566</v>
      </c>
      <c r="J100" s="1129">
        <v>8.32986908483017</v>
      </c>
      <c r="K100" s="1129">
        <v>288.13696478608301</v>
      </c>
      <c r="L100" s="1130">
        <f t="shared" si="5"/>
        <v>11.075879996162401</v>
      </c>
      <c r="M100" s="1129">
        <f t="shared" si="6"/>
        <v>742.51893174382758</v>
      </c>
      <c r="N100" s="1129">
        <v>0.25</v>
      </c>
      <c r="O100" s="1129">
        <v>756.54728174673596</v>
      </c>
      <c r="P100" s="1129">
        <v>299.339919351361</v>
      </c>
      <c r="Q100" s="1129">
        <v>13.0007047712246</v>
      </c>
      <c r="R100" s="1131">
        <v>1.8622406518226099E-2</v>
      </c>
      <c r="S100" s="1132">
        <v>-4.0164140000000002</v>
      </c>
      <c r="T100" s="1132">
        <v>3.58698E-2</v>
      </c>
      <c r="U100" s="1132">
        <v>-9.1962079999999996E-4</v>
      </c>
      <c r="V100" s="1132">
        <v>-3.9093160000000004E-3</v>
      </c>
      <c r="W100" s="1132">
        <f t="shared" si="7"/>
        <v>5.9742885594982651</v>
      </c>
      <c r="X100" s="1133">
        <v>0.111255630212164</v>
      </c>
      <c r="Y100" s="1133">
        <v>0.32306813761110909</v>
      </c>
      <c r="AA100" s="484">
        <v>94</v>
      </c>
      <c r="AB100" s="1170">
        <v>753.59481173998995</v>
      </c>
      <c r="AC100" s="1173">
        <v>288.13696478608301</v>
      </c>
      <c r="AD100" s="1170">
        <v>8.32986908483017</v>
      </c>
      <c r="AE100" s="200">
        <v>0.25</v>
      </c>
      <c r="AF100" s="1170">
        <v>25.631591908187101</v>
      </c>
      <c r="AG100" s="1170">
        <v>20.1434668336566</v>
      </c>
      <c r="AH100" s="1170">
        <v>0.1016948</v>
      </c>
      <c r="AI100" s="1170">
        <v>4.4339679999999998E-4</v>
      </c>
      <c r="AJ100" s="1170">
        <v>-3.5806480000000001E-4</v>
      </c>
      <c r="AK100" s="1170">
        <v>4.0547270000000002E-5</v>
      </c>
      <c r="AL100" s="1132">
        <v>3.2772744930117302E-2</v>
      </c>
      <c r="AM100" s="1171">
        <v>0.84001762375987443</v>
      </c>
      <c r="AN100" s="1172">
        <v>2.439273668677135</v>
      </c>
      <c r="AO100" s="74"/>
      <c r="AP100" s="1133">
        <v>2.7623418062882443</v>
      </c>
      <c r="AQ100" s="150"/>
      <c r="AR100" s="739"/>
      <c r="AS100" s="739"/>
      <c r="AT100" s="739"/>
      <c r="AU100" s="739"/>
      <c r="AW100" s="936"/>
      <c r="AX100" s="937"/>
      <c r="AY100" s="937"/>
      <c r="AZ100" s="937"/>
      <c r="BA100" s="937"/>
      <c r="BB100" s="937"/>
      <c r="BC100" s="937"/>
      <c r="BD100" s="937"/>
      <c r="BE100" s="937"/>
      <c r="BF100" s="937"/>
      <c r="BG100" s="937"/>
      <c r="BH100" s="937"/>
      <c r="BI100" s="739"/>
      <c r="BJ100" s="911"/>
      <c r="BK100" s="739"/>
      <c r="BL100" s="739"/>
      <c r="BM100" s="739"/>
      <c r="BN100" s="739"/>
      <c r="BO100" s="739"/>
      <c r="BP100" s="739"/>
      <c r="BQ100" s="739"/>
      <c r="BR100" s="739"/>
      <c r="BS100" s="739"/>
      <c r="BT100" s="739"/>
      <c r="BU100" s="739"/>
      <c r="BV100" s="739"/>
      <c r="BW100" s="739"/>
      <c r="BX100" s="739"/>
      <c r="BY100" s="739"/>
      <c r="BZ100" s="739"/>
      <c r="CA100" s="739"/>
      <c r="CB100" s="739"/>
      <c r="CC100" s="739"/>
      <c r="CD100" s="739"/>
    </row>
    <row r="102" spans="1:82">
      <c r="C102" s="80"/>
      <c r="D102" s="80"/>
      <c r="E102" s="80"/>
      <c r="F102" s="298"/>
      <c r="G102" s="298"/>
      <c r="H102" s="80"/>
      <c r="I102" s="136"/>
      <c r="J102" s="136"/>
      <c r="K102" s="136"/>
      <c r="L102" s="136"/>
      <c r="M102" s="136"/>
      <c r="N102" s="136"/>
      <c r="O102" s="136"/>
      <c r="P102" s="136"/>
      <c r="Q102" s="136"/>
      <c r="R102" s="80"/>
      <c r="S102" s="801"/>
      <c r="T102" s="80"/>
      <c r="U102" s="80"/>
      <c r="V102" s="80"/>
      <c r="W102" s="80"/>
      <c r="X102" s="80"/>
      <c r="Y102" s="80"/>
      <c r="AA102" s="139"/>
      <c r="AB102" s="139"/>
      <c r="AC102" s="139"/>
      <c r="AD102" s="139"/>
      <c r="AE102" s="139"/>
      <c r="AF102" s="139"/>
      <c r="AG102" s="139"/>
      <c r="AH102" s="139"/>
      <c r="AI102" s="139"/>
      <c r="AJ102" s="139"/>
      <c r="AK102" s="139"/>
      <c r="AL102" s="567"/>
      <c r="AM102" s="61"/>
      <c r="AN102" s="61"/>
      <c r="AP102" s="150"/>
    </row>
    <row r="103" spans="1:82">
      <c r="C103" s="76"/>
      <c r="D103" s="76"/>
      <c r="E103" s="75"/>
      <c r="F103" s="75"/>
      <c r="G103" s="75"/>
      <c r="H103" s="75"/>
      <c r="I103" s="75"/>
      <c r="J103" s="75"/>
      <c r="K103" s="587"/>
      <c r="L103" s="587"/>
      <c r="M103" s="587"/>
      <c r="N103" s="587"/>
      <c r="O103" s="587"/>
      <c r="P103" s="587"/>
      <c r="Q103" s="587"/>
      <c r="R103" s="75"/>
      <c r="S103" s="802"/>
      <c r="T103" s="75"/>
      <c r="U103" s="75"/>
      <c r="V103" s="75"/>
      <c r="W103" s="75"/>
      <c r="X103" s="75"/>
      <c r="Y103" s="75"/>
      <c r="Z103" s="588"/>
      <c r="AA103" s="139"/>
      <c r="AB103" s="139"/>
      <c r="AC103" s="139"/>
      <c r="AD103" s="139"/>
      <c r="AE103" s="139"/>
      <c r="AF103" s="139"/>
      <c r="AG103" s="139"/>
      <c r="AH103" s="139"/>
      <c r="AI103" s="139"/>
      <c r="AJ103" s="139"/>
      <c r="AK103" s="139"/>
      <c r="AL103" s="567"/>
      <c r="AM103" s="61"/>
      <c r="AN103" s="61"/>
      <c r="AP103" s="150"/>
    </row>
    <row r="104" spans="1:82">
      <c r="C104" s="75"/>
      <c r="D104" s="75"/>
      <c r="E104" s="75"/>
      <c r="F104" s="75"/>
      <c r="G104" s="75"/>
      <c r="H104" s="75"/>
      <c r="I104" s="75"/>
      <c r="J104" s="75"/>
      <c r="K104" s="75"/>
      <c r="L104" s="75"/>
      <c r="M104" s="75"/>
      <c r="N104" s="75"/>
      <c r="O104" s="75"/>
      <c r="P104" s="75"/>
      <c r="Q104" s="75"/>
      <c r="R104" s="76"/>
      <c r="S104" s="803"/>
      <c r="T104" s="76"/>
      <c r="U104" s="76"/>
      <c r="V104" s="76"/>
      <c r="W104" s="75"/>
      <c r="X104" s="76"/>
      <c r="Y104" s="76"/>
      <c r="Z104" s="588"/>
      <c r="AA104" s="139"/>
      <c r="AB104" s="139"/>
      <c r="AC104" s="139"/>
      <c r="AD104" s="139"/>
      <c r="AE104" s="139"/>
      <c r="AF104" s="139"/>
      <c r="AG104" s="139"/>
      <c r="AH104" s="139"/>
      <c r="AI104" s="139"/>
      <c r="AJ104" s="139"/>
      <c r="AK104" s="139"/>
      <c r="AL104" s="567"/>
      <c r="AP104" s="150"/>
    </row>
    <row r="105" spans="1:82">
      <c r="C105" s="75"/>
      <c r="D105" s="75"/>
      <c r="E105" s="75"/>
      <c r="F105" s="75"/>
      <c r="G105" s="75"/>
      <c r="H105" s="75"/>
      <c r="I105" s="75"/>
      <c r="J105" s="75"/>
      <c r="K105" s="75"/>
      <c r="L105" s="75"/>
      <c r="M105" s="75"/>
      <c r="N105" s="75"/>
      <c r="O105" s="75"/>
      <c r="P105" s="75"/>
      <c r="Q105" s="75"/>
      <c r="R105" s="75"/>
      <c r="S105" s="802"/>
      <c r="T105" s="75"/>
      <c r="U105" s="75"/>
      <c r="V105" s="75"/>
      <c r="W105" s="75"/>
      <c r="X105" s="75"/>
      <c r="Y105" s="75"/>
      <c r="Z105" s="588"/>
      <c r="AA105" s="139"/>
      <c r="AB105" s="139"/>
      <c r="AC105" s="139"/>
      <c r="AD105" s="139"/>
      <c r="AE105" s="139"/>
      <c r="AF105" s="139"/>
      <c r="AG105" s="139"/>
      <c r="AH105" s="139"/>
      <c r="AI105" s="139"/>
      <c r="AJ105" s="139"/>
      <c r="AK105" s="139"/>
      <c r="AL105" s="567"/>
      <c r="AP105" s="150"/>
    </row>
    <row r="106" spans="1:82" ht="17.399999999999999">
      <c r="C106" s="35" t="s">
        <v>570</v>
      </c>
      <c r="D106" s="75"/>
      <c r="E106" s="75"/>
      <c r="F106" s="75"/>
      <c r="G106" s="75"/>
      <c r="H106" s="75"/>
      <c r="I106" s="75"/>
      <c r="J106" s="75"/>
      <c r="K106" s="75"/>
      <c r="L106" s="75"/>
      <c r="M106" s="75"/>
      <c r="N106" s="75"/>
      <c r="O106" s="75"/>
      <c r="P106" s="75"/>
      <c r="Q106" s="75"/>
      <c r="R106" s="75"/>
      <c r="S106" s="802"/>
      <c r="T106" s="75"/>
      <c r="U106" s="75"/>
      <c r="V106" s="75"/>
      <c r="W106" s="75"/>
      <c r="X106" s="75"/>
      <c r="Y106" s="75"/>
      <c r="Z106" s="588"/>
      <c r="AA106" s="139"/>
      <c r="AB106" s="139"/>
      <c r="AC106" s="139"/>
      <c r="AD106" s="139"/>
      <c r="AE106" s="139"/>
      <c r="AF106" s="139"/>
      <c r="AG106" s="139"/>
      <c r="AH106" s="139"/>
      <c r="AI106" s="139"/>
      <c r="AJ106" s="139"/>
      <c r="AK106" s="139"/>
      <c r="AL106" s="567"/>
      <c r="AP106" s="150"/>
    </row>
    <row r="107" spans="1:82" ht="13.8" thickBot="1">
      <c r="C107" s="75"/>
      <c r="D107" s="75"/>
      <c r="E107" s="75"/>
      <c r="F107" s="75"/>
      <c r="G107" s="75"/>
      <c r="H107" s="75"/>
      <c r="I107" s="75"/>
      <c r="J107" s="75"/>
      <c r="K107" s="75"/>
      <c r="L107" s="75"/>
      <c r="M107" s="75"/>
      <c r="N107" s="75"/>
      <c r="O107" s="75"/>
      <c r="P107" s="75"/>
      <c r="Q107" s="75"/>
      <c r="R107" s="75"/>
      <c r="S107" s="802"/>
      <c r="T107" s="75"/>
      <c r="U107" s="75"/>
      <c r="V107" s="75"/>
      <c r="W107" s="75"/>
      <c r="X107" s="75"/>
      <c r="Y107" s="75"/>
      <c r="Z107" s="588"/>
      <c r="AA107" s="139"/>
      <c r="AB107" s="139"/>
      <c r="AC107" s="139"/>
      <c r="AD107" s="139"/>
      <c r="AE107" s="139"/>
      <c r="AF107" s="139"/>
      <c r="AG107" s="139"/>
      <c r="AH107" s="139"/>
      <c r="AI107" s="139"/>
      <c r="AJ107" s="139"/>
      <c r="AK107" s="139"/>
      <c r="AL107" s="567"/>
      <c r="AP107" s="150"/>
    </row>
    <row r="108" spans="1:82" ht="21" thickBot="1">
      <c r="C108" s="216" t="s">
        <v>460</v>
      </c>
      <c r="D108" s="217"/>
      <c r="E108" s="217"/>
      <c r="F108" s="218"/>
      <c r="G108" s="767"/>
      <c r="H108" s="767"/>
      <c r="I108" s="217"/>
      <c r="J108" s="217"/>
      <c r="K108" s="217"/>
      <c r="L108" s="217"/>
      <c r="M108" s="217" t="s">
        <v>511</v>
      </c>
      <c r="N108" s="217"/>
      <c r="O108" s="217"/>
      <c r="P108" s="217"/>
      <c r="Q108" s="217"/>
      <c r="R108" s="217"/>
      <c r="S108" s="577"/>
      <c r="T108" s="800"/>
      <c r="U108" s="217"/>
      <c r="V108" s="217" t="s">
        <v>507</v>
      </c>
      <c r="W108" s="217"/>
      <c r="X108" s="217"/>
      <c r="Y108" s="447" t="s">
        <v>110</v>
      </c>
      <c r="Z108" s="536"/>
      <c r="AB108" s="760"/>
      <c r="AC108" s="761" t="s">
        <v>532</v>
      </c>
      <c r="AD108" s="762"/>
      <c r="AE108" s="762"/>
      <c r="AF108" s="762"/>
      <c r="AG108" s="763"/>
      <c r="AH108" s="763"/>
      <c r="AI108" s="410"/>
      <c r="AJ108" s="410"/>
      <c r="AK108" s="410" t="s">
        <v>109</v>
      </c>
      <c r="AL108" s="410"/>
      <c r="AM108" s="410"/>
      <c r="AN108" s="410" t="s">
        <v>110</v>
      </c>
      <c r="AO108" s="411"/>
      <c r="AP108" s="230"/>
      <c r="AQ108" s="231"/>
    </row>
    <row r="109" spans="1:82" ht="36">
      <c r="C109" s="568" t="s">
        <v>52</v>
      </c>
      <c r="D109" s="569" t="s">
        <v>53</v>
      </c>
      <c r="E109" s="570" t="s">
        <v>756</v>
      </c>
      <c r="F109" s="571"/>
      <c r="G109" s="275" t="s">
        <v>290</v>
      </c>
      <c r="H109" s="275" t="s">
        <v>568</v>
      </c>
      <c r="I109" s="274"/>
      <c r="J109" s="274" t="s">
        <v>462</v>
      </c>
      <c r="K109" s="274"/>
      <c r="L109" s="768"/>
      <c r="M109" s="769" t="s">
        <v>506</v>
      </c>
      <c r="N109" s="769"/>
      <c r="O109" s="765" t="s">
        <v>389</v>
      </c>
      <c r="P109" s="765" t="s">
        <v>508</v>
      </c>
      <c r="Q109" s="765" t="s">
        <v>509</v>
      </c>
      <c r="R109" s="765" t="s">
        <v>519</v>
      </c>
      <c r="S109" s="578" t="s">
        <v>510</v>
      </c>
      <c r="T109" s="274" t="s">
        <v>528</v>
      </c>
      <c r="U109" s="274" t="s">
        <v>529</v>
      </c>
      <c r="V109" s="274" t="s">
        <v>530</v>
      </c>
      <c r="W109" s="274" t="s">
        <v>531</v>
      </c>
      <c r="X109" s="274" t="s">
        <v>463</v>
      </c>
      <c r="Y109" s="275" t="s">
        <v>527</v>
      </c>
      <c r="Z109" s="272" t="s">
        <v>464</v>
      </c>
      <c r="AA109" s="403"/>
      <c r="AB109" s="275" t="s">
        <v>113</v>
      </c>
      <c r="AC109" s="268"/>
      <c r="AD109" s="764"/>
      <c r="AE109" s="268"/>
      <c r="AF109" s="765" t="s">
        <v>389</v>
      </c>
      <c r="AG109" s="766" t="s">
        <v>512</v>
      </c>
      <c r="AH109" s="297" t="s">
        <v>573</v>
      </c>
      <c r="AI109" s="274" t="s">
        <v>514</v>
      </c>
      <c r="AJ109" s="274" t="s">
        <v>515</v>
      </c>
      <c r="AK109" s="274" t="s">
        <v>516</v>
      </c>
      <c r="AL109" s="274" t="s">
        <v>517</v>
      </c>
      <c r="AM109" s="272" t="s">
        <v>518</v>
      </c>
      <c r="AN109" s="275" t="s">
        <v>523</v>
      </c>
      <c r="AO109" s="272" t="s">
        <v>524</v>
      </c>
      <c r="AP109" s="371"/>
      <c r="AQ109" s="409" t="s">
        <v>465</v>
      </c>
    </row>
    <row r="110" spans="1:82" ht="18.600000000000001" thickBot="1">
      <c r="C110" s="572" t="s">
        <v>54</v>
      </c>
      <c r="D110" s="573" t="s">
        <v>55</v>
      </c>
      <c r="E110" s="574" t="s">
        <v>129</v>
      </c>
      <c r="F110" s="550"/>
      <c r="G110" s="269" t="s">
        <v>117</v>
      </c>
      <c r="H110" s="269" t="s">
        <v>569</v>
      </c>
      <c r="I110" s="205" t="s">
        <v>447</v>
      </c>
      <c r="J110" s="205" t="s">
        <v>467</v>
      </c>
      <c r="K110" s="120" t="s">
        <v>395</v>
      </c>
      <c r="L110" s="120" t="s">
        <v>393</v>
      </c>
      <c r="M110" s="120" t="s">
        <v>468</v>
      </c>
      <c r="N110" s="120" t="s">
        <v>468</v>
      </c>
      <c r="O110" s="120" t="s">
        <v>168</v>
      </c>
      <c r="P110" s="120" t="s">
        <v>447</v>
      </c>
      <c r="Q110" s="120" t="s">
        <v>393</v>
      </c>
      <c r="R110" s="120" t="s">
        <v>395</v>
      </c>
      <c r="S110" s="296" t="s">
        <v>401</v>
      </c>
      <c r="T110" s="205"/>
      <c r="U110" s="205"/>
      <c r="V110" s="205"/>
      <c r="W110" s="205"/>
      <c r="X110" s="45" t="s">
        <v>525</v>
      </c>
      <c r="Y110" s="269" t="s">
        <v>134</v>
      </c>
      <c r="Z110" s="50" t="s">
        <v>134</v>
      </c>
      <c r="AB110" s="269" t="s">
        <v>117</v>
      </c>
      <c r="AC110" s="205" t="s">
        <v>447</v>
      </c>
      <c r="AD110" s="120" t="s">
        <v>393</v>
      </c>
      <c r="AE110" s="120" t="s">
        <v>395</v>
      </c>
      <c r="AF110" s="120" t="s">
        <v>168</v>
      </c>
      <c r="AG110" s="1156" t="s">
        <v>513</v>
      </c>
      <c r="AH110" s="1157" t="s">
        <v>467</v>
      </c>
      <c r="AI110" s="1158"/>
      <c r="AJ110" s="1158"/>
      <c r="AK110" s="1158"/>
      <c r="AL110" s="1158"/>
      <c r="AM110" s="1157"/>
      <c r="AN110" s="1159" t="s">
        <v>469</v>
      </c>
      <c r="AO110" s="1157" t="s">
        <v>134</v>
      </c>
      <c r="AP110" s="74"/>
      <c r="AQ110" s="1160" t="s">
        <v>134</v>
      </c>
      <c r="AX110" s="174"/>
      <c r="AY110" s="174"/>
      <c r="AZ110" s="174"/>
      <c r="BA110" s="935"/>
      <c r="BB110" s="935"/>
      <c r="BC110" s="935"/>
    </row>
    <row r="111" spans="1:82">
      <c r="A111" s="62"/>
      <c r="B111" s="892"/>
      <c r="C111" s="15">
        <v>0</v>
      </c>
      <c r="D111" s="196">
        <v>0</v>
      </c>
      <c r="E111" s="921">
        <v>0</v>
      </c>
      <c r="F111" s="786"/>
      <c r="G111" s="793">
        <v>39.5</v>
      </c>
      <c r="H111" s="867">
        <v>3</v>
      </c>
      <c r="I111" s="1138">
        <v>1010.1042242152899</v>
      </c>
      <c r="J111" s="1123">
        <v>88.821784824457197</v>
      </c>
      <c r="K111" s="1122">
        <v>21.3019145398132</v>
      </c>
      <c r="L111" s="1122">
        <v>300.68259685800001</v>
      </c>
      <c r="M111" s="1123">
        <f>K111*L111/216.7</f>
        <v>29.55752183607855</v>
      </c>
      <c r="N111" s="1122">
        <f>I111-M111</f>
        <v>980.54670237921141</v>
      </c>
      <c r="O111" s="1134">
        <v>0.1</v>
      </c>
      <c r="P111" s="1122">
        <v>1014.05544023538</v>
      </c>
      <c r="Q111" s="1122">
        <v>302.36759685800001</v>
      </c>
      <c r="R111" s="1122">
        <v>23.354291694273599</v>
      </c>
      <c r="S111" s="1122">
        <v>4.1615545562371702E-2</v>
      </c>
      <c r="T111" s="1145">
        <v>-2.5499640000000001</v>
      </c>
      <c r="U111" s="1117">
        <v>2.86276E-2</v>
      </c>
      <c r="V111" s="1117">
        <v>-6.4305429999999999E-4</v>
      </c>
      <c r="W111" s="1117">
        <v>-1.296508E-3</v>
      </c>
      <c r="X111" s="1118">
        <v>5.4237228785143703</v>
      </c>
      <c r="Y111" s="1119">
        <v>0.22571118656849301</v>
      </c>
      <c r="Z111" s="1120">
        <v>0.22575891790274799</v>
      </c>
      <c r="AB111" s="792">
        <v>39.5</v>
      </c>
      <c r="AC111" s="1123">
        <v>1010.1042242152899</v>
      </c>
      <c r="AD111" s="1153">
        <v>300.68259685800001</v>
      </c>
      <c r="AE111" s="1116">
        <v>21.3019145398132</v>
      </c>
      <c r="AF111" s="804">
        <v>0.1</v>
      </c>
      <c r="AG111" s="1123">
        <v>67.164342434854902</v>
      </c>
      <c r="AH111" s="1123">
        <v>88.821784824457197</v>
      </c>
      <c r="AI111" s="1116">
        <v>1.830468E-2</v>
      </c>
      <c r="AJ111" s="1116">
        <v>8.0565280000000005E-5</v>
      </c>
      <c r="AK111" s="1116">
        <v>-6.4501209999999999E-5</v>
      </c>
      <c r="AL111" s="1116">
        <v>8.4370359999999992E-6</v>
      </c>
      <c r="AM111" s="1117">
        <v>9.1487690896094199E-3</v>
      </c>
      <c r="AN111" s="1161">
        <v>0.61447105999194196</v>
      </c>
      <c r="AO111" s="1120">
        <f>AN111/SIN( RADIANS(AH111) )</f>
        <v>0.61460100270324647</v>
      </c>
      <c r="AP111" s="74"/>
      <c r="AQ111" s="1119">
        <f>AO111+Z111</f>
        <v>0.8403599206059944</v>
      </c>
      <c r="AW111" s="936"/>
    </row>
    <row r="112" spans="1:82">
      <c r="A112" s="62"/>
      <c r="B112" s="893"/>
      <c r="C112" s="9">
        <v>89.5</v>
      </c>
      <c r="D112" s="111">
        <v>-179.5</v>
      </c>
      <c r="E112" s="922">
        <v>0</v>
      </c>
      <c r="F112" s="787"/>
      <c r="G112" s="794">
        <v>41</v>
      </c>
      <c r="H112" s="868">
        <v>6</v>
      </c>
      <c r="I112" s="1121">
        <v>1011.86778674001</v>
      </c>
      <c r="J112" s="1121">
        <v>90</v>
      </c>
      <c r="K112" s="1122">
        <v>4.5215852378758896</v>
      </c>
      <c r="L112" s="1122">
        <v>273.359340374</v>
      </c>
      <c r="M112" s="1123">
        <f t="shared" ref="M112:M116" si="8">K112*L112/216.7</f>
        <v>5.7038189112624327</v>
      </c>
      <c r="N112" s="1122">
        <f t="shared" ref="N112:N175" si="9">I112-M112</f>
        <v>1006.1639678287476</v>
      </c>
      <c r="O112" s="1134">
        <v>0.1</v>
      </c>
      <c r="P112" s="1122">
        <v>1037.1706816277899</v>
      </c>
      <c r="Q112" s="1122">
        <v>275.11234037399998</v>
      </c>
      <c r="R112" s="1122">
        <v>5.3446917742111903</v>
      </c>
      <c r="S112" s="1125">
        <v>6.7028260200558798E-2</v>
      </c>
      <c r="T112" s="1146">
        <v>-2.5623290000000001</v>
      </c>
      <c r="U112" s="1125">
        <v>2.8688470000000001E-2</v>
      </c>
      <c r="V112" s="1125">
        <v>-6.4706170000000001E-4</v>
      </c>
      <c r="W112" s="1125">
        <v>-1.34264E-3</v>
      </c>
      <c r="X112" s="1124">
        <v>4.6519337020413198</v>
      </c>
      <c r="Y112" s="1126">
        <v>0.31181102261617399</v>
      </c>
      <c r="Z112" s="1126">
        <v>0.31181102261617399</v>
      </c>
      <c r="AB112" s="481">
        <v>41</v>
      </c>
      <c r="AC112" s="1121">
        <v>1011.86778674001</v>
      </c>
      <c r="AD112" s="1153">
        <v>273.359340374</v>
      </c>
      <c r="AE112" s="1123">
        <v>4.5215852378758896</v>
      </c>
      <c r="AF112" s="804">
        <v>0.1</v>
      </c>
      <c r="AG112" s="1123">
        <v>19.336502762462398</v>
      </c>
      <c r="AH112" s="1123">
        <v>90</v>
      </c>
      <c r="AI112" s="1123">
        <v>1.9592109999999999E-2</v>
      </c>
      <c r="AJ112" s="1123">
        <v>8.6342579999999994E-5</v>
      </c>
      <c r="AK112" s="1123">
        <v>-6.9050040000000001E-5</v>
      </c>
      <c r="AL112" s="1123">
        <v>8.8492789999999993E-6</v>
      </c>
      <c r="AM112" s="1122">
        <v>1.00613423039046E-2</v>
      </c>
      <c r="AN112" s="1162">
        <v>0.19455117325353199</v>
      </c>
      <c r="AO112" s="1163">
        <f t="shared" ref="AO112:AO175" si="10">AN112/SIN( RADIANS(AH112) )</f>
        <v>0.19455117325353199</v>
      </c>
      <c r="AP112" s="74"/>
      <c r="AQ112" s="1126">
        <f t="shared" ref="AQ112:AQ175" si="11">AO112+Z112</f>
        <v>0.50636219586970599</v>
      </c>
      <c r="AW112" s="936"/>
    </row>
    <row r="113" spans="1:49">
      <c r="A113" s="62"/>
      <c r="B113" s="893"/>
      <c r="C113" s="9">
        <v>89.5</v>
      </c>
      <c r="D113" s="111">
        <v>179.5</v>
      </c>
      <c r="E113" s="922">
        <v>0</v>
      </c>
      <c r="F113" s="787"/>
      <c r="G113" s="794">
        <v>41.5</v>
      </c>
      <c r="H113" s="868">
        <v>9</v>
      </c>
      <c r="I113" s="1121">
        <v>1010.3752786824</v>
      </c>
      <c r="J113" s="1121">
        <v>90</v>
      </c>
      <c r="K113" s="1122">
        <v>2.9634258652059602</v>
      </c>
      <c r="L113" s="1122">
        <v>267.02164930599997</v>
      </c>
      <c r="M113" s="1123">
        <f t="shared" si="8"/>
        <v>3.6515868118290515</v>
      </c>
      <c r="N113" s="1122">
        <f t="shared" si="9"/>
        <v>1006.723691870571</v>
      </c>
      <c r="O113" s="1134">
        <v>0.1</v>
      </c>
      <c r="P113" s="1122">
        <v>1036.0505309325599</v>
      </c>
      <c r="Q113" s="1122">
        <v>273.72764930599999</v>
      </c>
      <c r="R113" s="1122">
        <v>4.9177067091521103</v>
      </c>
      <c r="S113" s="1125">
        <v>7.6156589356692797E-2</v>
      </c>
      <c r="T113" s="1146">
        <v>-2.5658069999999999</v>
      </c>
      <c r="U113" s="1125">
        <v>2.8705830000000002E-2</v>
      </c>
      <c r="V113" s="1125">
        <v>-6.4843710000000001E-4</v>
      </c>
      <c r="W113" s="1125">
        <v>-1.3575849999999999E-3</v>
      </c>
      <c r="X113" s="1124">
        <v>4.6132825606835404</v>
      </c>
      <c r="Y113" s="1126">
        <v>0.35133186556036899</v>
      </c>
      <c r="Z113" s="1126">
        <v>0.35133186556036899</v>
      </c>
      <c r="AB113" s="481">
        <v>41.5</v>
      </c>
      <c r="AC113" s="1121">
        <v>1010.3752786824</v>
      </c>
      <c r="AD113" s="1153">
        <v>267.02164930599997</v>
      </c>
      <c r="AE113" s="1123">
        <v>2.9634258652059602</v>
      </c>
      <c r="AF113" s="804">
        <v>0.1</v>
      </c>
      <c r="AG113" s="1123">
        <v>17.035448114091501</v>
      </c>
      <c r="AH113" s="1123">
        <v>90</v>
      </c>
      <c r="AI113" s="1123">
        <v>2.0035689999999998E-2</v>
      </c>
      <c r="AJ113" s="1123">
        <v>8.8326750000000006E-5</v>
      </c>
      <c r="AK113" s="1123">
        <v>-7.0615499999999995E-5</v>
      </c>
      <c r="AL113" s="1123">
        <v>8.9960750000000001E-6</v>
      </c>
      <c r="AM113" s="1122">
        <v>1.05309842841445E-2</v>
      </c>
      <c r="AN113" s="1162">
        <v>0.17940003636285701</v>
      </c>
      <c r="AO113" s="1163">
        <f t="shared" si="10"/>
        <v>0.17940003636285701</v>
      </c>
      <c r="AP113" s="74"/>
      <c r="AQ113" s="1126">
        <f t="shared" si="11"/>
        <v>0.53073190192322595</v>
      </c>
      <c r="AW113" s="936"/>
    </row>
    <row r="114" spans="1:49">
      <c r="A114" s="62"/>
      <c r="B114" s="893"/>
      <c r="C114" s="9">
        <v>-89.5</v>
      </c>
      <c r="D114" s="111">
        <v>-179.5</v>
      </c>
      <c r="E114" s="922">
        <v>2.9249335937500001</v>
      </c>
      <c r="F114" s="787"/>
      <c r="G114" s="794">
        <v>45</v>
      </c>
      <c r="H114" s="868">
        <v>3</v>
      </c>
      <c r="I114" s="1121">
        <v>671.84856730838305</v>
      </c>
      <c r="J114" s="1121">
        <v>90</v>
      </c>
      <c r="K114" s="1122">
        <v>5.3846402424420799E-2</v>
      </c>
      <c r="L114" s="1122">
        <v>224.17665667621901</v>
      </c>
      <c r="M114" s="1123">
        <f t="shared" si="8"/>
        <v>5.5704229208808992E-2</v>
      </c>
      <c r="N114" s="1122">
        <f t="shared" si="9"/>
        <v>671.79286307917425</v>
      </c>
      <c r="O114" s="1134">
        <v>0.1</v>
      </c>
      <c r="P114" s="1122">
        <v>691.57413764839305</v>
      </c>
      <c r="Q114" s="1122">
        <v>240.11265667621899</v>
      </c>
      <c r="R114" s="1122">
        <v>0.24928890011305899</v>
      </c>
      <c r="S114" s="1125">
        <v>9.0388270357003295E-2</v>
      </c>
      <c r="T114" s="1146">
        <v>-2.5714169999999998</v>
      </c>
      <c r="U114" s="1125">
        <v>2.8742810000000001E-2</v>
      </c>
      <c r="V114" s="1125">
        <v>-6.5861260000000003E-4</v>
      </c>
      <c r="W114" s="1125">
        <v>-1.4481419999999999E-3</v>
      </c>
      <c r="X114" s="1124">
        <v>3.87425502281177</v>
      </c>
      <c r="Y114" s="1126">
        <v>0.35018721043499701</v>
      </c>
      <c r="Z114" s="1126">
        <v>0.35018721043499701</v>
      </c>
      <c r="AB114" s="481">
        <v>45</v>
      </c>
      <c r="AC114" s="1121">
        <v>671.84856730838305</v>
      </c>
      <c r="AD114" s="1153">
        <v>224.17665667621901</v>
      </c>
      <c r="AE114" s="1123">
        <v>5.3846402424420799E-2</v>
      </c>
      <c r="AF114" s="804">
        <v>0.1</v>
      </c>
      <c r="AG114" s="1123">
        <v>1.55855420350685</v>
      </c>
      <c r="AH114" s="1123">
        <v>90</v>
      </c>
      <c r="AI114" s="1123">
        <v>2.3331049999999999E-2</v>
      </c>
      <c r="AJ114" s="1123">
        <v>1.0300789999999999E-4</v>
      </c>
      <c r="AK114" s="1123">
        <v>-8.2230819999999993E-5</v>
      </c>
      <c r="AL114" s="1123">
        <v>1.013734E-5</v>
      </c>
      <c r="AM114" s="1122">
        <v>1.1713123656810299E-2</v>
      </c>
      <c r="AN114" s="1162">
        <v>1.82555381115172E-2</v>
      </c>
      <c r="AO114" s="1163">
        <f t="shared" si="10"/>
        <v>1.82555381115172E-2</v>
      </c>
      <c r="AP114" s="74"/>
      <c r="AQ114" s="1126">
        <f t="shared" si="11"/>
        <v>0.36844274854651421</v>
      </c>
      <c r="AW114" s="936"/>
    </row>
    <row r="115" spans="1:49">
      <c r="A115" s="62"/>
      <c r="B115" s="893"/>
      <c r="C115" s="9">
        <v>-89.5</v>
      </c>
      <c r="D115" s="111">
        <v>179.5</v>
      </c>
      <c r="E115" s="922">
        <v>2.9271171874999999</v>
      </c>
      <c r="F115" s="788"/>
      <c r="G115" s="794">
        <v>45.5</v>
      </c>
      <c r="H115" s="868">
        <v>6</v>
      </c>
      <c r="I115" s="1121">
        <v>671.93228023486097</v>
      </c>
      <c r="J115" s="1121">
        <v>90</v>
      </c>
      <c r="K115" s="1122">
        <v>3.3912563185532901E-2</v>
      </c>
      <c r="L115" s="1122">
        <v>219.705315510937</v>
      </c>
      <c r="M115" s="1123">
        <f t="shared" si="8"/>
        <v>3.4382881377305462E-2</v>
      </c>
      <c r="N115" s="1122">
        <f t="shared" si="9"/>
        <v>671.8978973534837</v>
      </c>
      <c r="O115" s="1134">
        <v>0.1</v>
      </c>
      <c r="P115" s="1122">
        <v>701.16342534891601</v>
      </c>
      <c r="Q115" s="1122">
        <v>239.99431551093801</v>
      </c>
      <c r="R115" s="1122">
        <v>0.249357082246566</v>
      </c>
      <c r="S115" s="1125">
        <v>0.103647025048313</v>
      </c>
      <c r="T115" s="1146">
        <v>-2.5673550000000001</v>
      </c>
      <c r="U115" s="1125">
        <v>2.872624E-2</v>
      </c>
      <c r="V115" s="1125">
        <v>-6.601237E-4</v>
      </c>
      <c r="W115" s="1125">
        <v>-1.457533E-3</v>
      </c>
      <c r="X115" s="1124">
        <v>3.8635612651234701</v>
      </c>
      <c r="Y115" s="1126">
        <v>0.40044663122787999</v>
      </c>
      <c r="Z115" s="1126">
        <v>0.40044663122787999</v>
      </c>
      <c r="AB115" s="481">
        <v>45.5</v>
      </c>
      <c r="AC115" s="1121">
        <v>671.93228023486097</v>
      </c>
      <c r="AD115" s="1153">
        <v>219.705315510937</v>
      </c>
      <c r="AE115" s="1123">
        <v>3.3912563185532901E-2</v>
      </c>
      <c r="AF115" s="804">
        <v>0.1</v>
      </c>
      <c r="AG115" s="1123">
        <v>1.1899319964806101</v>
      </c>
      <c r="AH115" s="1123">
        <v>90</v>
      </c>
      <c r="AI115" s="1123">
        <v>2.382805E-2</v>
      </c>
      <c r="AJ115" s="1123">
        <v>1.052161E-4</v>
      </c>
      <c r="AK115" s="1123">
        <v>-8.3981300000000002E-5</v>
      </c>
      <c r="AL115" s="1123">
        <v>1.0315129999999999E-5</v>
      </c>
      <c r="AM115" s="1122">
        <v>1.2311548955939699E-2</v>
      </c>
      <c r="AN115" s="1162">
        <v>1.4649906028910101E-2</v>
      </c>
      <c r="AO115" s="1163">
        <f t="shared" si="10"/>
        <v>1.4649906028910101E-2</v>
      </c>
      <c r="AP115" s="74"/>
      <c r="AQ115" s="1126">
        <f t="shared" si="11"/>
        <v>0.41509653725679008</v>
      </c>
      <c r="AW115" s="936"/>
    </row>
    <row r="116" spans="1:49">
      <c r="A116" s="62"/>
      <c r="B116" s="893"/>
      <c r="C116" s="9">
        <v>51</v>
      </c>
      <c r="D116" s="111">
        <v>10</v>
      </c>
      <c r="E116" s="922">
        <v>0.33436718750000399</v>
      </c>
      <c r="F116" s="787"/>
      <c r="G116" s="795">
        <v>46</v>
      </c>
      <c r="H116" s="869">
        <v>6</v>
      </c>
      <c r="I116" s="1127">
        <v>976.85526347866301</v>
      </c>
      <c r="J116" s="1127">
        <v>31.013535854730701</v>
      </c>
      <c r="K116" s="1127">
        <v>9.7801395358744792</v>
      </c>
      <c r="L116" s="1127">
        <v>288.858745120062</v>
      </c>
      <c r="M116" s="1123">
        <f t="shared" si="8"/>
        <v>13.036819720497498</v>
      </c>
      <c r="N116" s="1122">
        <f t="shared" si="9"/>
        <v>963.81844375816547</v>
      </c>
      <c r="O116" s="1134">
        <v>0.1</v>
      </c>
      <c r="P116" s="1122">
        <v>992.50074025078197</v>
      </c>
      <c r="Q116" s="1122">
        <v>304.32874512006299</v>
      </c>
      <c r="R116" s="1122">
        <v>17.459954023880801</v>
      </c>
      <c r="S116" s="1125">
        <v>0.106027613971111</v>
      </c>
      <c r="T116" s="1146">
        <v>-2.5610740000000001</v>
      </c>
      <c r="U116" s="1125">
        <v>2.869975E-2</v>
      </c>
      <c r="V116" s="1125">
        <v>-6.616317E-4</v>
      </c>
      <c r="W116" s="1125">
        <v>-1.465444E-3</v>
      </c>
      <c r="X116" s="1124">
        <v>5.49082836566095</v>
      </c>
      <c r="Y116" s="1126">
        <v>0.58217943035825603</v>
      </c>
      <c r="Z116" s="1126">
        <v>1.1299176987267778</v>
      </c>
      <c r="AB116" s="481">
        <v>46</v>
      </c>
      <c r="AC116" s="1121">
        <v>976.85526347866301</v>
      </c>
      <c r="AD116" s="1153">
        <v>288.858745120062</v>
      </c>
      <c r="AE116" s="1123">
        <v>9.7801395358744792</v>
      </c>
      <c r="AF116" s="804">
        <v>0.1</v>
      </c>
      <c r="AG116" s="1123">
        <v>38.732759577884899</v>
      </c>
      <c r="AH116" s="1123">
        <v>31.013535854730701</v>
      </c>
      <c r="AI116" s="1121">
        <v>2.4331430000000001E-2</v>
      </c>
      <c r="AJ116" s="1121">
        <v>1.074516E-4</v>
      </c>
      <c r="AK116" s="1121">
        <v>-8.5754019999999994E-5</v>
      </c>
      <c r="AL116" s="1121">
        <v>1.049631E-5</v>
      </c>
      <c r="AM116" s="1125">
        <v>1.0864898705756E-2</v>
      </c>
      <c r="AN116" s="1162">
        <v>0.42082750940811797</v>
      </c>
      <c r="AO116" s="1163">
        <f t="shared" si="10"/>
        <v>0.81675927763152534</v>
      </c>
      <c r="AP116" s="74"/>
      <c r="AQ116" s="1126">
        <f t="shared" si="11"/>
        <v>1.9466769763583032</v>
      </c>
      <c r="AW116" s="936"/>
    </row>
    <row r="117" spans="1:49">
      <c r="A117" s="81"/>
      <c r="B117" s="893"/>
      <c r="C117" s="9">
        <v>51</v>
      </c>
      <c r="D117" s="111">
        <v>10</v>
      </c>
      <c r="E117" s="922">
        <v>0.33436718750000399</v>
      </c>
      <c r="F117" s="787"/>
      <c r="G117" s="795">
        <v>46.5</v>
      </c>
      <c r="H117" s="869">
        <v>6</v>
      </c>
      <c r="I117" s="1127">
        <v>976.85526347866301</v>
      </c>
      <c r="J117" s="1127">
        <v>31.013535854730701</v>
      </c>
      <c r="K117" s="1127">
        <v>9.7801395358744792</v>
      </c>
      <c r="L117" s="1127">
        <v>288.858745120062</v>
      </c>
      <c r="M117" s="1123">
        <f>K117*L117/216.7</f>
        <v>13.036819720497498</v>
      </c>
      <c r="N117" s="1122">
        <f t="shared" si="9"/>
        <v>963.81844375816547</v>
      </c>
      <c r="O117" s="1135">
        <v>0.1</v>
      </c>
      <c r="P117" s="1122">
        <v>992.50074025078197</v>
      </c>
      <c r="Q117" s="1122">
        <v>304.32874512006299</v>
      </c>
      <c r="R117" s="1122">
        <v>17.459954023880801</v>
      </c>
      <c r="S117" s="1122">
        <v>0.115567803910668</v>
      </c>
      <c r="T117" s="1147">
        <v>-2.551933</v>
      </c>
      <c r="U117" s="1122">
        <v>2.866051E-2</v>
      </c>
      <c r="V117" s="1122">
        <v>-6.6312049999999996E-4</v>
      </c>
      <c r="W117" s="1122">
        <v>-1.47157E-3</v>
      </c>
      <c r="X117" s="1124">
        <v>5.48644291092321</v>
      </c>
      <c r="Y117" s="1126">
        <v>0.63405615852084596</v>
      </c>
      <c r="Z117" s="1126">
        <v>1.2306021788824533</v>
      </c>
      <c r="AB117" s="792">
        <v>46.5</v>
      </c>
      <c r="AC117" s="1123">
        <v>976.85526347866301</v>
      </c>
      <c r="AD117" s="1153">
        <v>288.858745120062</v>
      </c>
      <c r="AE117" s="1123">
        <v>9.7801395358744792</v>
      </c>
      <c r="AF117" s="804">
        <v>0.1</v>
      </c>
      <c r="AG117" s="1123">
        <v>38.732759577884899</v>
      </c>
      <c r="AH117" s="1123">
        <v>31.013535854730701</v>
      </c>
      <c r="AI117" s="1123">
        <v>2.4841129999999999E-2</v>
      </c>
      <c r="AJ117" s="1123">
        <v>1.0971429999999999E-4</v>
      </c>
      <c r="AK117" s="1123">
        <v>-8.7548860000000002E-5</v>
      </c>
      <c r="AL117" s="1123">
        <v>1.0680819999999999E-5</v>
      </c>
      <c r="AM117" s="1122">
        <v>1.1058512562056901E-2</v>
      </c>
      <c r="AN117" s="1164">
        <v>0.428326708355171</v>
      </c>
      <c r="AO117" s="1165">
        <f t="shared" si="10"/>
        <v>0.83131403029830042</v>
      </c>
      <c r="AP117" s="74"/>
      <c r="AQ117" s="1166">
        <f t="shared" si="11"/>
        <v>2.0619162091807537</v>
      </c>
      <c r="AW117" s="936"/>
    </row>
    <row r="118" spans="1:49">
      <c r="A118" s="62"/>
      <c r="B118" s="893"/>
      <c r="C118" s="9">
        <v>51</v>
      </c>
      <c r="D118" s="111">
        <v>10</v>
      </c>
      <c r="E118" s="923">
        <v>0.33436718750000399</v>
      </c>
      <c r="F118" s="787"/>
      <c r="G118" s="794">
        <v>47</v>
      </c>
      <c r="H118" s="868">
        <v>3</v>
      </c>
      <c r="I118" s="1121">
        <v>975.84208971661303</v>
      </c>
      <c r="J118" s="1121">
        <v>31.013535854730701</v>
      </c>
      <c r="K118" s="1122">
        <v>5.1565507784029796</v>
      </c>
      <c r="L118" s="1122">
        <v>277.532714003438</v>
      </c>
      <c r="M118" s="1123">
        <f t="shared" ref="M118:M181" si="12">K118*L118/216.7</f>
        <v>6.6041141321029988</v>
      </c>
      <c r="N118" s="1122">
        <f t="shared" si="9"/>
        <v>969.23797558451008</v>
      </c>
      <c r="O118" s="1135">
        <v>0.1</v>
      </c>
      <c r="P118" s="1122">
        <v>1000.51694855354</v>
      </c>
      <c r="Q118" s="1122">
        <v>292.26771400343802</v>
      </c>
      <c r="R118" s="1122">
        <v>9.5804604258025403</v>
      </c>
      <c r="S118" s="1125">
        <v>0.14288263727388401</v>
      </c>
      <c r="T118" s="1146">
        <v>-2.5390250000000001</v>
      </c>
      <c r="U118" s="1125">
        <v>2.8604520000000001E-2</v>
      </c>
      <c r="V118" s="1125">
        <v>-6.6456260000000004E-4</v>
      </c>
      <c r="W118" s="1125">
        <v>-1.475542E-3</v>
      </c>
      <c r="X118" s="1124">
        <v>5.1421101539593996</v>
      </c>
      <c r="Y118" s="1126">
        <v>0.73471825997822704</v>
      </c>
      <c r="Z118" s="1126">
        <v>1.4259713109689875</v>
      </c>
      <c r="AB118" s="481">
        <v>47</v>
      </c>
      <c r="AC118" s="1121">
        <v>975.84208971661303</v>
      </c>
      <c r="AD118" s="1153">
        <v>277.532714003438</v>
      </c>
      <c r="AE118" s="1123">
        <v>5.1565507784029796</v>
      </c>
      <c r="AF118" s="804">
        <v>0.1</v>
      </c>
      <c r="AG118" s="1123">
        <v>23.301195150066299</v>
      </c>
      <c r="AH118" s="1123">
        <v>31.013535854730701</v>
      </c>
      <c r="AI118" s="1123">
        <v>2.535712E-2</v>
      </c>
      <c r="AJ118" s="1123">
        <v>1.1200419999999999E-4</v>
      </c>
      <c r="AK118" s="1123">
        <v>-8.9365660000000001E-5</v>
      </c>
      <c r="AL118" s="1123">
        <v>1.0868590000000001E-5</v>
      </c>
      <c r="AM118" s="1122">
        <v>1.1738808764059101E-2</v>
      </c>
      <c r="AN118" s="1162">
        <v>0.27352827384064798</v>
      </c>
      <c r="AO118" s="1163">
        <f t="shared" si="10"/>
        <v>0.53087488426814355</v>
      </c>
      <c r="AP118" s="74"/>
      <c r="AQ118" s="1126">
        <f t="shared" si="11"/>
        <v>1.956846195237131</v>
      </c>
      <c r="AW118" s="936"/>
    </row>
    <row r="119" spans="1:49">
      <c r="A119" s="62"/>
      <c r="B119" s="893"/>
      <c r="C119" s="9">
        <v>51</v>
      </c>
      <c r="D119" s="111">
        <v>10</v>
      </c>
      <c r="E119" s="922">
        <v>0.33436718750000399</v>
      </c>
      <c r="F119" s="787"/>
      <c r="G119" s="794">
        <v>47.5</v>
      </c>
      <c r="H119" s="868">
        <v>3</v>
      </c>
      <c r="I119" s="1121">
        <v>975.84208971661303</v>
      </c>
      <c r="J119" s="1121">
        <v>31.013535854730701</v>
      </c>
      <c r="K119" s="1122">
        <v>5.1565507784029796</v>
      </c>
      <c r="L119" s="1122">
        <v>277.532714003438</v>
      </c>
      <c r="M119" s="1123">
        <f t="shared" si="12"/>
        <v>6.6041141321029988</v>
      </c>
      <c r="N119" s="1122">
        <f t="shared" si="9"/>
        <v>969.23797558451008</v>
      </c>
      <c r="O119" s="1135">
        <v>0.5</v>
      </c>
      <c r="P119" s="1122">
        <v>995.98840505992905</v>
      </c>
      <c r="Q119" s="1122">
        <v>290.07871400343799</v>
      </c>
      <c r="R119" s="1122">
        <v>9.0683132056346292</v>
      </c>
      <c r="S119" s="1125">
        <v>0.15710629962752101</v>
      </c>
      <c r="T119" s="1146">
        <v>-2.5210170000000001</v>
      </c>
      <c r="U119" s="1125">
        <v>2.852592E-2</v>
      </c>
      <c r="V119" s="1125">
        <v>-6.6590910000000004E-4</v>
      </c>
      <c r="W119" s="1125">
        <v>-1.4769189999999999E-3</v>
      </c>
      <c r="X119" s="1124">
        <v>5.0771142826755602</v>
      </c>
      <c r="Y119" s="1126">
        <v>0.79764663776769196</v>
      </c>
      <c r="Z119" s="1126">
        <v>1.5481052856659745</v>
      </c>
      <c r="AB119" s="481">
        <v>47.5</v>
      </c>
      <c r="AC119" s="1121">
        <v>975.84208971661303</v>
      </c>
      <c r="AD119" s="1153">
        <v>277.532714003438</v>
      </c>
      <c r="AE119" s="1123">
        <v>5.1565507784029796</v>
      </c>
      <c r="AF119" s="804">
        <v>0.5</v>
      </c>
      <c r="AG119" s="1123">
        <v>21.573324685155299</v>
      </c>
      <c r="AH119" s="1123">
        <v>31.013535854730701</v>
      </c>
      <c r="AI119" s="1123">
        <v>2.5879340000000001E-2</v>
      </c>
      <c r="AJ119" s="1123">
        <v>1.1432100000000001E-4</v>
      </c>
      <c r="AK119" s="1123">
        <v>-9.1204309999999998E-5</v>
      </c>
      <c r="AL119" s="1123">
        <v>1.105955E-5</v>
      </c>
      <c r="AM119" s="1122">
        <v>1.19490367417523E-2</v>
      </c>
      <c r="AN119" s="1162">
        <v>0.25778044930467298</v>
      </c>
      <c r="AO119" s="1163">
        <f t="shared" si="10"/>
        <v>0.50031086099323629</v>
      </c>
      <c r="AP119" s="74"/>
      <c r="AQ119" s="1126">
        <f t="shared" si="11"/>
        <v>2.0484161466592106</v>
      </c>
      <c r="AW119" s="936"/>
    </row>
    <row r="120" spans="1:49">
      <c r="A120" s="62"/>
      <c r="B120" s="893"/>
      <c r="C120" s="9">
        <v>-51</v>
      </c>
      <c r="D120" s="111">
        <v>-10</v>
      </c>
      <c r="E120" s="922">
        <v>0</v>
      </c>
      <c r="F120" s="787"/>
      <c r="G120" s="794">
        <v>51</v>
      </c>
      <c r="H120" s="868">
        <v>3</v>
      </c>
      <c r="I120" s="1121">
        <v>1001.19696320883</v>
      </c>
      <c r="J120" s="1121">
        <v>30.711632981123401</v>
      </c>
      <c r="K120" s="1122">
        <v>5.3775179953224503</v>
      </c>
      <c r="L120" s="1122">
        <v>276.88101558599999</v>
      </c>
      <c r="M120" s="1123">
        <f t="shared" si="12"/>
        <v>6.8709397502393674</v>
      </c>
      <c r="N120" s="1122">
        <f t="shared" si="9"/>
        <v>994.32602345859061</v>
      </c>
      <c r="O120" s="1135">
        <v>1</v>
      </c>
      <c r="P120" s="1122">
        <v>1027.21431259664</v>
      </c>
      <c r="Q120" s="1122">
        <v>280.15501558599999</v>
      </c>
      <c r="R120" s="1122">
        <v>7.3513410750484596</v>
      </c>
      <c r="S120" s="1125">
        <v>0.413003590221451</v>
      </c>
      <c r="T120" s="1146">
        <v>-1.6802980000000001</v>
      </c>
      <c r="U120" s="1125">
        <v>2.465202E-2</v>
      </c>
      <c r="V120" s="1125">
        <v>-5.6165529999999998E-4</v>
      </c>
      <c r="W120" s="1125">
        <v>-2.626463E-4</v>
      </c>
      <c r="X120" s="1124">
        <v>4.6472178818872196</v>
      </c>
      <c r="Y120" s="1126">
        <v>1.9193176697607499</v>
      </c>
      <c r="Z120" s="1126">
        <v>3.7580809754254307</v>
      </c>
      <c r="AB120" s="481">
        <v>51</v>
      </c>
      <c r="AC120" s="1121">
        <v>1001.19696320883</v>
      </c>
      <c r="AD120" s="1153">
        <v>276.88101558599999</v>
      </c>
      <c r="AE120" s="1123">
        <v>5.3775179953224503</v>
      </c>
      <c r="AF120" s="804">
        <v>1</v>
      </c>
      <c r="AG120" s="1123">
        <v>29.881321638567499</v>
      </c>
      <c r="AH120" s="1123">
        <v>30.711632981123401</v>
      </c>
      <c r="AI120" s="1123">
        <v>2.9706750000000001E-2</v>
      </c>
      <c r="AJ120" s="1123">
        <v>1.3129090000000001E-4</v>
      </c>
      <c r="AK120" s="1123">
        <v>-1.04677E-4</v>
      </c>
      <c r="AL120" s="1123">
        <v>1.248176E-5</v>
      </c>
      <c r="AM120" s="1122">
        <v>1.39263953163778E-2</v>
      </c>
      <c r="AN120" s="1162">
        <v>0.41613909771452401</v>
      </c>
      <c r="AO120" s="1163">
        <f t="shared" si="10"/>
        <v>0.81481270708386744</v>
      </c>
      <c r="AP120" s="74"/>
      <c r="AQ120" s="1126">
        <f t="shared" si="11"/>
        <v>4.5728936825092985</v>
      </c>
      <c r="AW120" s="936"/>
    </row>
    <row r="121" spans="1:49">
      <c r="A121" s="62"/>
      <c r="B121" s="893"/>
      <c r="C121" s="9">
        <v>-51</v>
      </c>
      <c r="D121" s="111">
        <v>-10</v>
      </c>
      <c r="E121" s="922">
        <v>0</v>
      </c>
      <c r="F121" s="787"/>
      <c r="G121" s="794">
        <v>51.5</v>
      </c>
      <c r="H121" s="868">
        <v>3</v>
      </c>
      <c r="I121" s="1121">
        <v>1001.19696320883</v>
      </c>
      <c r="J121" s="1121">
        <v>30.711632981123401</v>
      </c>
      <c r="K121" s="1122">
        <v>5.3775179953224503</v>
      </c>
      <c r="L121" s="1122">
        <v>276.88101558599999</v>
      </c>
      <c r="M121" s="1123">
        <f t="shared" si="12"/>
        <v>6.8709397502393674</v>
      </c>
      <c r="N121" s="1122">
        <f t="shared" si="9"/>
        <v>994.32602345859061</v>
      </c>
      <c r="O121" s="1135">
        <v>10</v>
      </c>
      <c r="P121" s="1122">
        <v>1016.39558313908</v>
      </c>
      <c r="Q121" s="1122">
        <v>278.69601558599999</v>
      </c>
      <c r="R121" s="1122">
        <v>6.5494129545113502</v>
      </c>
      <c r="S121" s="1125">
        <v>0.50651686604356505</v>
      </c>
      <c r="T121" s="1146">
        <v>-1.3258049999999999</v>
      </c>
      <c r="U121" s="1125">
        <v>2.35526E-2</v>
      </c>
      <c r="V121" s="1125">
        <v>-6.1270059999999997E-4</v>
      </c>
      <c r="W121" s="1125">
        <v>1.0149E-3</v>
      </c>
      <c r="X121" s="1124">
        <v>4.6221115922716898</v>
      </c>
      <c r="Y121" s="1126">
        <v>2.3411774782210899</v>
      </c>
      <c r="Z121" s="1126">
        <v>4.5840950039781108</v>
      </c>
      <c r="AB121" s="481">
        <v>51.5</v>
      </c>
      <c r="AC121" s="1121">
        <v>1001.19696320883</v>
      </c>
      <c r="AD121" s="1153">
        <v>276.88101558599999</v>
      </c>
      <c r="AE121" s="1123">
        <v>5.3775179953224503</v>
      </c>
      <c r="AF121" s="804">
        <v>10</v>
      </c>
      <c r="AG121" s="1123">
        <v>19.767228198127501</v>
      </c>
      <c r="AH121" s="1123">
        <v>30.711632981123401</v>
      </c>
      <c r="AI121" s="1123">
        <v>3.027767E-2</v>
      </c>
      <c r="AJ121" s="1123">
        <v>1.3382220000000001E-4</v>
      </c>
      <c r="AK121" s="1123">
        <v>-1.066864E-4</v>
      </c>
      <c r="AL121" s="1123">
        <v>1.2696689999999999E-5</v>
      </c>
      <c r="AM121" s="1122">
        <v>1.4169749978263301E-2</v>
      </c>
      <c r="AN121" s="1162">
        <v>0.280096681330742</v>
      </c>
      <c r="AO121" s="1163">
        <f t="shared" si="10"/>
        <v>0.54843761716635198</v>
      </c>
      <c r="AP121" s="74"/>
      <c r="AQ121" s="1126">
        <f t="shared" si="11"/>
        <v>5.1325326211444624</v>
      </c>
      <c r="AW121" s="936"/>
    </row>
    <row r="122" spans="1:49">
      <c r="A122" s="62"/>
      <c r="B122" s="893"/>
      <c r="C122" s="9">
        <v>-51</v>
      </c>
      <c r="D122" s="111">
        <v>-10</v>
      </c>
      <c r="E122" s="922">
        <v>0</v>
      </c>
      <c r="F122" s="787"/>
      <c r="G122" s="794">
        <v>52</v>
      </c>
      <c r="H122" s="868">
        <v>6</v>
      </c>
      <c r="I122" s="1121">
        <v>998.72120094493096</v>
      </c>
      <c r="J122" s="1121">
        <v>30.711632981123401</v>
      </c>
      <c r="K122" s="1122">
        <v>4.33454658176462</v>
      </c>
      <c r="L122" s="1122">
        <v>274.48586316799998</v>
      </c>
      <c r="M122" s="1123">
        <f t="shared" si="12"/>
        <v>5.4904095982351899</v>
      </c>
      <c r="N122" s="1122">
        <f t="shared" si="9"/>
        <v>993.23079134669581</v>
      </c>
      <c r="O122" s="1135">
        <v>0.1</v>
      </c>
      <c r="P122" s="1122">
        <v>1037.9731869841301</v>
      </c>
      <c r="Q122" s="1122">
        <v>279.37386316800001</v>
      </c>
      <c r="R122" s="1122">
        <v>6.8012885465197099</v>
      </c>
      <c r="S122" s="1125">
        <v>0.65189262559031402</v>
      </c>
      <c r="T122" s="1146">
        <v>-1.127561</v>
      </c>
      <c r="U122" s="1125">
        <v>2.1998259999999999E-2</v>
      </c>
      <c r="V122" s="1125">
        <v>-3.9662580000000001E-4</v>
      </c>
      <c r="W122" s="1125">
        <v>2.4288489999999999E-3</v>
      </c>
      <c r="X122" s="1124">
        <v>4.6230102363928802</v>
      </c>
      <c r="Y122" s="1126">
        <v>3.0137062811330502</v>
      </c>
      <c r="Z122" s="1126">
        <v>5.9009263651795782</v>
      </c>
      <c r="AB122" s="481">
        <v>52</v>
      </c>
      <c r="AC122" s="1121">
        <v>998.72120094493096</v>
      </c>
      <c r="AD122" s="1153">
        <v>274.48586316799998</v>
      </c>
      <c r="AE122" s="1123">
        <v>4.33454658176462</v>
      </c>
      <c r="AF122" s="804">
        <v>0.1</v>
      </c>
      <c r="AG122" s="1123">
        <v>24.3834493524595</v>
      </c>
      <c r="AH122" s="1123">
        <v>30.711632981123401</v>
      </c>
      <c r="AI122" s="1123">
        <v>3.0854530000000002E-2</v>
      </c>
      <c r="AJ122" s="1123">
        <v>1.3638039999999999E-4</v>
      </c>
      <c r="AK122" s="1123">
        <v>-1.087166E-4</v>
      </c>
      <c r="AL122" s="1123">
        <v>1.2914469999999999E-5</v>
      </c>
      <c r="AM122" s="1122">
        <v>1.45024623929168E-2</v>
      </c>
      <c r="AN122" s="1162">
        <v>0.35362005724363499</v>
      </c>
      <c r="AO122" s="1163">
        <f t="shared" si="10"/>
        <v>0.69239856986353532</v>
      </c>
      <c r="AP122" s="74"/>
      <c r="AQ122" s="1126">
        <f t="shared" si="11"/>
        <v>6.593324935043114</v>
      </c>
      <c r="AW122" s="936"/>
    </row>
    <row r="123" spans="1:49">
      <c r="A123" s="62"/>
      <c r="B123" s="893"/>
      <c r="C123" s="9">
        <v>-51</v>
      </c>
      <c r="D123" s="111">
        <v>-10</v>
      </c>
      <c r="E123" s="922">
        <v>0</v>
      </c>
      <c r="F123" s="788"/>
      <c r="G123" s="794">
        <v>52.5</v>
      </c>
      <c r="H123" s="868">
        <v>6</v>
      </c>
      <c r="I123" s="1121">
        <v>998.72120094493096</v>
      </c>
      <c r="J123" s="1121">
        <v>30.711632981123401</v>
      </c>
      <c r="K123" s="1122">
        <v>4.33454658176462</v>
      </c>
      <c r="L123" s="1122">
        <v>274.48586316799998</v>
      </c>
      <c r="M123" s="1123">
        <f t="shared" si="12"/>
        <v>5.4904095982351899</v>
      </c>
      <c r="N123" s="1122">
        <f t="shared" si="9"/>
        <v>993.23079134669581</v>
      </c>
      <c r="O123" s="1135">
        <v>0.5</v>
      </c>
      <c r="P123" s="1122">
        <v>1031.4343558958001</v>
      </c>
      <c r="Q123" s="1122">
        <v>278.81286316799998</v>
      </c>
      <c r="R123" s="1122">
        <v>6.4773224352182703</v>
      </c>
      <c r="S123" s="1125">
        <v>0.85602770558034702</v>
      </c>
      <c r="T123" s="1146">
        <v>-1.001601</v>
      </c>
      <c r="U123" s="1125">
        <v>2.1242190000000001E-2</v>
      </c>
      <c r="V123" s="1125">
        <v>-2.5827979999999999E-4</v>
      </c>
      <c r="W123" s="1125">
        <v>4.2836979999999998E-3</v>
      </c>
      <c r="X123" s="1124">
        <v>4.6823430478658601</v>
      </c>
      <c r="Y123" s="1126">
        <v>4.0082153760047001</v>
      </c>
      <c r="Z123" s="1126">
        <v>7.8482046965412646</v>
      </c>
      <c r="AB123" s="481">
        <v>52.5</v>
      </c>
      <c r="AC123" s="1121">
        <v>998.72120094493096</v>
      </c>
      <c r="AD123" s="1153">
        <v>274.48586316799998</v>
      </c>
      <c r="AE123" s="1123">
        <v>4.33454658176462</v>
      </c>
      <c r="AF123" s="804">
        <v>0.5</v>
      </c>
      <c r="AG123" s="1123">
        <v>22.0786904433552</v>
      </c>
      <c r="AH123" s="1123">
        <v>30.711632981123401</v>
      </c>
      <c r="AI123" s="1123">
        <v>3.1437279999999998E-2</v>
      </c>
      <c r="AJ123" s="1123">
        <v>1.389653E-4</v>
      </c>
      <c r="AK123" s="1123">
        <v>-1.1076760000000001E-4</v>
      </c>
      <c r="AL123" s="1123">
        <v>1.3135079999999999E-5</v>
      </c>
      <c r="AM123" s="1122">
        <v>1.47537741411589E-2</v>
      </c>
      <c r="AN123" s="1162">
        <v>0.32574401213382498</v>
      </c>
      <c r="AO123" s="1163">
        <f t="shared" si="10"/>
        <v>0.63781644599326592</v>
      </c>
      <c r="AP123" s="74"/>
      <c r="AQ123" s="1126">
        <f t="shared" si="11"/>
        <v>8.4860211425345309</v>
      </c>
      <c r="AW123" s="936"/>
    </row>
    <row r="124" spans="1:49">
      <c r="A124" s="81"/>
      <c r="B124" s="893"/>
      <c r="C124" s="9">
        <v>51.5</v>
      </c>
      <c r="D124" s="111">
        <v>-0.14000000000000001</v>
      </c>
      <c r="E124" s="922">
        <v>3.1382983999999003E-2</v>
      </c>
      <c r="F124" s="789"/>
      <c r="G124" s="794">
        <v>47.5</v>
      </c>
      <c r="H124" s="868">
        <v>6</v>
      </c>
      <c r="I124" s="1121">
        <v>1012.71714209063</v>
      </c>
      <c r="J124" s="1122">
        <v>31.0795085628395</v>
      </c>
      <c r="K124" s="1122">
        <v>9.9823579829482796</v>
      </c>
      <c r="L124" s="1122">
        <v>288.86506489605</v>
      </c>
      <c r="M124" s="1123">
        <f t="shared" si="12"/>
        <v>13.306665835532801</v>
      </c>
      <c r="N124" s="1122">
        <f t="shared" si="9"/>
        <v>999.41047625509714</v>
      </c>
      <c r="O124" s="1134">
        <v>1</v>
      </c>
      <c r="P124" s="1122">
        <v>1028.6230189467601</v>
      </c>
      <c r="Q124" s="1122">
        <v>299.68502489604998</v>
      </c>
      <c r="R124" s="1122">
        <v>14.634929596036001</v>
      </c>
      <c r="S124" s="1125">
        <v>0.149646560528958</v>
      </c>
      <c r="T124" s="1146">
        <v>-2.5210170000000001</v>
      </c>
      <c r="U124" s="1125">
        <v>2.852592E-2</v>
      </c>
      <c r="V124" s="1125">
        <v>-6.6590910000000004E-4</v>
      </c>
      <c r="W124" s="1125">
        <v>-1.4769189999999999E-3</v>
      </c>
      <c r="X124" s="1124">
        <v>5.3211900112993202</v>
      </c>
      <c r="Y124" s="1126">
        <v>0.79629778306907795</v>
      </c>
      <c r="Z124" s="1126">
        <v>1.5425339895110806</v>
      </c>
      <c r="AB124" s="481">
        <v>47.5</v>
      </c>
      <c r="AC124" s="1121">
        <v>1012.71714209063</v>
      </c>
      <c r="AD124" s="1153">
        <v>288.86506489605</v>
      </c>
      <c r="AE124" s="1123">
        <v>9.9823579829482796</v>
      </c>
      <c r="AF124" s="804">
        <v>1</v>
      </c>
      <c r="AG124" s="1123">
        <v>36.265729318352001</v>
      </c>
      <c r="AH124" s="1123">
        <v>31.0795085628395</v>
      </c>
      <c r="AI124" s="1123">
        <v>2.5879340000000001E-2</v>
      </c>
      <c r="AJ124" s="1123">
        <v>1.1432100000000001E-4</v>
      </c>
      <c r="AK124" s="1123">
        <v>-9.1204309999999998E-5</v>
      </c>
      <c r="AL124" s="1123">
        <v>1.105955E-5</v>
      </c>
      <c r="AM124" s="1122">
        <v>1.18749900888276E-2</v>
      </c>
      <c r="AN124" s="1162">
        <v>0.43065517621953298</v>
      </c>
      <c r="AO124" s="1163">
        <f t="shared" si="10"/>
        <v>0.83423596197540373</v>
      </c>
      <c r="AP124" s="74"/>
      <c r="AQ124" s="1126">
        <f t="shared" si="11"/>
        <v>2.3767699514864842</v>
      </c>
      <c r="AW124" s="936"/>
    </row>
    <row r="125" spans="1:49">
      <c r="A125" s="81"/>
      <c r="B125" s="893"/>
      <c r="C125" s="9">
        <v>41.9</v>
      </c>
      <c r="D125" s="111">
        <v>12.49</v>
      </c>
      <c r="E125" s="922">
        <v>4.6122988010001503E-2</v>
      </c>
      <c r="F125" s="789"/>
      <c r="G125" s="791">
        <v>47.5</v>
      </c>
      <c r="H125" s="868">
        <v>6</v>
      </c>
      <c r="I125" s="1121">
        <v>1009.82154993548</v>
      </c>
      <c r="J125" s="1122">
        <v>40.2337010093364</v>
      </c>
      <c r="K125" s="1122">
        <v>13.846096565395101</v>
      </c>
      <c r="L125" s="1122">
        <v>295.88116837399298</v>
      </c>
      <c r="M125" s="1123">
        <f t="shared" si="12"/>
        <v>18.905395612313033</v>
      </c>
      <c r="N125" s="1122">
        <f t="shared" si="9"/>
        <v>990.91615432316701</v>
      </c>
      <c r="O125" s="1134">
        <v>10</v>
      </c>
      <c r="P125" s="1122">
        <v>1014.23004757315</v>
      </c>
      <c r="Q125" s="1122">
        <v>301.79184837399299</v>
      </c>
      <c r="R125" s="1122">
        <v>16.6816967034794</v>
      </c>
      <c r="S125" s="1125">
        <v>0.13789071950155801</v>
      </c>
      <c r="T125" s="1146">
        <v>-2.5210170000000001</v>
      </c>
      <c r="U125" s="1125">
        <v>2.852592E-2</v>
      </c>
      <c r="V125" s="1125">
        <v>-6.6590910000000004E-4</v>
      </c>
      <c r="W125" s="1125">
        <v>-1.4769189999999999E-3</v>
      </c>
      <c r="X125" s="1124">
        <v>5.38785059021167</v>
      </c>
      <c r="Y125" s="1126">
        <v>0.74293459447475996</v>
      </c>
      <c r="Z125" s="1126">
        <v>1.1502194327633517</v>
      </c>
      <c r="AB125" s="481">
        <v>47.5</v>
      </c>
      <c r="AC125" s="1121">
        <v>1009.82154993548</v>
      </c>
      <c r="AD125" s="1153">
        <v>295.88116837399298</v>
      </c>
      <c r="AE125" s="1123">
        <v>13.846096565395101</v>
      </c>
      <c r="AF125" s="804">
        <v>10</v>
      </c>
      <c r="AG125" s="1123">
        <v>31.659993176660699</v>
      </c>
      <c r="AH125" s="1123">
        <v>40.2337010093364</v>
      </c>
      <c r="AI125" s="1123">
        <v>2.5879340000000001E-2</v>
      </c>
      <c r="AJ125" s="1123">
        <v>1.1432100000000001E-4</v>
      </c>
      <c r="AK125" s="1123">
        <v>-9.1204309999999998E-5</v>
      </c>
      <c r="AL125" s="1123">
        <v>1.105955E-5</v>
      </c>
      <c r="AM125" s="1122">
        <v>1.16447737244977E-2</v>
      </c>
      <c r="AN125" s="1162">
        <v>0.36867345666135398</v>
      </c>
      <c r="AO125" s="1163">
        <f t="shared" si="10"/>
        <v>0.57078426196551724</v>
      </c>
      <c r="AP125" s="74"/>
      <c r="AQ125" s="1126">
        <f t="shared" si="11"/>
        <v>1.7210036947288689</v>
      </c>
      <c r="AW125" s="936"/>
    </row>
    <row r="126" spans="1:49">
      <c r="A126" s="81"/>
      <c r="B126" s="893"/>
      <c r="C126" s="9">
        <v>33.94</v>
      </c>
      <c r="D126" s="8">
        <v>18.43</v>
      </c>
      <c r="E126" s="922">
        <v>0</v>
      </c>
      <c r="F126" s="785"/>
      <c r="G126" s="791">
        <v>47.5</v>
      </c>
      <c r="H126" s="868">
        <v>3</v>
      </c>
      <c r="I126" s="1121">
        <v>1016.55957511895</v>
      </c>
      <c r="J126" s="1122">
        <v>46.360756773890401</v>
      </c>
      <c r="K126" s="1122">
        <v>9.6752890410732704</v>
      </c>
      <c r="L126" s="1122">
        <v>288.35066168460997</v>
      </c>
      <c r="M126" s="1123">
        <f t="shared" si="12"/>
        <v>12.874370082987232</v>
      </c>
      <c r="N126" s="1122">
        <f t="shared" si="9"/>
        <v>1003.6852050359628</v>
      </c>
      <c r="O126" s="1134">
        <v>1.5</v>
      </c>
      <c r="P126" s="1122">
        <v>1029.6613372930101</v>
      </c>
      <c r="Q126" s="1122">
        <v>291.837409161587</v>
      </c>
      <c r="R126" s="1122">
        <v>12.668981375282801</v>
      </c>
      <c r="S126" s="1125">
        <v>0.15165302145926801</v>
      </c>
      <c r="T126" s="1146">
        <v>-2.5210170000000001</v>
      </c>
      <c r="U126" s="1125">
        <v>2.852592E-2</v>
      </c>
      <c r="V126" s="1125">
        <v>-6.6590910000000004E-4</v>
      </c>
      <c r="W126" s="1125">
        <v>-1.4769189999999999E-3</v>
      </c>
      <c r="X126" s="1124">
        <v>5.0995416730253096</v>
      </c>
      <c r="Y126" s="1126">
        <v>0.77336090277173797</v>
      </c>
      <c r="Z126" s="1126">
        <v>1.0686217936390219</v>
      </c>
      <c r="AB126" s="481">
        <v>47.5</v>
      </c>
      <c r="AC126" s="1121">
        <v>1016.55957511895</v>
      </c>
      <c r="AD126" s="1153">
        <v>288.35066168460997</v>
      </c>
      <c r="AE126" s="1123">
        <v>9.6752890410732704</v>
      </c>
      <c r="AF126" s="804">
        <v>1.5</v>
      </c>
      <c r="AG126" s="1123">
        <v>25.1867794712986</v>
      </c>
      <c r="AH126" s="1123">
        <v>46.360756773890401</v>
      </c>
      <c r="AI126" s="1123">
        <v>2.5879340000000001E-2</v>
      </c>
      <c r="AJ126" s="1123">
        <v>1.1432100000000001E-4</v>
      </c>
      <c r="AK126" s="1123">
        <v>-9.1204309999999998E-5</v>
      </c>
      <c r="AL126" s="1123">
        <v>1.105955E-5</v>
      </c>
      <c r="AM126" s="1122">
        <v>1.1929297030483101E-2</v>
      </c>
      <c r="AN126" s="1162">
        <v>0.30046057355439498</v>
      </c>
      <c r="AO126" s="1163">
        <f t="shared" si="10"/>
        <v>0.41517319517802814</v>
      </c>
      <c r="AP126" s="74"/>
      <c r="AQ126" s="1126">
        <f t="shared" si="11"/>
        <v>1.4837949888170501</v>
      </c>
      <c r="AW126" s="936"/>
    </row>
    <row r="127" spans="1:49">
      <c r="A127" s="81"/>
      <c r="B127" s="893"/>
      <c r="C127" s="9">
        <v>51.5</v>
      </c>
      <c r="D127" s="8">
        <v>-0.14000000000000001</v>
      </c>
      <c r="E127" s="922">
        <v>3.1382983999999003E-2</v>
      </c>
      <c r="F127" s="785"/>
      <c r="G127" s="791">
        <v>47.5</v>
      </c>
      <c r="H127" s="868">
        <v>3</v>
      </c>
      <c r="I127" s="1121">
        <v>1012.24049745156</v>
      </c>
      <c r="J127" s="1122">
        <v>31.0795085628395</v>
      </c>
      <c r="K127" s="1122">
        <v>6.34320194971699</v>
      </c>
      <c r="L127" s="1122">
        <v>280.34899155548402</v>
      </c>
      <c r="M127" s="1123">
        <f t="shared" si="12"/>
        <v>8.2063233494967154</v>
      </c>
      <c r="N127" s="1122">
        <f t="shared" si="9"/>
        <v>1004.0341741020633</v>
      </c>
      <c r="O127" s="1134">
        <v>1.5</v>
      </c>
      <c r="P127" s="1122">
        <v>1033.3099959241199</v>
      </c>
      <c r="Q127" s="1122">
        <v>287.90369755820302</v>
      </c>
      <c r="R127" s="1122">
        <v>9.5771882861825901</v>
      </c>
      <c r="S127" s="1125">
        <v>0.16401469537087501</v>
      </c>
      <c r="T127" s="1146">
        <v>-2.5210170000000001</v>
      </c>
      <c r="U127" s="1125">
        <v>2.852592E-2</v>
      </c>
      <c r="V127" s="1125">
        <v>-6.6590910000000004E-4</v>
      </c>
      <c r="W127" s="1125">
        <v>-1.4769189999999999E-3</v>
      </c>
      <c r="X127" s="1124">
        <v>4.9894655837825503</v>
      </c>
      <c r="Y127" s="1126">
        <v>0.81834567774060096</v>
      </c>
      <c r="Z127" s="1126">
        <v>1.5852436738164986</v>
      </c>
      <c r="AB127" s="481">
        <v>47.5</v>
      </c>
      <c r="AC127" s="1121">
        <v>1012.24049745156</v>
      </c>
      <c r="AD127" s="1153">
        <v>280.34899155548402</v>
      </c>
      <c r="AE127" s="1123">
        <v>6.34320194971699</v>
      </c>
      <c r="AF127" s="804">
        <v>1.5</v>
      </c>
      <c r="AG127" s="1123">
        <v>23.643472350705402</v>
      </c>
      <c r="AH127" s="1123">
        <v>31.0795085628395</v>
      </c>
      <c r="AI127" s="1123">
        <v>2.5879340000000001E-2</v>
      </c>
      <c r="AJ127" s="1123">
        <v>1.1432100000000001E-4</v>
      </c>
      <c r="AK127" s="1123">
        <v>-9.1204309999999998E-5</v>
      </c>
      <c r="AL127" s="1123">
        <v>1.105955E-5</v>
      </c>
      <c r="AM127" s="1122">
        <v>1.2230389249670201E-2</v>
      </c>
      <c r="AN127" s="1162">
        <v>0.28916887006294301</v>
      </c>
      <c r="AO127" s="1163">
        <f t="shared" si="10"/>
        <v>0.56015829789382721</v>
      </c>
      <c r="AP127" s="74"/>
      <c r="AQ127" s="1126">
        <f t="shared" si="11"/>
        <v>2.1454019717103257</v>
      </c>
      <c r="AW127" s="936"/>
    </row>
    <row r="128" spans="1:49">
      <c r="A128" s="81"/>
      <c r="B128" s="893"/>
      <c r="C128" s="9">
        <v>41.9</v>
      </c>
      <c r="D128" s="8">
        <v>12.49</v>
      </c>
      <c r="E128" s="922">
        <v>4.6122988010001503E-2</v>
      </c>
      <c r="F128" s="785"/>
      <c r="G128" s="791">
        <v>47.5</v>
      </c>
      <c r="H128" s="868">
        <v>3</v>
      </c>
      <c r="I128" s="1121">
        <v>1010.34490887865</v>
      </c>
      <c r="J128" s="1122">
        <v>40.2337010093364</v>
      </c>
      <c r="K128" s="1122">
        <v>7.7235740490352001</v>
      </c>
      <c r="L128" s="1122">
        <v>284.59515880994599</v>
      </c>
      <c r="M128" s="1123">
        <f t="shared" si="12"/>
        <v>10.14347846361583</v>
      </c>
      <c r="N128" s="1122">
        <f t="shared" si="9"/>
        <v>1000.2014304150342</v>
      </c>
      <c r="O128" s="1134">
        <v>1.5</v>
      </c>
      <c r="P128" s="1122">
        <v>1025.84758920531</v>
      </c>
      <c r="Q128" s="1122">
        <v>292.32148645948399</v>
      </c>
      <c r="R128" s="1122">
        <v>11.297075841465199</v>
      </c>
      <c r="S128" s="1125">
        <v>0.156054999819594</v>
      </c>
      <c r="T128" s="1146">
        <v>-2.5210170000000001</v>
      </c>
      <c r="U128" s="1125">
        <v>2.852592E-2</v>
      </c>
      <c r="V128" s="1125">
        <v>-6.6590910000000004E-4</v>
      </c>
      <c r="W128" s="1125">
        <v>-1.4769189999999999E-3</v>
      </c>
      <c r="X128" s="1124">
        <v>5.11791622603553</v>
      </c>
      <c r="Y128" s="1126">
        <v>0.79867641575708004</v>
      </c>
      <c r="Z128" s="1126">
        <v>1.236519527729147</v>
      </c>
      <c r="AB128" s="481">
        <v>47.5</v>
      </c>
      <c r="AC128" s="1121">
        <v>1010.34490887865</v>
      </c>
      <c r="AD128" s="1153">
        <v>284.59515880994599</v>
      </c>
      <c r="AE128" s="1123">
        <v>7.7235740490352001</v>
      </c>
      <c r="AF128" s="804">
        <v>1.5</v>
      </c>
      <c r="AG128" s="1123">
        <v>24.000211520407099</v>
      </c>
      <c r="AH128" s="1123">
        <v>40.2337010093364</v>
      </c>
      <c r="AI128" s="1123">
        <v>2.5879340000000001E-2</v>
      </c>
      <c r="AJ128" s="1123">
        <v>1.1432100000000001E-4</v>
      </c>
      <c r="AK128" s="1123">
        <v>-9.1204309999999998E-5</v>
      </c>
      <c r="AL128" s="1123">
        <v>1.105955E-5</v>
      </c>
      <c r="AM128" s="1122">
        <v>1.19799616572471E-2</v>
      </c>
      <c r="AN128" s="1162">
        <v>0.287521613780297</v>
      </c>
      <c r="AO128" s="1163">
        <f t="shared" si="10"/>
        <v>0.44514409474145461</v>
      </c>
      <c r="AP128" s="74"/>
      <c r="AQ128" s="1126">
        <f t="shared" si="11"/>
        <v>1.6816636224706016</v>
      </c>
      <c r="AW128" s="936"/>
    </row>
    <row r="129" spans="1:55">
      <c r="A129" s="62"/>
      <c r="B129" s="893"/>
      <c r="C129" s="9">
        <v>33.94</v>
      </c>
      <c r="D129" s="8">
        <v>18.43</v>
      </c>
      <c r="E129" s="922">
        <v>0</v>
      </c>
      <c r="F129" s="785"/>
      <c r="G129" s="791">
        <v>47.5</v>
      </c>
      <c r="H129" s="868">
        <v>6</v>
      </c>
      <c r="I129" s="1121">
        <v>1014.66290601296</v>
      </c>
      <c r="J129" s="1122">
        <v>46.360756773890401</v>
      </c>
      <c r="K129" s="1122">
        <v>16.501580853399901</v>
      </c>
      <c r="L129" s="1122">
        <v>296.14340409658399</v>
      </c>
      <c r="M129" s="1123">
        <f t="shared" si="12"/>
        <v>22.551150562532811</v>
      </c>
      <c r="N129" s="1122">
        <f t="shared" si="9"/>
        <v>992.11175545042715</v>
      </c>
      <c r="O129" s="1134">
        <v>0.75</v>
      </c>
      <c r="P129" s="1122">
        <v>1021.02119904172</v>
      </c>
      <c r="Q129" s="1122">
        <v>300.22330363746499</v>
      </c>
      <c r="R129" s="1122">
        <v>21.3998442805539</v>
      </c>
      <c r="S129" s="1125">
        <v>0.138448178238648</v>
      </c>
      <c r="T129" s="1146">
        <v>-2.5210170000000001</v>
      </c>
      <c r="U129" s="1125">
        <v>2.852592E-2</v>
      </c>
      <c r="V129" s="1125">
        <v>-6.6590910000000004E-4</v>
      </c>
      <c r="W129" s="1125">
        <v>-1.4769189999999999E-3</v>
      </c>
      <c r="X129" s="1124">
        <v>5.3316157973482499</v>
      </c>
      <c r="Y129" s="1126">
        <v>0.73815249421125995</v>
      </c>
      <c r="Z129" s="1126">
        <v>1.0199711926424797</v>
      </c>
      <c r="AB129" s="481">
        <v>47.5</v>
      </c>
      <c r="AC129" s="1121">
        <v>1014.66290601296</v>
      </c>
      <c r="AD129" s="1153">
        <v>296.14340409658399</v>
      </c>
      <c r="AE129" s="1123">
        <v>16.501580853399901</v>
      </c>
      <c r="AF129" s="804">
        <v>0.75</v>
      </c>
      <c r="AG129" s="1123">
        <v>33.673424797694402</v>
      </c>
      <c r="AH129" s="1123">
        <v>46.360756773890401</v>
      </c>
      <c r="AI129" s="1123">
        <v>2.5879340000000001E-2</v>
      </c>
      <c r="AJ129" s="1123">
        <v>1.1432100000000001E-4</v>
      </c>
      <c r="AK129" s="1123">
        <v>-9.1204309999999998E-5</v>
      </c>
      <c r="AL129" s="1123">
        <v>1.105955E-5</v>
      </c>
      <c r="AM129" s="1122">
        <v>1.1977977535256999E-2</v>
      </c>
      <c r="AN129" s="1162">
        <v>0.40333952576194998</v>
      </c>
      <c r="AO129" s="1163">
        <f t="shared" si="10"/>
        <v>0.55733022696191925</v>
      </c>
      <c r="AP129" s="74"/>
      <c r="AQ129" s="1126">
        <f t="shared" si="11"/>
        <v>1.5773014196043991</v>
      </c>
      <c r="AW129" s="936"/>
    </row>
    <row r="130" spans="1:55">
      <c r="A130" s="62"/>
      <c r="B130" s="893"/>
      <c r="C130" s="9">
        <v>51.5</v>
      </c>
      <c r="D130" s="8">
        <v>-0.14000000000000001</v>
      </c>
      <c r="E130" s="922">
        <v>3.1382983999999003E-2</v>
      </c>
      <c r="F130" s="785"/>
      <c r="G130" s="791">
        <v>47.5</v>
      </c>
      <c r="H130" s="868">
        <v>6</v>
      </c>
      <c r="I130" s="1121">
        <v>1012.71714209063</v>
      </c>
      <c r="J130" s="1122">
        <v>31.0795085628395</v>
      </c>
      <c r="K130" s="1122">
        <v>9.9823579829482796</v>
      </c>
      <c r="L130" s="1122">
        <v>288.86506489605</v>
      </c>
      <c r="M130" s="1123">
        <f t="shared" si="12"/>
        <v>13.306665835532801</v>
      </c>
      <c r="N130" s="1122">
        <f t="shared" si="9"/>
        <v>999.41047625509714</v>
      </c>
      <c r="O130" s="1134">
        <v>0.75</v>
      </c>
      <c r="P130" s="1122">
        <v>1029.2719413422101</v>
      </c>
      <c r="Q130" s="1122">
        <v>300.19377786266602</v>
      </c>
      <c r="R130" s="1122">
        <v>14.7912574538949</v>
      </c>
      <c r="S130" s="1125">
        <v>0.149646560528958</v>
      </c>
      <c r="T130" s="1146">
        <v>-2.5210170000000001</v>
      </c>
      <c r="U130" s="1125">
        <v>2.852592E-2</v>
      </c>
      <c r="V130" s="1125">
        <v>-6.6590910000000004E-4</v>
      </c>
      <c r="W130" s="1125">
        <v>-1.4769189999999999E-3</v>
      </c>
      <c r="X130" s="1124">
        <v>5.3350396508122797</v>
      </c>
      <c r="Y130" s="1126">
        <v>0.79837033398685697</v>
      </c>
      <c r="Z130" s="1126">
        <v>1.5465487944039746</v>
      </c>
      <c r="AB130" s="481">
        <v>47.5</v>
      </c>
      <c r="AC130" s="1121">
        <v>1012.71714209063</v>
      </c>
      <c r="AD130" s="1153">
        <v>288.86506489605</v>
      </c>
      <c r="AE130" s="1123">
        <v>9.9823579829482796</v>
      </c>
      <c r="AF130" s="804">
        <v>0.75</v>
      </c>
      <c r="AG130" s="1123">
        <v>36.809834391493403</v>
      </c>
      <c r="AH130" s="1123">
        <v>31.0795085628395</v>
      </c>
      <c r="AI130" s="1123">
        <v>2.5879340000000001E-2</v>
      </c>
      <c r="AJ130" s="1123">
        <v>1.1432100000000001E-4</v>
      </c>
      <c r="AK130" s="1123">
        <v>-9.1204309999999998E-5</v>
      </c>
      <c r="AL130" s="1123">
        <v>1.105955E-5</v>
      </c>
      <c r="AM130" s="1122">
        <v>1.18749900888276E-2</v>
      </c>
      <c r="AN130" s="1162">
        <v>0.43711641857036798</v>
      </c>
      <c r="AO130" s="1163">
        <f t="shared" si="10"/>
        <v>0.84675224188041376</v>
      </c>
      <c r="AP130" s="74"/>
      <c r="AQ130" s="1126">
        <f t="shared" si="11"/>
        <v>2.3933010362843885</v>
      </c>
      <c r="AW130" s="936"/>
    </row>
    <row r="131" spans="1:55">
      <c r="A131" s="62"/>
      <c r="B131" s="893"/>
      <c r="C131" s="9">
        <v>41.9</v>
      </c>
      <c r="D131" s="8">
        <v>12.49</v>
      </c>
      <c r="E131" s="922">
        <v>4.6122988010001503E-2</v>
      </c>
      <c r="F131" s="785"/>
      <c r="G131" s="791">
        <v>47.5</v>
      </c>
      <c r="H131" s="868">
        <v>6</v>
      </c>
      <c r="I131" s="1121">
        <v>1009.82154993548</v>
      </c>
      <c r="J131" s="1122">
        <v>40.2337010093364</v>
      </c>
      <c r="K131" s="1122">
        <v>13.846096565395101</v>
      </c>
      <c r="L131" s="1122">
        <v>295.88116837399298</v>
      </c>
      <c r="M131" s="1123">
        <f t="shared" si="12"/>
        <v>18.905395612313033</v>
      </c>
      <c r="N131" s="1122">
        <f t="shared" si="9"/>
        <v>990.91615432316701</v>
      </c>
      <c r="O131" s="1134">
        <v>0.75</v>
      </c>
      <c r="P131" s="1122">
        <v>1017.54022236842</v>
      </c>
      <c r="Q131" s="1122">
        <v>305.93582360786399</v>
      </c>
      <c r="R131" s="1122">
        <v>19.364320466238301</v>
      </c>
      <c r="S131" s="1125">
        <v>0.13789071950155801</v>
      </c>
      <c r="T131" s="1146">
        <v>-2.5210170000000001</v>
      </c>
      <c r="U131" s="1125">
        <v>2.852592E-2</v>
      </c>
      <c r="V131" s="1125">
        <v>-6.6590910000000004E-4</v>
      </c>
      <c r="W131" s="1125">
        <v>-1.4769189999999999E-3</v>
      </c>
      <c r="X131" s="1124">
        <v>5.49989500269613</v>
      </c>
      <c r="Y131" s="1126">
        <v>0.75838447912769602</v>
      </c>
      <c r="Z131" s="1126">
        <v>1.1741391124954861</v>
      </c>
      <c r="AB131" s="481">
        <v>47.5</v>
      </c>
      <c r="AC131" s="1121">
        <v>1009.82154993548</v>
      </c>
      <c r="AD131" s="1153">
        <v>295.88116837399298</v>
      </c>
      <c r="AE131" s="1123">
        <v>13.846096565395101</v>
      </c>
      <c r="AF131" s="804">
        <v>0.75</v>
      </c>
      <c r="AG131" s="1123">
        <v>37.188380337008702</v>
      </c>
      <c r="AH131" s="1123">
        <v>40.2337010093364</v>
      </c>
      <c r="AI131" s="1123">
        <v>2.5879340000000001E-2</v>
      </c>
      <c r="AJ131" s="1123">
        <v>1.1432100000000001E-4</v>
      </c>
      <c r="AK131" s="1123">
        <v>-9.1204309999999998E-5</v>
      </c>
      <c r="AL131" s="1123">
        <v>1.105955E-5</v>
      </c>
      <c r="AM131" s="1122">
        <v>1.16447737244977E-2</v>
      </c>
      <c r="AN131" s="1162">
        <v>0.43305027420502401</v>
      </c>
      <c r="AO131" s="1163">
        <f t="shared" si="10"/>
        <v>0.67045315221357471</v>
      </c>
      <c r="AP131" s="74"/>
      <c r="AQ131" s="1126">
        <f t="shared" si="11"/>
        <v>1.8445922647090609</v>
      </c>
      <c r="AW131" s="936"/>
    </row>
    <row r="132" spans="1:55">
      <c r="A132" s="62"/>
      <c r="B132" s="893"/>
      <c r="C132" s="9">
        <v>33.94</v>
      </c>
      <c r="D132" s="8">
        <v>18.43</v>
      </c>
      <c r="E132" s="922">
        <v>0</v>
      </c>
      <c r="F132" s="785"/>
      <c r="G132" s="791">
        <v>47.5</v>
      </c>
      <c r="H132" s="868">
        <v>9</v>
      </c>
      <c r="I132" s="1121">
        <v>1015.21393751859</v>
      </c>
      <c r="J132" s="1122">
        <v>46.360756773890401</v>
      </c>
      <c r="K132" s="1122">
        <v>17.0931094852249</v>
      </c>
      <c r="L132" s="1122">
        <v>298.517611246667</v>
      </c>
      <c r="M132" s="1123">
        <f t="shared" si="12"/>
        <v>23.546812239534304</v>
      </c>
      <c r="N132" s="1122">
        <f t="shared" si="9"/>
        <v>991.66712527905565</v>
      </c>
      <c r="O132" s="1134">
        <v>0.35</v>
      </c>
      <c r="P132" s="1122">
        <v>1023.00090826957</v>
      </c>
      <c r="Q132" s="1122">
        <v>301.94090742109699</v>
      </c>
      <c r="R132" s="1122">
        <v>22.870141658977801</v>
      </c>
      <c r="S132" s="1125">
        <v>0.13522302460577801</v>
      </c>
      <c r="T132" s="1146">
        <v>-2.5210170000000001</v>
      </c>
      <c r="U132" s="1125">
        <v>2.852592E-2</v>
      </c>
      <c r="V132" s="1125">
        <v>-6.6590910000000004E-4</v>
      </c>
      <c r="W132" s="1125">
        <v>-1.4769189999999999E-3</v>
      </c>
      <c r="X132" s="1124">
        <v>5.3771222089478297</v>
      </c>
      <c r="Y132" s="1126">
        <v>0.72711072876882599</v>
      </c>
      <c r="Z132" s="1126">
        <v>1.0047137996843591</v>
      </c>
      <c r="AB132" s="481">
        <v>47.5</v>
      </c>
      <c r="AC132" s="1121">
        <v>1015.21393751859</v>
      </c>
      <c r="AD132" s="1153">
        <v>298.517611246667</v>
      </c>
      <c r="AE132" s="1123">
        <v>17.0931094852249</v>
      </c>
      <c r="AF132" s="804">
        <v>0.35</v>
      </c>
      <c r="AG132" s="1123">
        <v>42.724691144984902</v>
      </c>
      <c r="AH132" s="1123">
        <v>46.360756773890401</v>
      </c>
      <c r="AI132" s="1123">
        <v>2.5879340000000001E-2</v>
      </c>
      <c r="AJ132" s="1123">
        <v>1.1432100000000001E-4</v>
      </c>
      <c r="AK132" s="1123">
        <v>-9.1204309999999998E-5</v>
      </c>
      <c r="AL132" s="1123">
        <v>1.105955E-5</v>
      </c>
      <c r="AM132" s="1122">
        <v>1.18351579155436E-2</v>
      </c>
      <c r="AN132" s="1162">
        <v>0.50565346659372301</v>
      </c>
      <c r="AO132" s="1163">
        <f t="shared" si="10"/>
        <v>0.69870653209199229</v>
      </c>
      <c r="AP132" s="74"/>
      <c r="AQ132" s="1126">
        <f t="shared" si="11"/>
        <v>1.7034203317763514</v>
      </c>
      <c r="AW132" s="936"/>
    </row>
    <row r="133" spans="1:55">
      <c r="A133" s="62"/>
      <c r="B133" s="893"/>
      <c r="C133" s="9">
        <v>51.5</v>
      </c>
      <c r="D133" s="8">
        <v>-0.14000000000000001</v>
      </c>
      <c r="E133" s="922">
        <v>3.1382983999999003E-2</v>
      </c>
      <c r="F133" s="785"/>
      <c r="G133" s="791">
        <v>47.5</v>
      </c>
      <c r="H133" s="868">
        <v>9</v>
      </c>
      <c r="I133" s="1121">
        <v>1012.40562620101</v>
      </c>
      <c r="J133" s="1122">
        <v>31.0795085628395</v>
      </c>
      <c r="K133" s="1122">
        <v>10.200993718176299</v>
      </c>
      <c r="L133" s="1122">
        <v>288.05002294549303</v>
      </c>
      <c r="M133" s="1123">
        <f t="shared" si="12"/>
        <v>13.55974376828571</v>
      </c>
      <c r="N133" s="1122">
        <f t="shared" si="9"/>
        <v>998.84588243272435</v>
      </c>
      <c r="O133" s="1134">
        <v>0.35</v>
      </c>
      <c r="P133" s="1122">
        <v>1032.45116740765</v>
      </c>
      <c r="Q133" s="1122">
        <v>298.75389332543398</v>
      </c>
      <c r="R133" s="1122">
        <v>15.351339019608201</v>
      </c>
      <c r="S133" s="1125">
        <v>0.15078002583095501</v>
      </c>
      <c r="T133" s="1146">
        <v>-2.5210170000000001</v>
      </c>
      <c r="U133" s="1125">
        <v>2.852592E-2</v>
      </c>
      <c r="V133" s="1125">
        <v>-6.6590910000000004E-4</v>
      </c>
      <c r="W133" s="1125">
        <v>-1.4769189999999999E-3</v>
      </c>
      <c r="X133" s="1124">
        <v>5.2910213489913103</v>
      </c>
      <c r="Y133" s="1126">
        <v>0.797780335634242</v>
      </c>
      <c r="Z133" s="1126">
        <v>1.5454058896615346</v>
      </c>
      <c r="AB133" s="481">
        <v>47.5</v>
      </c>
      <c r="AC133" s="1121">
        <v>1012.40562620101</v>
      </c>
      <c r="AD133" s="1153">
        <v>288.05002294549303</v>
      </c>
      <c r="AE133" s="1123">
        <v>10.200993718176299</v>
      </c>
      <c r="AF133" s="804">
        <v>0.35</v>
      </c>
      <c r="AG133" s="1123">
        <v>39.366671070334199</v>
      </c>
      <c r="AH133" s="1123">
        <v>31.0795085628395</v>
      </c>
      <c r="AI133" s="1123">
        <v>2.5879340000000001E-2</v>
      </c>
      <c r="AJ133" s="1123">
        <v>1.1432100000000001E-4</v>
      </c>
      <c r="AK133" s="1123">
        <v>-9.1204309999999998E-5</v>
      </c>
      <c r="AL133" s="1123">
        <v>1.105955E-5</v>
      </c>
      <c r="AM133" s="1122">
        <v>1.1970874857879199E-2</v>
      </c>
      <c r="AN133" s="1162">
        <v>0.471253492954263</v>
      </c>
      <c r="AO133" s="1163">
        <f t="shared" si="10"/>
        <v>0.91288026415955914</v>
      </c>
      <c r="AP133" s="74"/>
      <c r="AQ133" s="1126">
        <f t="shared" si="11"/>
        <v>2.4582861538210938</v>
      </c>
      <c r="AW133" s="936"/>
    </row>
    <row r="134" spans="1:55">
      <c r="A134" s="62"/>
      <c r="B134" s="893"/>
      <c r="C134" s="9">
        <v>41.9</v>
      </c>
      <c r="D134" s="8">
        <v>12.49</v>
      </c>
      <c r="E134" s="922">
        <v>4.6122988010001503E-2</v>
      </c>
      <c r="F134" s="785"/>
      <c r="G134" s="791">
        <v>47.5</v>
      </c>
      <c r="H134" s="868">
        <v>9</v>
      </c>
      <c r="I134" s="1121">
        <v>1010.17515390597</v>
      </c>
      <c r="J134" s="1122">
        <v>40.2337010093364</v>
      </c>
      <c r="K134" s="1122">
        <v>13.7961151247156</v>
      </c>
      <c r="L134" s="1122">
        <v>294.75901517968799</v>
      </c>
      <c r="M134" s="1123">
        <f t="shared" si="12"/>
        <v>18.765709771420255</v>
      </c>
      <c r="N134" s="1122">
        <f t="shared" si="9"/>
        <v>991.40944413454974</v>
      </c>
      <c r="O134" s="1134">
        <v>0.35</v>
      </c>
      <c r="P134" s="1122">
        <v>1021.68125009713</v>
      </c>
      <c r="Q134" s="1122">
        <v>304.52268180151998</v>
      </c>
      <c r="R134" s="1122">
        <v>20.393476050747701</v>
      </c>
      <c r="S134" s="1125">
        <v>0.139576689568079</v>
      </c>
      <c r="T134" s="1146">
        <v>-2.5210170000000001</v>
      </c>
      <c r="U134" s="1125">
        <v>2.852592E-2</v>
      </c>
      <c r="V134" s="1125">
        <v>-6.6590910000000004E-4</v>
      </c>
      <c r="W134" s="1125">
        <v>-1.4769189999999999E-3</v>
      </c>
      <c r="X134" s="1124">
        <v>5.4553063051039903</v>
      </c>
      <c r="Y134" s="1126">
        <v>0.76143359466822502</v>
      </c>
      <c r="Z134" s="1126">
        <v>1.1788597863926771</v>
      </c>
      <c r="AB134" s="481">
        <v>47.5</v>
      </c>
      <c r="AC134" s="1121">
        <v>1010.17515390597</v>
      </c>
      <c r="AD134" s="1153">
        <v>294.75901517968799</v>
      </c>
      <c r="AE134" s="1123">
        <v>13.7961151247156</v>
      </c>
      <c r="AF134" s="804">
        <v>0.35</v>
      </c>
      <c r="AG134" s="1123">
        <v>44.451496947483101</v>
      </c>
      <c r="AH134" s="1123">
        <v>40.2337010093364</v>
      </c>
      <c r="AI134" s="1123">
        <v>2.5879340000000001E-2</v>
      </c>
      <c r="AJ134" s="1123">
        <v>1.1432100000000001E-4</v>
      </c>
      <c r="AK134" s="1123">
        <v>-9.1204309999999998E-5</v>
      </c>
      <c r="AL134" s="1123">
        <v>1.105955E-5</v>
      </c>
      <c r="AM134" s="1122">
        <v>1.17453157048104E-2</v>
      </c>
      <c r="AN134" s="1162">
        <v>0.52209686519960297</v>
      </c>
      <c r="AO134" s="1163">
        <f t="shared" si="10"/>
        <v>0.80831605447310118</v>
      </c>
      <c r="AP134" s="74"/>
      <c r="AQ134" s="1126">
        <f t="shared" si="11"/>
        <v>1.9871758408657783</v>
      </c>
      <c r="AW134" s="936"/>
    </row>
    <row r="135" spans="1:55">
      <c r="A135" s="62"/>
      <c r="B135" s="893"/>
      <c r="C135" s="9">
        <v>33.94</v>
      </c>
      <c r="D135" s="8">
        <v>18.43</v>
      </c>
      <c r="E135" s="922">
        <v>0</v>
      </c>
      <c r="F135" s="785"/>
      <c r="G135" s="791">
        <v>47.5</v>
      </c>
      <c r="H135" s="868">
        <v>12</v>
      </c>
      <c r="I135" s="1121">
        <v>1018.86897368958</v>
      </c>
      <c r="J135" s="1122">
        <v>46.360756773890401</v>
      </c>
      <c r="K135" s="1122">
        <v>9.7997442818359293</v>
      </c>
      <c r="L135" s="1122">
        <v>289.87443061305601</v>
      </c>
      <c r="M135" s="1123">
        <f t="shared" si="12"/>
        <v>13.108884604756538</v>
      </c>
      <c r="N135" s="1122">
        <f t="shared" si="9"/>
        <v>1005.7600890848234</v>
      </c>
      <c r="O135" s="1134">
        <v>0.25</v>
      </c>
      <c r="P135" s="1122">
        <v>1033.70783408285</v>
      </c>
      <c r="Q135" s="1122">
        <v>295.12546182025801</v>
      </c>
      <c r="R135" s="1122">
        <v>14.9570093367717</v>
      </c>
      <c r="S135" s="1125">
        <v>0.14996055528163399</v>
      </c>
      <c r="T135" s="1146">
        <v>-2.5210170000000001</v>
      </c>
      <c r="U135" s="1125">
        <v>2.852592E-2</v>
      </c>
      <c r="V135" s="1125">
        <v>-6.6590910000000004E-4</v>
      </c>
      <c r="W135" s="1125">
        <v>-1.4769189999999999E-3</v>
      </c>
      <c r="X135" s="1124">
        <v>5.1872625691180101</v>
      </c>
      <c r="Y135" s="1126">
        <v>0.77788477525657196</v>
      </c>
      <c r="Z135" s="1126">
        <v>1.0748728320760714</v>
      </c>
      <c r="AB135" s="481">
        <v>47.5</v>
      </c>
      <c r="AC135" s="1121">
        <v>1018.86897368958</v>
      </c>
      <c r="AD135" s="1153">
        <v>289.87443061305601</v>
      </c>
      <c r="AE135" s="1123">
        <v>9.7997442818359293</v>
      </c>
      <c r="AF135" s="804">
        <v>0.25</v>
      </c>
      <c r="AG135" s="1123">
        <v>28.312846768487798</v>
      </c>
      <c r="AH135" s="1123">
        <v>46.360756773890401</v>
      </c>
      <c r="AI135" s="1123">
        <v>2.5879340000000001E-2</v>
      </c>
      <c r="AJ135" s="1123">
        <v>1.1432100000000001E-4</v>
      </c>
      <c r="AK135" s="1123">
        <v>-9.1204309999999998E-5</v>
      </c>
      <c r="AL135" s="1123">
        <v>1.105955E-5</v>
      </c>
      <c r="AM135" s="1122">
        <v>1.1830091493305699E-2</v>
      </c>
      <c r="AN135" s="1162">
        <v>0.334943567707156</v>
      </c>
      <c r="AO135" s="1163">
        <f t="shared" si="10"/>
        <v>0.46282142633310591</v>
      </c>
      <c r="AP135" s="74"/>
      <c r="AQ135" s="1126">
        <f t="shared" si="11"/>
        <v>1.5376942584091773</v>
      </c>
      <c r="AW135" s="936"/>
    </row>
    <row r="136" spans="1:55">
      <c r="A136" s="62"/>
      <c r="B136" s="893"/>
      <c r="C136" s="9">
        <v>51.5</v>
      </c>
      <c r="D136" s="8">
        <v>-0.14000000000000001</v>
      </c>
      <c r="E136" s="922">
        <v>3.1382983999999003E-2</v>
      </c>
      <c r="F136" s="785"/>
      <c r="G136" s="791">
        <v>39.5</v>
      </c>
      <c r="H136" s="868">
        <v>12</v>
      </c>
      <c r="I136" s="1121">
        <v>1011.40733045448</v>
      </c>
      <c r="J136" s="1122">
        <v>31.0795085628395</v>
      </c>
      <c r="K136" s="1122">
        <v>6.4495940641579104</v>
      </c>
      <c r="L136" s="1122">
        <v>278.81568140539002</v>
      </c>
      <c r="M136" s="1123">
        <f t="shared" si="12"/>
        <v>8.2983293206568831</v>
      </c>
      <c r="N136" s="1122">
        <f t="shared" si="9"/>
        <v>1003.1090011338231</v>
      </c>
      <c r="O136" s="1134">
        <v>0.25</v>
      </c>
      <c r="P136" s="1122">
        <v>1039.4546489918</v>
      </c>
      <c r="Q136" s="1122">
        <v>287.118953301999</v>
      </c>
      <c r="R136" s="1122">
        <v>10.9912024373739</v>
      </c>
      <c r="S136" s="1125">
        <v>5.3192244742064097E-2</v>
      </c>
      <c r="T136" s="1146">
        <v>-2.5499640000000001</v>
      </c>
      <c r="U136" s="1125">
        <v>2.86276E-2</v>
      </c>
      <c r="V136" s="1125">
        <v>-6.4305429999999999E-4</v>
      </c>
      <c r="W136" s="1125">
        <v>-1.296508E-3</v>
      </c>
      <c r="X136" s="1124">
        <v>4.9868865842350303</v>
      </c>
      <c r="Y136" s="1126">
        <v>0.26526369167542002</v>
      </c>
      <c r="Z136" s="1126">
        <v>0.51385080970020369</v>
      </c>
      <c r="AB136" s="481">
        <v>39.5</v>
      </c>
      <c r="AC136" s="1121">
        <v>1011.40733045448</v>
      </c>
      <c r="AD136" s="1153">
        <v>278.81568140539002</v>
      </c>
      <c r="AE136" s="1123">
        <v>6.4495940641579104</v>
      </c>
      <c r="AF136" s="804">
        <v>0.25</v>
      </c>
      <c r="AG136" s="1123">
        <v>29.7795576956125</v>
      </c>
      <c r="AH136" s="1123">
        <v>31.0795085628395</v>
      </c>
      <c r="AI136" s="1123">
        <v>1.830468E-2</v>
      </c>
      <c r="AJ136" s="1123">
        <v>8.0565280000000005E-5</v>
      </c>
      <c r="AK136" s="1123">
        <v>-6.4501209999999999E-5</v>
      </c>
      <c r="AL136" s="1123">
        <v>8.4370359999999992E-6</v>
      </c>
      <c r="AM136" s="1122">
        <v>9.3736245917514002E-3</v>
      </c>
      <c r="AN136" s="1162">
        <v>0.279142394347073</v>
      </c>
      <c r="AO136" s="1163">
        <f t="shared" si="10"/>
        <v>0.54073569002579136</v>
      </c>
      <c r="AP136" s="74"/>
      <c r="AQ136" s="1126">
        <f t="shared" si="11"/>
        <v>1.0545864997259951</v>
      </c>
      <c r="AW136" s="936"/>
    </row>
    <row r="137" spans="1:55">
      <c r="A137" s="62"/>
      <c r="B137" s="893"/>
      <c r="C137" s="9">
        <v>41.9</v>
      </c>
      <c r="D137" s="8">
        <v>12.49</v>
      </c>
      <c r="E137" s="922">
        <v>4.6122988010001503E-2</v>
      </c>
      <c r="F137" s="785"/>
      <c r="G137" s="791">
        <v>39.5</v>
      </c>
      <c r="H137" s="868">
        <v>12</v>
      </c>
      <c r="I137" s="1121">
        <v>1012.60687358326</v>
      </c>
      <c r="J137" s="1122">
        <v>40.2337010093364</v>
      </c>
      <c r="K137" s="1122">
        <v>7.2235130168976296</v>
      </c>
      <c r="L137" s="1122">
        <v>282.45303993165902</v>
      </c>
      <c r="M137" s="1123">
        <f t="shared" si="12"/>
        <v>9.4153355358036226</v>
      </c>
      <c r="N137" s="1122">
        <f t="shared" si="9"/>
        <v>1003.1915380474564</v>
      </c>
      <c r="O137" s="1134">
        <v>0.25</v>
      </c>
      <c r="P137" s="1122">
        <v>1030.9460792464799</v>
      </c>
      <c r="Q137" s="1122">
        <v>291.24418967416602</v>
      </c>
      <c r="R137" s="1122">
        <v>12.664901941123601</v>
      </c>
      <c r="S137" s="1125">
        <v>5.1269131064819999E-2</v>
      </c>
      <c r="T137" s="1146">
        <v>-2.5499640000000001</v>
      </c>
      <c r="U137" s="1125">
        <v>2.86276E-2</v>
      </c>
      <c r="V137" s="1125">
        <v>-6.4305429999999999E-4</v>
      </c>
      <c r="W137" s="1125">
        <v>-1.296508E-3</v>
      </c>
      <c r="X137" s="1124">
        <v>5.1082837081446399</v>
      </c>
      <c r="Y137" s="1126">
        <v>0.26189726695725501</v>
      </c>
      <c r="Z137" s="1126">
        <v>0.40547220183603944</v>
      </c>
      <c r="AB137" s="481">
        <v>39.5</v>
      </c>
      <c r="AC137" s="1121">
        <v>1012.60687358326</v>
      </c>
      <c r="AD137" s="1153">
        <v>282.45303993165902</v>
      </c>
      <c r="AE137" s="1123">
        <v>7.2235130168976296</v>
      </c>
      <c r="AF137" s="804">
        <v>0.25</v>
      </c>
      <c r="AG137" s="1123">
        <v>30.278145903595</v>
      </c>
      <c r="AH137" s="1123">
        <v>40.2337010093364</v>
      </c>
      <c r="AI137" s="1123">
        <v>1.830468E-2</v>
      </c>
      <c r="AJ137" s="1123">
        <v>8.0565280000000005E-5</v>
      </c>
      <c r="AK137" s="1123">
        <v>-6.4501209999999999E-5</v>
      </c>
      <c r="AL137" s="1123">
        <v>8.4370359999999992E-6</v>
      </c>
      <c r="AM137" s="1122">
        <v>9.2114821512891097E-3</v>
      </c>
      <c r="AN137" s="1162">
        <v>0.27890660056509298</v>
      </c>
      <c r="AO137" s="1163">
        <f t="shared" si="10"/>
        <v>0.43180623742893259</v>
      </c>
      <c r="AP137" s="74"/>
      <c r="AQ137" s="1126">
        <f t="shared" si="11"/>
        <v>0.83727843926497203</v>
      </c>
      <c r="AW137" s="936"/>
    </row>
    <row r="138" spans="1:55">
      <c r="A138" s="81"/>
      <c r="B138" s="893"/>
      <c r="C138" s="896">
        <v>33.94</v>
      </c>
      <c r="D138" s="895">
        <v>18.43</v>
      </c>
      <c r="E138" s="924">
        <v>0</v>
      </c>
      <c r="F138" s="888"/>
      <c r="G138" s="889">
        <v>39.5</v>
      </c>
      <c r="H138" s="890">
        <v>2</v>
      </c>
      <c r="I138" s="1139">
        <v>1017.9480501750199</v>
      </c>
      <c r="J138" s="1140">
        <v>46.360756773890401</v>
      </c>
      <c r="K138" s="1140">
        <v>8.76263899231677</v>
      </c>
      <c r="L138" s="1140">
        <v>287.63465535583998</v>
      </c>
      <c r="M138" s="1141">
        <f t="shared" si="12"/>
        <v>11.631004368078814</v>
      </c>
      <c r="N138" s="1140">
        <f t="shared" si="9"/>
        <v>1006.3170458069411</v>
      </c>
      <c r="O138" s="1136">
        <v>1.5</v>
      </c>
      <c r="P138" s="1140">
        <v>1030.81181397605</v>
      </c>
      <c r="Q138" s="1122">
        <v>291.35850617631502</v>
      </c>
      <c r="R138" s="1122">
        <v>12.063630064089301</v>
      </c>
      <c r="S138" s="1125">
        <v>4.9008118822269402E-2</v>
      </c>
      <c r="T138" s="1146">
        <v>-2.5499640000000001</v>
      </c>
      <c r="U138" s="1125">
        <v>2.86276E-2</v>
      </c>
      <c r="V138" s="1125">
        <v>-6.4305429999999999E-4</v>
      </c>
      <c r="W138" s="1125">
        <v>-1.296508E-3</v>
      </c>
      <c r="X138" s="1124">
        <v>5.1124222090578497</v>
      </c>
      <c r="Y138" s="1126">
        <v>0.25055019509111698</v>
      </c>
      <c r="Z138" s="1126">
        <v>0.34620756999129332</v>
      </c>
      <c r="AB138" s="481">
        <v>39.5</v>
      </c>
      <c r="AC138" s="1121">
        <v>1017.9480501750199</v>
      </c>
      <c r="AD138" s="1153">
        <v>287.63465535583998</v>
      </c>
      <c r="AE138" s="1123">
        <v>8.76263899231677</v>
      </c>
      <c r="AF138" s="804">
        <v>1.5</v>
      </c>
      <c r="AG138" s="1123">
        <v>22.409675508291802</v>
      </c>
      <c r="AH138" s="1123">
        <v>46.360756773890401</v>
      </c>
      <c r="AI138" s="1123">
        <v>1.830468E-2</v>
      </c>
      <c r="AJ138" s="1123">
        <v>8.0565280000000005E-5</v>
      </c>
      <c r="AK138" s="1123">
        <v>-6.4501209999999999E-5</v>
      </c>
      <c r="AL138" s="1123">
        <v>8.4370359999999992E-6</v>
      </c>
      <c r="AM138" s="1122">
        <v>9.0463255010266898E-3</v>
      </c>
      <c r="AN138" s="1162">
        <v>0.202725219020393</v>
      </c>
      <c r="AO138" s="1163">
        <f t="shared" si="10"/>
        <v>0.28012353144438373</v>
      </c>
      <c r="AP138" s="74"/>
      <c r="AQ138" s="1126">
        <f t="shared" si="11"/>
        <v>0.62633110143567705</v>
      </c>
      <c r="AW138" s="936"/>
      <c r="AX138" s="928"/>
      <c r="AY138" s="928"/>
      <c r="AZ138" s="928"/>
      <c r="BA138" s="928"/>
      <c r="BB138" s="928"/>
      <c r="BC138" s="928"/>
    </row>
    <row r="139" spans="1:55">
      <c r="A139" s="81"/>
      <c r="B139" s="893"/>
      <c r="C139" s="9">
        <v>51.5</v>
      </c>
      <c r="D139" s="8">
        <v>-0.14000000000000001</v>
      </c>
      <c r="E139" s="922">
        <v>3.1382983999999003E-2</v>
      </c>
      <c r="F139" s="785"/>
      <c r="G139" s="791">
        <v>39.5</v>
      </c>
      <c r="H139" s="868">
        <v>2</v>
      </c>
      <c r="I139" s="1121">
        <v>1012.49163241015</v>
      </c>
      <c r="J139" s="1122">
        <v>31.0795085628395</v>
      </c>
      <c r="K139" s="1122">
        <v>5.9745317327914202</v>
      </c>
      <c r="L139" s="1122">
        <v>278.50698074744503</v>
      </c>
      <c r="M139" s="1123">
        <f t="shared" si="12"/>
        <v>7.6785823455447142</v>
      </c>
      <c r="N139" s="1122">
        <f t="shared" si="9"/>
        <v>1004.8130500646054</v>
      </c>
      <c r="O139" s="1134">
        <v>1.5</v>
      </c>
      <c r="P139" s="1122">
        <v>1035.2600280429799</v>
      </c>
      <c r="Q139" s="1122">
        <v>285.376099907504</v>
      </c>
      <c r="R139" s="1122">
        <v>9.3530268122112901</v>
      </c>
      <c r="S139" s="1125">
        <v>5.3509786433558901E-2</v>
      </c>
      <c r="T139" s="1146">
        <v>-2.5499640000000001</v>
      </c>
      <c r="U139" s="1125">
        <v>2.86276E-2</v>
      </c>
      <c r="V139" s="1125">
        <v>-6.4305429999999999E-4</v>
      </c>
      <c r="W139" s="1125">
        <v>-1.296508E-3</v>
      </c>
      <c r="X139" s="1124">
        <v>4.9418141512642801</v>
      </c>
      <c r="Y139" s="1126">
        <v>0.26443541981299301</v>
      </c>
      <c r="Z139" s="1126">
        <v>0.51224633769549077</v>
      </c>
      <c r="AB139" s="481">
        <v>39.5</v>
      </c>
      <c r="AC139" s="1121">
        <v>1012.49163241015</v>
      </c>
      <c r="AD139" s="1153">
        <v>278.50698074744503</v>
      </c>
      <c r="AE139" s="1123">
        <v>5.9745317327914202</v>
      </c>
      <c r="AF139" s="804">
        <v>1.5</v>
      </c>
      <c r="AG139" s="1123">
        <v>23.5716192465799</v>
      </c>
      <c r="AH139" s="1123">
        <v>31.0795085628395</v>
      </c>
      <c r="AI139" s="1123">
        <v>1.830468E-2</v>
      </c>
      <c r="AJ139" s="1123">
        <v>8.0565280000000005E-5</v>
      </c>
      <c r="AK139" s="1123">
        <v>-6.4501209999999999E-5</v>
      </c>
      <c r="AL139" s="1123">
        <v>8.4370359999999992E-6</v>
      </c>
      <c r="AM139" s="1122">
        <v>9.3644109226075495E-3</v>
      </c>
      <c r="AN139" s="1162">
        <v>0.22073432873621901</v>
      </c>
      <c r="AO139" s="1163">
        <f t="shared" si="10"/>
        <v>0.4275915517624807</v>
      </c>
      <c r="AP139" s="74"/>
      <c r="AQ139" s="1126">
        <f t="shared" si="11"/>
        <v>0.93983788945797153</v>
      </c>
      <c r="AW139" s="936"/>
    </row>
    <row r="140" spans="1:55">
      <c r="A140" s="81"/>
      <c r="B140" s="893"/>
      <c r="C140" s="9">
        <v>41.9</v>
      </c>
      <c r="D140" s="8">
        <v>12.49</v>
      </c>
      <c r="E140" s="922">
        <v>4.6122988010001503E-2</v>
      </c>
      <c r="F140" s="785"/>
      <c r="G140" s="791">
        <v>39.5</v>
      </c>
      <c r="H140" s="868">
        <v>2</v>
      </c>
      <c r="I140" s="1121">
        <v>1011.71348348883</v>
      </c>
      <c r="J140" s="1122">
        <v>40.2337010093364</v>
      </c>
      <c r="K140" s="1122">
        <v>6.6860798968319202</v>
      </c>
      <c r="L140" s="1122">
        <v>282.05041722118602</v>
      </c>
      <c r="M140" s="1123">
        <f t="shared" si="12"/>
        <v>8.7024071272525507</v>
      </c>
      <c r="N140" s="1122">
        <f t="shared" si="9"/>
        <v>1003.0110763615775</v>
      </c>
      <c r="O140" s="1134">
        <v>1.5</v>
      </c>
      <c r="P140" s="1122">
        <v>1028.24856482481</v>
      </c>
      <c r="Q140" s="1122">
        <v>289.33359938082901</v>
      </c>
      <c r="R140" s="1122">
        <v>10.458465692426101</v>
      </c>
      <c r="S140" s="1125">
        <v>5.14258885061534E-2</v>
      </c>
      <c r="T140" s="1146">
        <v>-2.5499640000000001</v>
      </c>
      <c r="U140" s="1125">
        <v>2.86276E-2</v>
      </c>
      <c r="V140" s="1125">
        <v>-6.4305429999999999E-4</v>
      </c>
      <c r="W140" s="1125">
        <v>-1.296508E-3</v>
      </c>
      <c r="X140" s="1124">
        <v>5.0581834039454199</v>
      </c>
      <c r="Y140" s="1126">
        <v>0.26012157578380901</v>
      </c>
      <c r="Z140" s="1126">
        <v>0.402723057416768</v>
      </c>
      <c r="AB140" s="481">
        <v>39.5</v>
      </c>
      <c r="AC140" s="1121">
        <v>1011.71348348883</v>
      </c>
      <c r="AD140" s="1153">
        <v>282.05041722118602</v>
      </c>
      <c r="AE140" s="1123">
        <v>6.6860798968319202</v>
      </c>
      <c r="AF140" s="804">
        <v>1.5</v>
      </c>
      <c r="AG140" s="1123">
        <v>22.633229332644099</v>
      </c>
      <c r="AH140" s="1123">
        <v>40.2337010093364</v>
      </c>
      <c r="AI140" s="1123">
        <v>1.830468E-2</v>
      </c>
      <c r="AJ140" s="1123">
        <v>8.0565280000000005E-5</v>
      </c>
      <c r="AK140" s="1123">
        <v>-6.4501209999999999E-5</v>
      </c>
      <c r="AL140" s="1123">
        <v>8.4370359999999992E-6</v>
      </c>
      <c r="AM140" s="1122">
        <v>9.1866157890999906E-3</v>
      </c>
      <c r="AN140" s="1162">
        <v>0.207922781945589</v>
      </c>
      <c r="AO140" s="1163">
        <f t="shared" si="10"/>
        <v>0.32190831613799403</v>
      </c>
      <c r="AP140" s="74"/>
      <c r="AQ140" s="1126">
        <f t="shared" si="11"/>
        <v>0.72463137355476204</v>
      </c>
      <c r="AW140" s="936"/>
    </row>
    <row r="141" spans="1:55">
      <c r="A141" s="62"/>
      <c r="B141" s="893"/>
      <c r="C141" s="9">
        <v>33.94</v>
      </c>
      <c r="D141" s="8">
        <v>18.43</v>
      </c>
      <c r="E141" s="922">
        <v>0</v>
      </c>
      <c r="F141" s="785"/>
      <c r="G141" s="791">
        <v>39.5</v>
      </c>
      <c r="H141" s="868">
        <v>5</v>
      </c>
      <c r="I141" s="1121">
        <v>1014.87404894679</v>
      </c>
      <c r="J141" s="1122">
        <v>46.360756773890401</v>
      </c>
      <c r="K141" s="1122">
        <v>13.373792490742501</v>
      </c>
      <c r="L141" s="1122">
        <v>292.62317208481397</v>
      </c>
      <c r="M141" s="1123">
        <f t="shared" si="12"/>
        <v>18.059444307545622</v>
      </c>
      <c r="N141" s="1122">
        <f t="shared" si="9"/>
        <v>996.81460463924441</v>
      </c>
      <c r="O141" s="1134">
        <v>0.75</v>
      </c>
      <c r="P141" s="1122">
        <v>1023.4879860335</v>
      </c>
      <c r="Q141" s="1122">
        <v>296.54559289318701</v>
      </c>
      <c r="R141" s="1122">
        <v>17.395827492695599</v>
      </c>
      <c r="S141" s="1125">
        <v>4.6028053315558898E-2</v>
      </c>
      <c r="T141" s="1146">
        <v>-2.5499640000000001</v>
      </c>
      <c r="U141" s="1125">
        <v>2.86276E-2</v>
      </c>
      <c r="V141" s="1125">
        <v>-6.4305429999999999E-4</v>
      </c>
      <c r="W141" s="1125">
        <v>-1.296508E-3</v>
      </c>
      <c r="X141" s="1124">
        <v>5.25871243518091</v>
      </c>
      <c r="Y141" s="1126">
        <v>0.242048296337699</v>
      </c>
      <c r="Z141" s="1126">
        <v>0.33445973755930336</v>
      </c>
      <c r="AB141" s="481">
        <v>39.5</v>
      </c>
      <c r="AC141" s="1121">
        <v>1014.87404894679</v>
      </c>
      <c r="AD141" s="1153">
        <v>292.62317208481397</v>
      </c>
      <c r="AE141" s="1123">
        <v>13.373792490742501</v>
      </c>
      <c r="AF141" s="804">
        <v>0.75</v>
      </c>
      <c r="AG141" s="1123">
        <v>33.606199553383902</v>
      </c>
      <c r="AH141" s="1123">
        <v>46.360756773890401</v>
      </c>
      <c r="AI141" s="1123">
        <v>1.830468E-2</v>
      </c>
      <c r="AJ141" s="1123">
        <v>8.0565280000000005E-5</v>
      </c>
      <c r="AK141" s="1123">
        <v>-6.4501209999999999E-5</v>
      </c>
      <c r="AL141" s="1123">
        <v>8.4370359999999992E-6</v>
      </c>
      <c r="AM141" s="1122">
        <v>9.0701235495996707E-3</v>
      </c>
      <c r="AN141" s="1162">
        <v>0.30481238198169303</v>
      </c>
      <c r="AO141" s="1163">
        <f t="shared" si="10"/>
        <v>0.4211864773474337</v>
      </c>
      <c r="AP141" s="74"/>
      <c r="AQ141" s="1126">
        <f t="shared" si="11"/>
        <v>0.75564621490673711</v>
      </c>
      <c r="AW141" s="936"/>
    </row>
    <row r="142" spans="1:55">
      <c r="A142" s="62"/>
      <c r="B142" s="893"/>
      <c r="C142" s="9">
        <v>51.5</v>
      </c>
      <c r="D142" s="8">
        <v>-0.14000000000000001</v>
      </c>
      <c r="E142" s="922">
        <v>3.1382983999999003E-2</v>
      </c>
      <c r="F142" s="785"/>
      <c r="G142" s="791">
        <v>39.5</v>
      </c>
      <c r="H142" s="868">
        <v>5</v>
      </c>
      <c r="I142" s="1121">
        <v>1012.47874012181</v>
      </c>
      <c r="J142" s="1122">
        <v>31.0795085628395</v>
      </c>
      <c r="K142" s="1122">
        <v>8.3620884605413899</v>
      </c>
      <c r="L142" s="1122">
        <v>285.91211591434001</v>
      </c>
      <c r="M142" s="1123">
        <f t="shared" si="12"/>
        <v>11.032867582908514</v>
      </c>
      <c r="N142" s="1122">
        <f t="shared" si="9"/>
        <v>1001.4458725389015</v>
      </c>
      <c r="O142" s="1134">
        <v>0.75</v>
      </c>
      <c r="P142" s="1122">
        <v>1031.3838211471</v>
      </c>
      <c r="Q142" s="1122">
        <v>296.94002568031698</v>
      </c>
      <c r="R142" s="1122">
        <v>13.2508939985031</v>
      </c>
      <c r="S142" s="1125">
        <v>4.9375011630222697E-2</v>
      </c>
      <c r="T142" s="1146">
        <v>-2.5499640000000001</v>
      </c>
      <c r="U142" s="1125">
        <v>2.86276E-2</v>
      </c>
      <c r="V142" s="1125">
        <v>-6.4305429999999999E-4</v>
      </c>
      <c r="W142" s="1125">
        <v>-1.296508E-3</v>
      </c>
      <c r="X142" s="1124">
        <v>5.2703005882728204</v>
      </c>
      <c r="Y142" s="1126">
        <v>0.26022115282482899</v>
      </c>
      <c r="Z142" s="1126">
        <v>0.50408274587301605</v>
      </c>
      <c r="AB142" s="481">
        <v>39.5</v>
      </c>
      <c r="AC142" s="1121">
        <v>1012.47874012181</v>
      </c>
      <c r="AD142" s="1153">
        <v>285.91211591434001</v>
      </c>
      <c r="AE142" s="1123">
        <v>8.3620884605413899</v>
      </c>
      <c r="AF142" s="804">
        <v>0.75</v>
      </c>
      <c r="AG142" s="1123">
        <v>32.552202036085397</v>
      </c>
      <c r="AH142" s="1123">
        <v>31.0795085628395</v>
      </c>
      <c r="AI142" s="1123">
        <v>1.830468E-2</v>
      </c>
      <c r="AJ142" s="1123">
        <v>8.0565280000000005E-5</v>
      </c>
      <c r="AK142" s="1123">
        <v>-6.4501209999999999E-5</v>
      </c>
      <c r="AL142" s="1123">
        <v>8.4370359999999992E-6</v>
      </c>
      <c r="AM142" s="1122">
        <v>9.0790161477154307E-3</v>
      </c>
      <c r="AN142" s="1162">
        <v>0.29554196792931398</v>
      </c>
      <c r="AO142" s="1163">
        <f t="shared" si="10"/>
        <v>0.57250383028934426</v>
      </c>
      <c r="AP142" s="74"/>
      <c r="AQ142" s="1126">
        <f t="shared" si="11"/>
        <v>1.0765865761623603</v>
      </c>
      <c r="AW142" s="936"/>
    </row>
    <row r="143" spans="1:55">
      <c r="A143" s="62"/>
      <c r="B143" s="893"/>
      <c r="C143" s="9">
        <v>41.9</v>
      </c>
      <c r="D143" s="8">
        <v>12.49</v>
      </c>
      <c r="E143" s="922">
        <v>4.6122988010001503E-2</v>
      </c>
      <c r="F143" s="785"/>
      <c r="G143" s="791">
        <v>39.5</v>
      </c>
      <c r="H143" s="868">
        <v>5</v>
      </c>
      <c r="I143" s="1121">
        <v>1009.50483918384</v>
      </c>
      <c r="J143" s="1122">
        <v>40.2337010093364</v>
      </c>
      <c r="K143" s="1122">
        <v>11.473010603989</v>
      </c>
      <c r="L143" s="1122">
        <v>291.59326649311703</v>
      </c>
      <c r="M143" s="1123">
        <f t="shared" si="12"/>
        <v>15.438175535428345</v>
      </c>
      <c r="N143" s="1122">
        <f t="shared" si="9"/>
        <v>994.06666364841158</v>
      </c>
      <c r="O143" s="1134">
        <v>0.75</v>
      </c>
      <c r="P143" s="1122">
        <v>1019.6716936607</v>
      </c>
      <c r="Q143" s="1122">
        <v>301.33682972222198</v>
      </c>
      <c r="R143" s="1122">
        <v>16.055065143051799</v>
      </c>
      <c r="S143" s="1125">
        <v>4.6123786942643297E-2</v>
      </c>
      <c r="T143" s="1146">
        <v>-2.5499640000000001</v>
      </c>
      <c r="U143" s="1125">
        <v>2.86276E-2</v>
      </c>
      <c r="V143" s="1125">
        <v>-6.4305429999999999E-4</v>
      </c>
      <c r="W143" s="1125">
        <v>-1.296508E-3</v>
      </c>
      <c r="X143" s="1124">
        <v>5.4000664387789303</v>
      </c>
      <c r="Y143" s="1126">
        <v>0.24907151390673701</v>
      </c>
      <c r="Z143" s="1126">
        <v>0.38561523123829883</v>
      </c>
      <c r="AB143" s="481">
        <v>39.5</v>
      </c>
      <c r="AC143" s="1121">
        <v>1009.50483918384</v>
      </c>
      <c r="AD143" s="1153">
        <v>291.59326649311703</v>
      </c>
      <c r="AE143" s="1123">
        <v>11.473010603989</v>
      </c>
      <c r="AF143" s="804">
        <v>0.75</v>
      </c>
      <c r="AG143" s="1123">
        <v>32.8916171259688</v>
      </c>
      <c r="AH143" s="1123">
        <v>40.2337010093364</v>
      </c>
      <c r="AI143" s="1123">
        <v>1.830468E-2</v>
      </c>
      <c r="AJ143" s="1123">
        <v>8.0565280000000005E-5</v>
      </c>
      <c r="AK143" s="1123">
        <v>-6.4501209999999999E-5</v>
      </c>
      <c r="AL143" s="1123">
        <v>8.4370359999999992E-6</v>
      </c>
      <c r="AM143" s="1122">
        <v>8.9381164654631293E-3</v>
      </c>
      <c r="AN143" s="1162">
        <v>0.29398910460933098</v>
      </c>
      <c r="AO143" s="1163">
        <f t="shared" si="10"/>
        <v>0.45515713450040257</v>
      </c>
      <c r="AP143" s="74"/>
      <c r="AQ143" s="1126">
        <f t="shared" si="11"/>
        <v>0.8407723657387014</v>
      </c>
      <c r="AW143" s="936"/>
    </row>
    <row r="144" spans="1:55">
      <c r="A144" s="62"/>
      <c r="B144" s="893"/>
      <c r="C144" s="9">
        <v>33.94</v>
      </c>
      <c r="D144" s="8">
        <v>18.43</v>
      </c>
      <c r="E144" s="922">
        <v>0</v>
      </c>
      <c r="F144" s="785"/>
      <c r="G144" s="791">
        <v>39.5</v>
      </c>
      <c r="H144" s="868">
        <v>8</v>
      </c>
      <c r="I144" s="1121">
        <v>1013.52340986895</v>
      </c>
      <c r="J144" s="1122">
        <v>46.360756773890401</v>
      </c>
      <c r="K144" s="1122">
        <v>19.337026990148701</v>
      </c>
      <c r="L144" s="1122">
        <v>299.876505247144</v>
      </c>
      <c r="M144" s="1123">
        <f t="shared" si="12"/>
        <v>26.75920662517532</v>
      </c>
      <c r="N144" s="1122">
        <f t="shared" si="9"/>
        <v>986.76420324377466</v>
      </c>
      <c r="O144" s="1134">
        <v>0.35</v>
      </c>
      <c r="P144" s="1122">
        <v>1018.69553838294</v>
      </c>
      <c r="Q144" s="1122">
        <v>302.10605798757899</v>
      </c>
      <c r="R144" s="1122">
        <v>24.034305466979902</v>
      </c>
      <c r="S144" s="1125">
        <v>4.2345744210052903E-2</v>
      </c>
      <c r="T144" s="1146">
        <v>-2.5499640000000001</v>
      </c>
      <c r="U144" s="1125">
        <v>2.86276E-2</v>
      </c>
      <c r="V144" s="1125">
        <v>-6.4305429999999999E-4</v>
      </c>
      <c r="W144" s="1125">
        <v>-1.296508E-3</v>
      </c>
      <c r="X144" s="1124">
        <v>5.4123701699848601</v>
      </c>
      <c r="Y144" s="1126">
        <v>0.22919084278829899</v>
      </c>
      <c r="Z144" s="1126">
        <v>0.31669344626587653</v>
      </c>
      <c r="AB144" s="481">
        <v>39.5</v>
      </c>
      <c r="AC144" s="1121">
        <v>1013.52340986895</v>
      </c>
      <c r="AD144" s="1153">
        <v>299.876505247144</v>
      </c>
      <c r="AE144" s="1123">
        <v>19.337026990148701</v>
      </c>
      <c r="AF144" s="804">
        <v>0.35</v>
      </c>
      <c r="AG144" s="1123">
        <v>42.165548858173601</v>
      </c>
      <c r="AH144" s="1123">
        <v>46.360756773890401</v>
      </c>
      <c r="AI144" s="1123">
        <v>1.830468E-2</v>
      </c>
      <c r="AJ144" s="1123">
        <v>8.0565280000000005E-5</v>
      </c>
      <c r="AK144" s="1123">
        <v>-6.4501209999999999E-5</v>
      </c>
      <c r="AL144" s="1123">
        <v>8.4370359999999992E-6</v>
      </c>
      <c r="AM144" s="1122">
        <v>9.0713090507237998E-3</v>
      </c>
      <c r="AN144" s="1162">
        <v>0.38249672498588699</v>
      </c>
      <c r="AO144" s="1163">
        <f t="shared" si="10"/>
        <v>0.5285298685911376</v>
      </c>
      <c r="AP144" s="74"/>
      <c r="AQ144" s="1126">
        <f t="shared" si="11"/>
        <v>0.84522331485701407</v>
      </c>
      <c r="AW144" s="936"/>
    </row>
    <row r="145" spans="1:60">
      <c r="A145" s="62"/>
      <c r="B145" s="893"/>
      <c r="C145" s="9">
        <v>51.5</v>
      </c>
      <c r="D145" s="8">
        <v>-0.14000000000000001</v>
      </c>
      <c r="E145" s="922">
        <v>3.1382983999999003E-2</v>
      </c>
      <c r="F145" s="785"/>
      <c r="G145" s="791">
        <v>61</v>
      </c>
      <c r="H145" s="868">
        <v>8</v>
      </c>
      <c r="I145" s="1121">
        <v>1011.6651657638801</v>
      </c>
      <c r="J145" s="1122">
        <v>31.0795085628395</v>
      </c>
      <c r="K145" s="1122">
        <v>11.318742494864701</v>
      </c>
      <c r="L145" s="1122">
        <v>290.68221791007198</v>
      </c>
      <c r="M145" s="1123">
        <f t="shared" si="12"/>
        <v>15.183004948593691</v>
      </c>
      <c r="N145" s="1122">
        <f t="shared" si="9"/>
        <v>996.48216081528631</v>
      </c>
      <c r="O145" s="1134">
        <v>0.35</v>
      </c>
      <c r="P145" s="1122">
        <v>1025.14676854953</v>
      </c>
      <c r="Q145" s="1122">
        <v>303.02772661328601</v>
      </c>
      <c r="R145" s="1122">
        <v>16.3713127893426</v>
      </c>
      <c r="S145" s="1125">
        <v>14.4937955749227</v>
      </c>
      <c r="T145" s="1146">
        <v>-7.0754760000000001</v>
      </c>
      <c r="U145" s="1125">
        <v>5.8623269999999998E-2</v>
      </c>
      <c r="V145" s="1125">
        <v>5.2212989999999996E-4</v>
      </c>
      <c r="W145" s="1125">
        <v>1.062754E-2</v>
      </c>
      <c r="X145" s="1124">
        <v>11.398246797994</v>
      </c>
      <c r="Y145" s="1126">
        <v>165.20385897383099</v>
      </c>
      <c r="Z145" s="1126">
        <v>320.02169676192983</v>
      </c>
      <c r="AB145" s="481">
        <v>61</v>
      </c>
      <c r="AC145" s="1121">
        <v>1011.6651657638801</v>
      </c>
      <c r="AD145" s="1153">
        <v>290.68221791007198</v>
      </c>
      <c r="AE145" s="1123">
        <v>11.318742494864701</v>
      </c>
      <c r="AF145" s="804">
        <v>0.35</v>
      </c>
      <c r="AG145" s="1123">
        <v>42.975684309690401</v>
      </c>
      <c r="AH145" s="1123">
        <v>31.0795085628395</v>
      </c>
      <c r="AI145" s="1123">
        <v>4.216259E-2</v>
      </c>
      <c r="AJ145" s="1123">
        <v>1.8717610000000001E-4</v>
      </c>
      <c r="AK145" s="1123">
        <v>-1.484817E-4</v>
      </c>
      <c r="AL145" s="1123">
        <v>1.731118E-5</v>
      </c>
      <c r="AM145" s="1122">
        <v>1.8633315986303401E-2</v>
      </c>
      <c r="AN145" s="1162">
        <v>0.80077950547008303</v>
      </c>
      <c r="AO145" s="1163">
        <f t="shared" si="10"/>
        <v>1.5512156777966597</v>
      </c>
      <c r="AP145" s="74"/>
      <c r="AQ145" s="1126">
        <f t="shared" si="11"/>
        <v>321.57291243972651</v>
      </c>
      <c r="AW145" s="936"/>
    </row>
    <row r="146" spans="1:60">
      <c r="A146" s="62"/>
      <c r="B146" s="893"/>
      <c r="C146" s="9">
        <v>41.9</v>
      </c>
      <c r="D146" s="8">
        <v>12.49</v>
      </c>
      <c r="E146" s="922">
        <v>4.6122988010001503E-2</v>
      </c>
      <c r="F146" s="785"/>
      <c r="G146" s="791">
        <v>61</v>
      </c>
      <c r="H146" s="868">
        <v>8</v>
      </c>
      <c r="I146" s="1121">
        <v>1009.08728486451</v>
      </c>
      <c r="J146" s="1122">
        <v>40.2337010093364</v>
      </c>
      <c r="K146" s="1122">
        <v>15.886174386684299</v>
      </c>
      <c r="L146" s="1122">
        <v>298.92080516533798</v>
      </c>
      <c r="M146" s="1123">
        <f t="shared" si="12"/>
        <v>21.913742679578405</v>
      </c>
      <c r="N146" s="1122">
        <f t="shared" si="9"/>
        <v>987.17354218493165</v>
      </c>
      <c r="O146" s="1134">
        <v>0.35</v>
      </c>
      <c r="P146" s="1122">
        <v>1015.8661117839</v>
      </c>
      <c r="Q146" s="1122">
        <v>308.74101199659901</v>
      </c>
      <c r="R146" s="1122">
        <v>22.379077480821898</v>
      </c>
      <c r="S146" s="1125">
        <v>13.4754827694639</v>
      </c>
      <c r="T146" s="1146">
        <v>-7.0754760000000001</v>
      </c>
      <c r="U146" s="1125">
        <v>5.8623269999999998E-2</v>
      </c>
      <c r="V146" s="1125">
        <v>5.2212989999999996E-4</v>
      </c>
      <c r="W146" s="1125">
        <v>1.062754E-2</v>
      </c>
      <c r="X146" s="1124">
        <v>11.792180317660801</v>
      </c>
      <c r="Y146" s="1126">
        <v>158.905322700395</v>
      </c>
      <c r="Z146" s="1126">
        <v>246.01895173389349</v>
      </c>
      <c r="AB146" s="481">
        <v>61</v>
      </c>
      <c r="AC146" s="1121">
        <v>1009.08728486451</v>
      </c>
      <c r="AD146" s="1153">
        <v>298.92080516533798</v>
      </c>
      <c r="AE146" s="1123">
        <v>15.886174386684299</v>
      </c>
      <c r="AF146" s="804">
        <v>0.35</v>
      </c>
      <c r="AG146" s="1123">
        <v>43.814379189340897</v>
      </c>
      <c r="AH146" s="1123">
        <v>40.2337010093364</v>
      </c>
      <c r="AI146" s="1123">
        <v>4.216259E-2</v>
      </c>
      <c r="AJ146" s="1123">
        <v>1.8717610000000001E-4</v>
      </c>
      <c r="AK146" s="1123">
        <v>-1.484817E-4</v>
      </c>
      <c r="AL146" s="1123">
        <v>1.731118E-5</v>
      </c>
      <c r="AM146" s="1122">
        <v>1.8220324473302199E-2</v>
      </c>
      <c r="AN146" s="1162">
        <v>0.79831220542608905</v>
      </c>
      <c r="AO146" s="1163">
        <f t="shared" si="10"/>
        <v>1.235955653326966</v>
      </c>
      <c r="AP146" s="74"/>
      <c r="AQ146" s="1126">
        <f t="shared" si="11"/>
        <v>247.25490738722044</v>
      </c>
      <c r="AW146" s="936"/>
    </row>
    <row r="147" spans="1:60">
      <c r="A147" s="62"/>
      <c r="B147" s="893"/>
      <c r="C147" s="9">
        <v>33.94</v>
      </c>
      <c r="D147" s="8">
        <v>18.43</v>
      </c>
      <c r="E147" s="922">
        <v>0</v>
      </c>
      <c r="F147" s="785"/>
      <c r="G147" s="791">
        <v>61</v>
      </c>
      <c r="H147" s="868">
        <v>11</v>
      </c>
      <c r="I147" s="1121">
        <v>1017.58275162013</v>
      </c>
      <c r="J147" s="1122">
        <v>46.360756773890401</v>
      </c>
      <c r="K147" s="1122">
        <v>12.034726826170299</v>
      </c>
      <c r="L147" s="1122">
        <v>293.03523715969402</v>
      </c>
      <c r="M147" s="1123">
        <f t="shared" si="12"/>
        <v>16.274107197318621</v>
      </c>
      <c r="N147" s="1122">
        <f t="shared" si="9"/>
        <v>1001.3086444228114</v>
      </c>
      <c r="O147" s="1134">
        <v>0.25</v>
      </c>
      <c r="P147" s="1122">
        <v>1029.1537731604899</v>
      </c>
      <c r="Q147" s="1122">
        <v>298.32148120369402</v>
      </c>
      <c r="R147" s="1122">
        <v>18.418585857707701</v>
      </c>
      <c r="S147" s="1125">
        <v>14.2860538740027</v>
      </c>
      <c r="T147" s="1146">
        <v>-7.0754760000000001</v>
      </c>
      <c r="U147" s="1125">
        <v>5.8623269999999998E-2</v>
      </c>
      <c r="V147" s="1125">
        <v>5.2212989999999996E-4</v>
      </c>
      <c r="W147" s="1125">
        <v>1.062754E-2</v>
      </c>
      <c r="X147" s="1124">
        <v>11.1462009540152</v>
      </c>
      <c r="Y147" s="1126">
        <v>159.23522731952201</v>
      </c>
      <c r="Z147" s="1126">
        <v>220.02952776490355</v>
      </c>
      <c r="AB147" s="481">
        <v>61</v>
      </c>
      <c r="AC147" s="1121">
        <v>1017.58275162013</v>
      </c>
      <c r="AD147" s="1153">
        <v>293.03523715969402</v>
      </c>
      <c r="AE147" s="1123">
        <v>12.034726826170299</v>
      </c>
      <c r="AF147" s="804">
        <v>0.25</v>
      </c>
      <c r="AG147" s="1123">
        <v>34.452762562564999</v>
      </c>
      <c r="AH147" s="1123">
        <v>46.360756773890401</v>
      </c>
      <c r="AI147" s="1123">
        <v>4.216259E-2</v>
      </c>
      <c r="AJ147" s="1123">
        <v>1.8717610000000001E-4</v>
      </c>
      <c r="AK147" s="1123">
        <v>-1.484817E-4</v>
      </c>
      <c r="AL147" s="1123">
        <v>1.731118E-5</v>
      </c>
      <c r="AM147" s="1122">
        <v>1.8520391236704702E-2</v>
      </c>
      <c r="AN147" s="1162">
        <v>0.63807864184399599</v>
      </c>
      <c r="AO147" s="1163">
        <f t="shared" si="10"/>
        <v>0.8816902177059478</v>
      </c>
      <c r="AP147" s="74"/>
      <c r="AQ147" s="1126">
        <f t="shared" si="11"/>
        <v>220.91121798260949</v>
      </c>
      <c r="AW147" s="936"/>
    </row>
    <row r="148" spans="1:60">
      <c r="A148" s="62"/>
      <c r="B148" s="893"/>
      <c r="C148" s="9">
        <v>22.9</v>
      </c>
      <c r="D148" s="8">
        <v>-43.23</v>
      </c>
      <c r="E148" s="922">
        <v>0</v>
      </c>
      <c r="F148" s="785"/>
      <c r="G148" s="791">
        <v>14.5</v>
      </c>
      <c r="H148" s="868">
        <v>11</v>
      </c>
      <c r="I148" s="1121">
        <v>1016.7037898639001</v>
      </c>
      <c r="J148" s="1122">
        <v>22.278993830253398</v>
      </c>
      <c r="K148" s="1122">
        <v>17.341144657145598</v>
      </c>
      <c r="L148" s="1122">
        <v>297.70428846952001</v>
      </c>
      <c r="M148" s="1123">
        <f t="shared" si="12"/>
        <v>23.823410850957771</v>
      </c>
      <c r="N148" s="1122">
        <f t="shared" si="9"/>
        <v>992.88037901294229</v>
      </c>
      <c r="O148" s="1134">
        <v>0.25</v>
      </c>
      <c r="P148" s="1122">
        <v>1022.7770797732099</v>
      </c>
      <c r="Q148" s="1122">
        <v>299.67016445246099</v>
      </c>
      <c r="R148" s="1122">
        <v>20.724219834015202</v>
      </c>
      <c r="S148" s="1125">
        <v>8.3885792349856301E-3</v>
      </c>
      <c r="T148" s="1146">
        <v>-2.3181690000000001</v>
      </c>
      <c r="U148" s="1125">
        <v>2.7489690000000001E-2</v>
      </c>
      <c r="V148" s="1125">
        <v>-5.9070800000000001E-4</v>
      </c>
      <c r="W148" s="1125">
        <v>-6.6398049999999995E-4</v>
      </c>
      <c r="X148" s="1124">
        <v>5.3017478419609896</v>
      </c>
      <c r="Y148" s="1126">
        <v>4.4474131856203802E-2</v>
      </c>
      <c r="Z148" s="1126">
        <v>0.11730980246419515</v>
      </c>
      <c r="AB148" s="481">
        <v>14.5</v>
      </c>
      <c r="AC148" s="1121">
        <v>1016.7037898639001</v>
      </c>
      <c r="AD148" s="1153">
        <v>297.70428846952001</v>
      </c>
      <c r="AE148" s="1123">
        <v>17.341144657145598</v>
      </c>
      <c r="AF148" s="804">
        <v>0.25</v>
      </c>
      <c r="AG148" s="1123">
        <v>53.906866616281803</v>
      </c>
      <c r="AH148" s="1123">
        <v>22.278993830253398</v>
      </c>
      <c r="AI148" s="1123">
        <v>2.8931849999999999E-3</v>
      </c>
      <c r="AJ148" s="1123">
        <v>1.1886339999999999E-5</v>
      </c>
      <c r="AK148" s="1123">
        <v>-9.8720650000000008E-6</v>
      </c>
      <c r="AL148" s="1123">
        <v>1.797325E-6</v>
      </c>
      <c r="AM148" s="1122">
        <v>1.9876987939512901E-3</v>
      </c>
      <c r="AN148" s="1162">
        <v>0.107150613758876</v>
      </c>
      <c r="AO148" s="1163">
        <f t="shared" si="10"/>
        <v>0.28263210116416521</v>
      </c>
      <c r="AP148" s="74"/>
      <c r="AQ148" s="1126">
        <f t="shared" si="11"/>
        <v>0.39994190362836035</v>
      </c>
      <c r="AW148" s="936"/>
    </row>
    <row r="149" spans="1:60">
      <c r="A149" s="62"/>
      <c r="B149" s="893"/>
      <c r="C149" s="9">
        <v>25.78</v>
      </c>
      <c r="D149" s="8">
        <v>-80.22</v>
      </c>
      <c r="E149" s="922">
        <v>8.6172799950875803E-3</v>
      </c>
      <c r="F149" s="785"/>
      <c r="G149" s="791">
        <v>14.5</v>
      </c>
      <c r="H149" s="868">
        <v>11</v>
      </c>
      <c r="I149" s="1121">
        <v>1016.10592996074</v>
      </c>
      <c r="J149" s="1122">
        <v>52.679558335852001</v>
      </c>
      <c r="K149" s="1122">
        <v>15.813452675453901</v>
      </c>
      <c r="L149" s="1122">
        <v>296.76709652345897</v>
      </c>
      <c r="M149" s="1123">
        <f t="shared" si="12"/>
        <v>21.656264127852232</v>
      </c>
      <c r="N149" s="1122">
        <f t="shared" si="9"/>
        <v>994.44966583288783</v>
      </c>
      <c r="O149" s="1134">
        <v>0.25</v>
      </c>
      <c r="P149" s="1122">
        <v>1024.72358904164</v>
      </c>
      <c r="Q149" s="1122">
        <v>301.67639888139797</v>
      </c>
      <c r="R149" s="1122">
        <v>22.035477127376399</v>
      </c>
      <c r="S149" s="1125">
        <v>8.4718743271639096E-3</v>
      </c>
      <c r="T149" s="1146">
        <v>-2.3181690000000001</v>
      </c>
      <c r="U149" s="1125">
        <v>2.7489690000000001E-2</v>
      </c>
      <c r="V149" s="1125">
        <v>-5.9070800000000001E-4</v>
      </c>
      <c r="W149" s="1125">
        <v>-6.6398049999999995E-4</v>
      </c>
      <c r="X149" s="1124">
        <v>5.3548781366092202</v>
      </c>
      <c r="Y149" s="1126">
        <v>4.5365854610634103E-2</v>
      </c>
      <c r="Z149" s="1126">
        <v>5.7045510495922519E-2</v>
      </c>
      <c r="AB149" s="481">
        <v>14.5</v>
      </c>
      <c r="AC149" s="1121">
        <v>1016.10592996074</v>
      </c>
      <c r="AD149" s="1153">
        <v>296.76709652345897</v>
      </c>
      <c r="AE149" s="1123">
        <v>15.813452675453901</v>
      </c>
      <c r="AF149" s="804">
        <v>0.25</v>
      </c>
      <c r="AG149" s="1123">
        <v>59.586929063040998</v>
      </c>
      <c r="AH149" s="1123">
        <v>52.679558335852001</v>
      </c>
      <c r="AI149" s="1123">
        <v>2.8931849999999999E-3</v>
      </c>
      <c r="AJ149" s="1123">
        <v>1.1886339999999999E-5</v>
      </c>
      <c r="AK149" s="1123">
        <v>-9.8720650000000008E-6</v>
      </c>
      <c r="AL149" s="1123">
        <v>1.797325E-6</v>
      </c>
      <c r="AM149" s="1122">
        <v>1.9777175989001798E-3</v>
      </c>
      <c r="AN149" s="1162">
        <v>0.117846118272393</v>
      </c>
      <c r="AO149" s="1163">
        <f t="shared" si="10"/>
        <v>0.14818616412079438</v>
      </c>
      <c r="AP149" s="74"/>
      <c r="AQ149" s="1126">
        <f t="shared" si="11"/>
        <v>0.2052316746167169</v>
      </c>
      <c r="AW149" s="936"/>
    </row>
    <row r="150" spans="1:60">
      <c r="A150" s="62"/>
      <c r="B150" s="893"/>
      <c r="C150" s="9">
        <v>22.9</v>
      </c>
      <c r="D150" s="8">
        <v>-43.23</v>
      </c>
      <c r="E150" s="922">
        <v>0</v>
      </c>
      <c r="F150" s="785"/>
      <c r="G150" s="791">
        <v>18</v>
      </c>
      <c r="H150" s="868">
        <v>1</v>
      </c>
      <c r="I150" s="1121">
        <v>1020.16720549975</v>
      </c>
      <c r="J150" s="1122">
        <v>22.278993830253398</v>
      </c>
      <c r="K150" s="1122">
        <v>14.566646004138301</v>
      </c>
      <c r="L150" s="1122">
        <v>295.58753189382401</v>
      </c>
      <c r="M150" s="1123">
        <f t="shared" si="12"/>
        <v>19.869492110448888</v>
      </c>
      <c r="N150" s="1122">
        <f t="shared" si="9"/>
        <v>1000.2977133893012</v>
      </c>
      <c r="O150" s="1134">
        <v>1.5</v>
      </c>
      <c r="P150" s="1122">
        <v>1025.5327741578601</v>
      </c>
      <c r="Q150" s="1122">
        <v>297.12087441262099</v>
      </c>
      <c r="R150" s="1122">
        <v>17.3696865916903</v>
      </c>
      <c r="S150" s="1125">
        <v>9.9345054996390503E-3</v>
      </c>
      <c r="T150" s="1146">
        <v>-2.3420160000000001</v>
      </c>
      <c r="U150" s="1125">
        <v>2.7611610000000002E-2</v>
      </c>
      <c r="V150" s="1125">
        <v>-5.976833E-4</v>
      </c>
      <c r="W150" s="1125">
        <v>-7.2404510000000002E-4</v>
      </c>
      <c r="X150" s="1124">
        <v>5.2364494579581997</v>
      </c>
      <c r="Y150" s="1126">
        <v>5.2021535938667603E-2</v>
      </c>
      <c r="Z150" s="1126">
        <v>0.13721765552569981</v>
      </c>
      <c r="AB150" s="481">
        <v>18</v>
      </c>
      <c r="AC150" s="1121">
        <v>1020.16720549975</v>
      </c>
      <c r="AD150" s="1153">
        <v>295.58753189382401</v>
      </c>
      <c r="AE150" s="1123">
        <v>14.566646004138301</v>
      </c>
      <c r="AF150" s="804">
        <v>1.5</v>
      </c>
      <c r="AG150" s="1123">
        <v>38.144427082479503</v>
      </c>
      <c r="AH150" s="1123">
        <v>22.278993830253398</v>
      </c>
      <c r="AI150" s="1123">
        <v>6.2331610000000001E-3</v>
      </c>
      <c r="AJ150" s="1123">
        <v>1.786327E-5</v>
      </c>
      <c r="AK150" s="1123">
        <v>-1.7065E-5</v>
      </c>
      <c r="AL150" s="1123">
        <v>4.0559350000000003E-6</v>
      </c>
      <c r="AM150" s="1122">
        <v>5.5868995734368902E-3</v>
      </c>
      <c r="AN150" s="1162">
        <v>0.21310908339609899</v>
      </c>
      <c r="AO150" s="1163">
        <f t="shared" si="10"/>
        <v>0.56211967346215408</v>
      </c>
      <c r="AP150" s="74"/>
      <c r="AQ150" s="1126">
        <f t="shared" si="11"/>
        <v>0.69933732898785395</v>
      </c>
      <c r="AW150" s="936"/>
    </row>
    <row r="151" spans="1:60">
      <c r="A151" s="62"/>
      <c r="B151" s="893"/>
      <c r="C151" s="9">
        <v>25.78</v>
      </c>
      <c r="D151" s="8">
        <v>-80.22</v>
      </c>
      <c r="E151" s="922">
        <v>8.6172799950875803E-3</v>
      </c>
      <c r="F151" s="785"/>
      <c r="G151" s="791">
        <v>18</v>
      </c>
      <c r="H151" s="868">
        <v>1</v>
      </c>
      <c r="I151" s="1121">
        <v>1018.55845546545</v>
      </c>
      <c r="J151" s="1122">
        <v>52.679558335852001</v>
      </c>
      <c r="K151" s="1122">
        <v>13.3156150081261</v>
      </c>
      <c r="L151" s="1122">
        <v>293.756605568449</v>
      </c>
      <c r="M151" s="1123">
        <f t="shared" si="12"/>
        <v>18.050530068497547</v>
      </c>
      <c r="N151" s="1122">
        <f t="shared" si="9"/>
        <v>1000.5079253969525</v>
      </c>
      <c r="O151" s="1134">
        <v>1.5</v>
      </c>
      <c r="P151" s="1122">
        <v>1026.8044276179801</v>
      </c>
      <c r="Q151" s="1122">
        <v>299.000319895296</v>
      </c>
      <c r="R151" s="1122">
        <v>19.273612211995001</v>
      </c>
      <c r="S151" s="1125">
        <v>1.0097438835315799E-2</v>
      </c>
      <c r="T151" s="1146">
        <v>-2.3420160000000001</v>
      </c>
      <c r="U151" s="1125">
        <v>2.7611610000000002E-2</v>
      </c>
      <c r="V151" s="1125">
        <v>-5.976833E-4</v>
      </c>
      <c r="W151" s="1125">
        <v>-7.2404510000000002E-4</v>
      </c>
      <c r="X151" s="1124">
        <v>5.2862053995890896</v>
      </c>
      <c r="Y151" s="1126">
        <v>5.3377135693270697E-2</v>
      </c>
      <c r="Z151" s="1126">
        <v>6.7119334146060597E-2</v>
      </c>
      <c r="AB151" s="481">
        <v>18</v>
      </c>
      <c r="AC151" s="1121">
        <v>1018.55845546545</v>
      </c>
      <c r="AD151" s="1153">
        <v>293.756605568449</v>
      </c>
      <c r="AE151" s="1123">
        <v>13.3156150081261</v>
      </c>
      <c r="AF151" s="804">
        <v>1.5</v>
      </c>
      <c r="AG151" s="1123">
        <v>44.875538431939098</v>
      </c>
      <c r="AH151" s="1123">
        <v>52.679558335852001</v>
      </c>
      <c r="AI151" s="1123">
        <v>6.2331610000000001E-3</v>
      </c>
      <c r="AJ151" s="1123">
        <v>1.786327E-5</v>
      </c>
      <c r="AK151" s="1123">
        <v>-1.7065E-5</v>
      </c>
      <c r="AL151" s="1123">
        <v>4.0559350000000003E-6</v>
      </c>
      <c r="AM151" s="1122">
        <v>5.58927184114887E-3</v>
      </c>
      <c r="AN151" s="1162">
        <v>0.25082158331403098</v>
      </c>
      <c r="AO151" s="1163">
        <f t="shared" si="10"/>
        <v>0.31539679757714734</v>
      </c>
      <c r="AP151" s="74"/>
      <c r="AQ151" s="1126">
        <f t="shared" si="11"/>
        <v>0.38251613172320792</v>
      </c>
      <c r="AW151" s="936"/>
    </row>
    <row r="152" spans="1:60" s="879" customFormat="1">
      <c r="A152" s="62"/>
      <c r="B152" s="897"/>
      <c r="C152" s="873">
        <v>22.9</v>
      </c>
      <c r="D152" s="874">
        <v>-43.23</v>
      </c>
      <c r="E152" s="925">
        <v>0</v>
      </c>
      <c r="F152" s="876"/>
      <c r="G152" s="877">
        <v>22</v>
      </c>
      <c r="H152" s="878">
        <v>2</v>
      </c>
      <c r="I152" s="1121">
        <v>1020.66816460666</v>
      </c>
      <c r="J152" s="1142">
        <v>22.278993830253398</v>
      </c>
      <c r="K152" s="1143">
        <v>14.028546820422401</v>
      </c>
      <c r="L152" s="1142">
        <v>295.25023274588801</v>
      </c>
      <c r="M152" s="1144">
        <f t="shared" si="12"/>
        <v>19.113667345714358</v>
      </c>
      <c r="N152" s="1142">
        <f t="shared" si="9"/>
        <v>1001.5544972609456</v>
      </c>
      <c r="O152" s="1137">
        <v>0.75</v>
      </c>
      <c r="P152" s="1142">
        <v>1026.5153866215501</v>
      </c>
      <c r="Q152" s="1142">
        <v>297.05449482684901</v>
      </c>
      <c r="R152" s="1142">
        <v>17.483927605697001</v>
      </c>
      <c r="S152" s="1142">
        <v>1.20788551297195E-2</v>
      </c>
      <c r="T152" s="1148">
        <v>-2.3742649999999998</v>
      </c>
      <c r="U152" s="1149">
        <v>2.777232E-2</v>
      </c>
      <c r="V152" s="1149">
        <v>-6.0520560000000003E-4</v>
      </c>
      <c r="W152" s="1149">
        <v>-8.0528290000000003E-4</v>
      </c>
      <c r="X152" s="1150">
        <v>5.2402951193743599</v>
      </c>
      <c r="Y152" s="1151">
        <v>6.3296765583898698E-2</v>
      </c>
      <c r="Z152" s="1151">
        <v>0.16695842633370808</v>
      </c>
      <c r="AB152" s="880">
        <v>22</v>
      </c>
      <c r="AC152" s="1143">
        <v>1020.66816460666</v>
      </c>
      <c r="AD152" s="1154">
        <v>295.25023274588801</v>
      </c>
      <c r="AE152" s="1144">
        <v>14.028546820422401</v>
      </c>
      <c r="AF152" s="881">
        <v>0.75</v>
      </c>
      <c r="AG152" s="1144">
        <v>39.335671313698001</v>
      </c>
      <c r="AH152" s="1144">
        <v>22.278993830253398</v>
      </c>
      <c r="AI152" s="1144">
        <v>5.7618669999999997E-2</v>
      </c>
      <c r="AJ152" s="1144">
        <v>-1.6801050000000001E-5</v>
      </c>
      <c r="AK152" s="1144">
        <v>8.9696740000000004E-6</v>
      </c>
      <c r="AL152" s="1144">
        <v>-3.1219010000000001E-5</v>
      </c>
      <c r="AM152" s="1142">
        <v>2.8167024382060601E-2</v>
      </c>
      <c r="AN152" s="1167">
        <v>1.1079688129776499</v>
      </c>
      <c r="AO152" s="1168">
        <f t="shared" si="10"/>
        <v>2.9224989260530401</v>
      </c>
      <c r="AP152" s="1169"/>
      <c r="AQ152" s="1151">
        <f t="shared" si="11"/>
        <v>3.0894573523867481</v>
      </c>
      <c r="AV152" s="342"/>
      <c r="AW152" s="936"/>
      <c r="AX152" s="928"/>
      <c r="AY152" s="928"/>
      <c r="AZ152" s="928"/>
      <c r="BA152" s="928"/>
      <c r="BB152" s="928"/>
      <c r="BC152" s="928"/>
      <c r="BD152" s="932"/>
      <c r="BE152" s="932"/>
      <c r="BF152" s="932"/>
      <c r="BG152" s="932"/>
      <c r="BH152" s="932"/>
    </row>
    <row r="153" spans="1:60" s="879" customFormat="1">
      <c r="A153" s="62"/>
      <c r="B153" s="897"/>
      <c r="C153" s="873">
        <v>25.78</v>
      </c>
      <c r="D153" s="874">
        <v>-80.22</v>
      </c>
      <c r="E153" s="925">
        <v>8.6172799950875803E-3</v>
      </c>
      <c r="F153" s="876"/>
      <c r="G153" s="877">
        <v>22</v>
      </c>
      <c r="H153" s="878">
        <v>2</v>
      </c>
      <c r="I153" s="1143">
        <v>1017.86788724672</v>
      </c>
      <c r="J153" s="1142">
        <v>52.679558335852001</v>
      </c>
      <c r="K153" s="1142">
        <v>13.857663370086801</v>
      </c>
      <c r="L153" s="1142">
        <v>294.47091089320003</v>
      </c>
      <c r="M153" s="1144">
        <f t="shared" si="12"/>
        <v>18.831004870515887</v>
      </c>
      <c r="N153" s="1142">
        <f t="shared" si="9"/>
        <v>999.03688237620406</v>
      </c>
      <c r="O153" s="1137">
        <v>0.75</v>
      </c>
      <c r="P153" s="1142">
        <v>1027.0175011548399</v>
      </c>
      <c r="Q153" s="1142">
        <v>299.97133283729301</v>
      </c>
      <c r="R153" s="1142">
        <v>19.7699219326689</v>
      </c>
      <c r="S153" s="1149">
        <v>1.2106719358976999E-2</v>
      </c>
      <c r="T153" s="1148">
        <v>-2.3742649999999998</v>
      </c>
      <c r="U153" s="1149">
        <v>2.777232E-2</v>
      </c>
      <c r="V153" s="1149">
        <v>-6.0520560000000003E-4</v>
      </c>
      <c r="W153" s="1149">
        <v>-8.0528290000000003E-4</v>
      </c>
      <c r="X153" s="1150">
        <v>5.3191577233198197</v>
      </c>
      <c r="Y153" s="1151">
        <v>6.4397549782372193E-2</v>
      </c>
      <c r="Z153" s="1151">
        <v>8.0977006463378479E-2</v>
      </c>
      <c r="AB153" s="880">
        <v>22</v>
      </c>
      <c r="AC153" s="1143">
        <v>1017.86788724672</v>
      </c>
      <c r="AD153" s="1154">
        <v>294.47091089320003</v>
      </c>
      <c r="AE153" s="1144">
        <v>13.857663370086801</v>
      </c>
      <c r="AF153" s="881">
        <v>0.75</v>
      </c>
      <c r="AG153" s="1144">
        <v>45.2520607428172</v>
      </c>
      <c r="AH153" s="1144">
        <v>52.679558335852001</v>
      </c>
      <c r="AI153" s="1144">
        <v>5.7618669999999997E-2</v>
      </c>
      <c r="AJ153" s="1144">
        <v>-1.6801050000000001E-5</v>
      </c>
      <c r="AK153" s="1144">
        <v>8.9696740000000004E-6</v>
      </c>
      <c r="AL153" s="1144">
        <v>-3.1219010000000001E-5</v>
      </c>
      <c r="AM153" s="1142">
        <v>2.8250327027396799E-2</v>
      </c>
      <c r="AN153" s="1167">
        <v>1.2783855146482099</v>
      </c>
      <c r="AO153" s="1168">
        <f t="shared" si="10"/>
        <v>1.607511969511213</v>
      </c>
      <c r="AP153" s="1169"/>
      <c r="AQ153" s="1151">
        <f t="shared" si="11"/>
        <v>1.6884889759745916</v>
      </c>
      <c r="AV153" s="342"/>
      <c r="AW153" s="936"/>
      <c r="AX153" s="932"/>
      <c r="AY153" s="932"/>
      <c r="AZ153" s="932"/>
      <c r="BA153" s="932"/>
      <c r="BB153" s="932"/>
      <c r="BC153" s="932"/>
      <c r="BD153" s="932"/>
      <c r="BE153" s="932"/>
      <c r="BF153" s="932"/>
      <c r="BG153" s="932"/>
      <c r="BH153" s="932"/>
    </row>
    <row r="154" spans="1:60">
      <c r="A154" s="62"/>
      <c r="B154" s="893"/>
      <c r="C154" s="9">
        <v>22.9</v>
      </c>
      <c r="D154" s="8">
        <v>-43.23</v>
      </c>
      <c r="E154" s="922">
        <v>0</v>
      </c>
      <c r="F154" s="785"/>
      <c r="G154" s="791">
        <v>28</v>
      </c>
      <c r="H154" s="868">
        <v>3</v>
      </c>
      <c r="I154" s="1121">
        <v>1019.48499506057</v>
      </c>
      <c r="J154" s="1122">
        <v>22.278993830253398</v>
      </c>
      <c r="K154" s="1122">
        <v>14.0643213662207</v>
      </c>
      <c r="L154" s="1122">
        <v>295.24798671871997</v>
      </c>
      <c r="M154" s="1123">
        <f t="shared" si="12"/>
        <v>19.162263811452416</v>
      </c>
      <c r="N154" s="1122">
        <f t="shared" si="9"/>
        <v>1000.3227312491176</v>
      </c>
      <c r="O154" s="1134">
        <v>0.35</v>
      </c>
      <c r="P154" s="1122">
        <v>1026.41423951252</v>
      </c>
      <c r="Q154" s="1122">
        <v>297.55003895606302</v>
      </c>
      <c r="R154" s="1122">
        <v>18.573986258738302</v>
      </c>
      <c r="S154" s="1125">
        <v>1.7148223629788E-2</v>
      </c>
      <c r="T154" s="1146">
        <v>-2.4306570000000001</v>
      </c>
      <c r="U154" s="1125">
        <v>2.8048739999999999E-2</v>
      </c>
      <c r="V154" s="1125">
        <v>-6.1685329999999999E-4</v>
      </c>
      <c r="W154" s="1125">
        <v>-9.5174929999999999E-4</v>
      </c>
      <c r="X154" s="1124">
        <v>5.2644218904382303</v>
      </c>
      <c r="Y154" s="1126">
        <v>9.0275483858786004E-2</v>
      </c>
      <c r="Z154" s="1126">
        <v>0.23812042499389613</v>
      </c>
      <c r="AB154" s="481">
        <v>28</v>
      </c>
      <c r="AC154" s="1121">
        <v>1019.48499506057</v>
      </c>
      <c r="AD154" s="1153">
        <v>295.24798671871997</v>
      </c>
      <c r="AE154" s="1123">
        <v>14.0643213662207</v>
      </c>
      <c r="AF154" s="804">
        <v>0.35</v>
      </c>
      <c r="AG154" s="1123">
        <v>43.631958128457299</v>
      </c>
      <c r="AH154" s="1123">
        <v>22.278993830253398</v>
      </c>
      <c r="AI154" s="1123">
        <v>1.2275329999999999E-2</v>
      </c>
      <c r="AJ154" s="1123">
        <v>4.522333E-5</v>
      </c>
      <c r="AK154" s="1123">
        <v>-3.9274479999999997E-5</v>
      </c>
      <c r="AL154" s="1123">
        <v>8.2106819999999999E-6</v>
      </c>
      <c r="AM154" s="1122">
        <v>9.6863213951599095E-3</v>
      </c>
      <c r="AN154" s="1162">
        <v>0.42263316953239799</v>
      </c>
      <c r="AO154" s="1163">
        <f t="shared" si="10"/>
        <v>1.1147831686285388</v>
      </c>
      <c r="AP154" s="74"/>
      <c r="AQ154" s="1126">
        <f t="shared" si="11"/>
        <v>1.352903593622435</v>
      </c>
      <c r="AW154" s="936"/>
    </row>
    <row r="155" spans="1:60">
      <c r="A155" s="62"/>
      <c r="B155" s="893"/>
      <c r="C155" s="9">
        <v>25.78</v>
      </c>
      <c r="D155" s="8">
        <v>-80.22</v>
      </c>
      <c r="E155" s="922">
        <v>8.6172799950875803E-3</v>
      </c>
      <c r="F155" s="785"/>
      <c r="G155" s="791">
        <v>28</v>
      </c>
      <c r="H155" s="868">
        <v>3</v>
      </c>
      <c r="I155" s="1121">
        <v>1016.93116981051</v>
      </c>
      <c r="J155" s="1122">
        <v>52.679558335852001</v>
      </c>
      <c r="K155" s="1122">
        <v>14.105278432031101</v>
      </c>
      <c r="L155" s="1122">
        <v>295.39907080939798</v>
      </c>
      <c r="M155" s="1123">
        <f t="shared" si="12"/>
        <v>19.227900979833088</v>
      </c>
      <c r="N155" s="1122">
        <f t="shared" si="9"/>
        <v>997.70326883067696</v>
      </c>
      <c r="O155" s="1134">
        <v>0.35</v>
      </c>
      <c r="P155" s="1122">
        <v>1026.7806596089699</v>
      </c>
      <c r="Q155" s="1122">
        <v>301.43092212954099</v>
      </c>
      <c r="R155" s="1122">
        <v>21.299694632130102</v>
      </c>
      <c r="S155" s="1125">
        <v>1.7035273063695101E-2</v>
      </c>
      <c r="T155" s="1146">
        <v>-2.4306570000000001</v>
      </c>
      <c r="U155" s="1125">
        <v>2.8048739999999999E-2</v>
      </c>
      <c r="V155" s="1125">
        <v>-6.1685329999999999E-4</v>
      </c>
      <c r="W155" s="1125">
        <v>-9.5174929999999999E-4</v>
      </c>
      <c r="X155" s="1124">
        <v>5.3704555550590696</v>
      </c>
      <c r="Y155" s="1126">
        <v>9.1487176856875796E-2</v>
      </c>
      <c r="Z155" s="1126">
        <v>0.11504098737749494</v>
      </c>
      <c r="AB155" s="481">
        <v>28</v>
      </c>
      <c r="AC155" s="1121">
        <v>1016.93116981051</v>
      </c>
      <c r="AD155" s="1153">
        <v>295.39907080939798</v>
      </c>
      <c r="AE155" s="1123">
        <v>14.105278432031101</v>
      </c>
      <c r="AF155" s="804">
        <v>0.35</v>
      </c>
      <c r="AG155" s="1123">
        <v>46.864899729927799</v>
      </c>
      <c r="AH155" s="1123">
        <v>52.679558335852001</v>
      </c>
      <c r="AI155" s="1123">
        <v>1.2275329999999999E-2</v>
      </c>
      <c r="AJ155" s="1123">
        <v>4.522333E-5</v>
      </c>
      <c r="AK155" s="1123">
        <v>-3.9274479999999997E-5</v>
      </c>
      <c r="AL155" s="1123">
        <v>8.2106819999999999E-6</v>
      </c>
      <c r="AM155" s="1122">
        <v>9.6612712139534096E-3</v>
      </c>
      <c r="AN155" s="1162">
        <v>0.45277450670556402</v>
      </c>
      <c r="AO155" s="1163">
        <f t="shared" si="10"/>
        <v>0.5693434653935503</v>
      </c>
      <c r="AP155" s="74"/>
      <c r="AQ155" s="1126">
        <f t="shared" si="11"/>
        <v>0.6843844527710452</v>
      </c>
      <c r="AW155" s="936"/>
    </row>
    <row r="156" spans="1:60">
      <c r="A156" s="62"/>
      <c r="B156" s="893"/>
      <c r="C156" s="9">
        <v>22.9</v>
      </c>
      <c r="D156" s="8">
        <v>-43.23</v>
      </c>
      <c r="E156" s="922">
        <v>0</v>
      </c>
      <c r="F156" s="785"/>
      <c r="G156" s="791">
        <v>31</v>
      </c>
      <c r="H156" s="868">
        <v>4</v>
      </c>
      <c r="I156" s="1121">
        <v>1019.29917251166</v>
      </c>
      <c r="J156" s="1122">
        <v>22.278993830253398</v>
      </c>
      <c r="K156" s="1122">
        <v>14.521561123960099</v>
      </c>
      <c r="L156" s="1122">
        <v>295.62394464059201</v>
      </c>
      <c r="M156" s="1123">
        <f t="shared" si="12"/>
        <v>19.810434618387418</v>
      </c>
      <c r="N156" s="1122">
        <f t="shared" si="9"/>
        <v>999.48873789327263</v>
      </c>
      <c r="O156" s="1134">
        <v>0.25</v>
      </c>
      <c r="P156" s="1122">
        <v>1025.7492949387299</v>
      </c>
      <c r="Q156" s="1122">
        <v>297.71416796382402</v>
      </c>
      <c r="R156" s="1122">
        <v>19.308364626622701</v>
      </c>
      <c r="S156" s="1125">
        <v>2.1053391903989398E-2</v>
      </c>
      <c r="T156" s="1146">
        <v>-2.4616449999999999</v>
      </c>
      <c r="U156" s="1125">
        <v>2.8199330000000002E-2</v>
      </c>
      <c r="V156" s="1125">
        <v>-6.2307759999999997E-4</v>
      </c>
      <c r="W156" s="1125">
        <v>-1.035226E-3</v>
      </c>
      <c r="X156" s="1124">
        <v>5.2745851381162296</v>
      </c>
      <c r="Y156" s="1126">
        <v>0.111047908043719</v>
      </c>
      <c r="Z156" s="1126">
        <v>0.29291202802542432</v>
      </c>
      <c r="AB156" s="481">
        <v>31</v>
      </c>
      <c r="AC156" s="1121">
        <v>1019.29917251166</v>
      </c>
      <c r="AD156" s="1153">
        <v>295.62394464059201</v>
      </c>
      <c r="AE156" s="1123">
        <v>14.521561123960099</v>
      </c>
      <c r="AF156" s="804">
        <v>0.25</v>
      </c>
      <c r="AG156" s="1123">
        <v>46.416374063529503</v>
      </c>
      <c r="AH156" s="1123">
        <v>22.278993830253398</v>
      </c>
      <c r="AI156" s="1123">
        <v>1.2665310000000001E-2</v>
      </c>
      <c r="AJ156" s="1123">
        <v>5.3290330000000002E-5</v>
      </c>
      <c r="AK156" s="1123">
        <v>-4.3779570000000001E-5</v>
      </c>
      <c r="AL156" s="1123">
        <v>7.4231299999999997E-6</v>
      </c>
      <c r="AM156" s="1122">
        <v>8.0632698727885893E-3</v>
      </c>
      <c r="AN156" s="1162">
        <v>0.37426775059054301</v>
      </c>
      <c r="AO156" s="1163">
        <f t="shared" si="10"/>
        <v>0.98720928454437751</v>
      </c>
      <c r="AP156" s="74"/>
      <c r="AQ156" s="1126">
        <f t="shared" si="11"/>
        <v>1.2801213125698019</v>
      </c>
      <c r="AW156" s="936"/>
    </row>
    <row r="157" spans="1:60">
      <c r="A157" s="62"/>
      <c r="B157" s="893"/>
      <c r="C157" s="9">
        <v>25.78</v>
      </c>
      <c r="D157" s="8">
        <v>-80.22</v>
      </c>
      <c r="E157" s="922">
        <v>8.6172799950875803E-3</v>
      </c>
      <c r="F157" s="785"/>
      <c r="G157" s="791">
        <v>31</v>
      </c>
      <c r="H157" s="868">
        <v>4</v>
      </c>
      <c r="I157" s="1121">
        <v>1015.62506035437</v>
      </c>
      <c r="J157" s="1122">
        <v>52.679558335852001</v>
      </c>
      <c r="K157" s="1122">
        <v>15.553383428082601</v>
      </c>
      <c r="L157" s="1122">
        <v>297.14125137969</v>
      </c>
      <c r="M157" s="1123">
        <f t="shared" si="12"/>
        <v>21.326958075720334</v>
      </c>
      <c r="N157" s="1122">
        <f t="shared" si="9"/>
        <v>994.29810227864971</v>
      </c>
      <c r="O157" s="1134">
        <v>0.25</v>
      </c>
      <c r="P157" s="1122">
        <v>1025.4903624164599</v>
      </c>
      <c r="Q157" s="1122">
        <v>303.09321339485098</v>
      </c>
      <c r="R157" s="1122">
        <v>21.759077728170201</v>
      </c>
      <c r="S157" s="1125">
        <v>2.0561019360467898E-2</v>
      </c>
      <c r="T157" s="1146">
        <v>-2.4616449999999999</v>
      </c>
      <c r="U157" s="1125">
        <v>2.8199330000000002E-2</v>
      </c>
      <c r="V157" s="1125">
        <v>-6.2307759999999997E-4</v>
      </c>
      <c r="W157" s="1125">
        <v>-1.035226E-3</v>
      </c>
      <c r="X157" s="1124">
        <v>5.4238949084436303</v>
      </c>
      <c r="Y157" s="1126">
        <v>0.11152080822166099</v>
      </c>
      <c r="Z157" s="1126">
        <v>0.14023237279500692</v>
      </c>
      <c r="AB157" s="481">
        <v>31</v>
      </c>
      <c r="AC157" s="1121">
        <v>1015.62506035437</v>
      </c>
      <c r="AD157" s="1153">
        <v>297.14125137969</v>
      </c>
      <c r="AE157" s="1123">
        <v>15.553383428082601</v>
      </c>
      <c r="AF157" s="804">
        <v>0.25</v>
      </c>
      <c r="AG157" s="1123">
        <v>51.953264414807798</v>
      </c>
      <c r="AH157" s="1123">
        <v>52.679558335852001</v>
      </c>
      <c r="AI157" s="1123">
        <v>1.2665310000000001E-2</v>
      </c>
      <c r="AJ157" s="1123">
        <v>5.3290330000000002E-5</v>
      </c>
      <c r="AK157" s="1123">
        <v>-4.3779570000000001E-5</v>
      </c>
      <c r="AL157" s="1123">
        <v>7.4231299999999997E-6</v>
      </c>
      <c r="AM157" s="1122">
        <v>8.0245555751026904E-3</v>
      </c>
      <c r="AN157" s="1162">
        <v>0.41690185760463</v>
      </c>
      <c r="AO157" s="1163">
        <f t="shared" si="10"/>
        <v>0.5242352314945643</v>
      </c>
      <c r="AP157" s="74"/>
      <c r="AQ157" s="1126">
        <f t="shared" si="11"/>
        <v>0.66446760428957119</v>
      </c>
      <c r="AW157" s="936"/>
    </row>
    <row r="158" spans="1:60">
      <c r="A158" s="62"/>
      <c r="B158" s="893"/>
      <c r="C158" s="9">
        <v>22.9</v>
      </c>
      <c r="D158" s="8">
        <v>-43.23</v>
      </c>
      <c r="E158" s="922">
        <v>0</v>
      </c>
      <c r="F158" s="785"/>
      <c r="G158" s="791">
        <v>37.5</v>
      </c>
      <c r="H158" s="868">
        <v>5</v>
      </c>
      <c r="I158" s="1121">
        <v>1020.00452579131</v>
      </c>
      <c r="J158" s="1122">
        <v>22.278993830253398</v>
      </c>
      <c r="K158" s="1122">
        <v>15.567147989290101</v>
      </c>
      <c r="L158" s="1122">
        <v>296.457269240448</v>
      </c>
      <c r="M158" s="1123">
        <f t="shared" si="12"/>
        <v>21.296696736349215</v>
      </c>
      <c r="N158" s="1122">
        <f t="shared" si="9"/>
        <v>998.70782905496083</v>
      </c>
      <c r="O158" s="1134">
        <v>1.5</v>
      </c>
      <c r="P158" s="1122">
        <v>1024.0813170236299</v>
      </c>
      <c r="Q158" s="1122">
        <v>298.196947571691</v>
      </c>
      <c r="R158" s="1122">
        <v>18.910482347462299</v>
      </c>
      <c r="S158" s="1125">
        <v>3.6301869085509197E-2</v>
      </c>
      <c r="T158" s="1146">
        <v>-2.5306500000000001</v>
      </c>
      <c r="U158" s="1125">
        <v>2.8533579999999999E-2</v>
      </c>
      <c r="V158" s="1125">
        <v>-6.3796830000000004E-4</v>
      </c>
      <c r="W158" s="1125">
        <v>-1.233591E-3</v>
      </c>
      <c r="X158" s="1124">
        <v>5.30131724157983</v>
      </c>
      <c r="Y158" s="1126">
        <v>0.192447724484584</v>
      </c>
      <c r="Z158" s="1126">
        <v>0.50762102826344935</v>
      </c>
      <c r="AB158" s="481">
        <v>37.5</v>
      </c>
      <c r="AC158" s="1121">
        <v>1020.00452579131</v>
      </c>
      <c r="AD158" s="1153">
        <v>296.457269240448</v>
      </c>
      <c r="AE158" s="1123">
        <v>15.567147989290101</v>
      </c>
      <c r="AF158" s="804">
        <v>1.5</v>
      </c>
      <c r="AG158" s="1123">
        <v>46.954972365345199</v>
      </c>
      <c r="AH158" s="1123">
        <v>22.278993830253398</v>
      </c>
      <c r="AI158" s="1123">
        <v>1.669588E-2</v>
      </c>
      <c r="AJ158" s="1123">
        <v>7.3284169999999997E-5</v>
      </c>
      <c r="AK158" s="1123">
        <v>-5.8797530000000003E-5</v>
      </c>
      <c r="AL158" s="1123">
        <v>7.9628029999999993E-6</v>
      </c>
      <c r="AM158" s="1122">
        <v>8.5278454357636292E-3</v>
      </c>
      <c r="AN158" s="1162">
        <v>0.40042474677221601</v>
      </c>
      <c r="AO158" s="1163">
        <f t="shared" si="10"/>
        <v>1.0562038197283339</v>
      </c>
      <c r="AP158" s="74"/>
      <c r="AQ158" s="1126">
        <f t="shared" si="11"/>
        <v>1.5638248479917833</v>
      </c>
      <c r="AW158" s="936"/>
    </row>
    <row r="159" spans="1:60">
      <c r="A159" s="62"/>
      <c r="B159" s="893"/>
      <c r="C159" s="9">
        <v>25.78</v>
      </c>
      <c r="D159" s="8">
        <v>-80.22</v>
      </c>
      <c r="E159" s="922">
        <v>8.6172799950875803E-3</v>
      </c>
      <c r="F159" s="785"/>
      <c r="G159" s="791">
        <v>37.5</v>
      </c>
      <c r="H159" s="868">
        <v>5</v>
      </c>
      <c r="I159" s="1121">
        <v>1014.97392643237</v>
      </c>
      <c r="J159" s="1122">
        <v>52.679558335852001</v>
      </c>
      <c r="K159" s="1122">
        <v>17.731925800299699</v>
      </c>
      <c r="L159" s="1122">
        <v>298.77597280338301</v>
      </c>
      <c r="M159" s="1123">
        <f t="shared" si="12"/>
        <v>24.447962070428929</v>
      </c>
      <c r="N159" s="1122">
        <f t="shared" si="9"/>
        <v>990.52596436194108</v>
      </c>
      <c r="O159" s="1134">
        <v>1.5</v>
      </c>
      <c r="P159" s="1122">
        <v>1020.50473040134</v>
      </c>
      <c r="Q159" s="1122">
        <v>302.45990823663999</v>
      </c>
      <c r="R159" s="1122">
        <v>21.642852169751102</v>
      </c>
      <c r="S159" s="1125">
        <v>3.5019464188413701E-2</v>
      </c>
      <c r="T159" s="1146">
        <v>-2.5306500000000001</v>
      </c>
      <c r="U159" s="1125">
        <v>2.8533579999999999E-2</v>
      </c>
      <c r="V159" s="1125">
        <v>-6.3796830000000004E-4</v>
      </c>
      <c r="W159" s="1125">
        <v>-1.233591E-3</v>
      </c>
      <c r="X159" s="1124">
        <v>5.4218658928153998</v>
      </c>
      <c r="Y159" s="1126">
        <v>0.189870838467844</v>
      </c>
      <c r="Z159" s="1126">
        <v>0.23875399243879933</v>
      </c>
      <c r="AB159" s="481">
        <v>37.5</v>
      </c>
      <c r="AC159" s="1121">
        <v>1014.97392643237</v>
      </c>
      <c r="AD159" s="1153">
        <v>298.77597280338301</v>
      </c>
      <c r="AE159" s="1123">
        <v>17.731925800299699</v>
      </c>
      <c r="AF159" s="804">
        <v>1.5</v>
      </c>
      <c r="AG159" s="1123">
        <v>54.933189021254798</v>
      </c>
      <c r="AH159" s="1123">
        <v>52.679558335852001</v>
      </c>
      <c r="AI159" s="1123">
        <v>1.669588E-2</v>
      </c>
      <c r="AJ159" s="1123">
        <v>7.3284169999999997E-5</v>
      </c>
      <c r="AK159" s="1123">
        <v>-5.8797530000000003E-5</v>
      </c>
      <c r="AL159" s="1123">
        <v>7.9628029999999993E-6</v>
      </c>
      <c r="AM159" s="1122">
        <v>8.5100976669078808E-3</v>
      </c>
      <c r="AN159" s="1162">
        <v>0.46748680372558998</v>
      </c>
      <c r="AO159" s="1163">
        <f t="shared" si="10"/>
        <v>0.58784351353059772</v>
      </c>
      <c r="AP159" s="74"/>
      <c r="AQ159" s="1126">
        <f t="shared" si="11"/>
        <v>0.82659750596939707</v>
      </c>
      <c r="AW159" s="936"/>
    </row>
    <row r="160" spans="1:60">
      <c r="A160" s="62"/>
      <c r="B160" s="893"/>
      <c r="C160" s="9">
        <v>22.9</v>
      </c>
      <c r="D160" s="8">
        <v>-43.23</v>
      </c>
      <c r="E160" s="922">
        <v>0</v>
      </c>
      <c r="F160" s="785"/>
      <c r="G160" s="791">
        <v>45.5</v>
      </c>
      <c r="H160" s="868">
        <v>6</v>
      </c>
      <c r="I160" s="1121">
        <v>1020.95511927</v>
      </c>
      <c r="J160" s="1122">
        <v>22.278993830253398</v>
      </c>
      <c r="K160" s="1122">
        <v>17.010486427023</v>
      </c>
      <c r="L160" s="1122">
        <v>297.74178132545597</v>
      </c>
      <c r="M160" s="1123">
        <f t="shared" si="12"/>
        <v>23.372092893374802</v>
      </c>
      <c r="N160" s="1122">
        <f t="shared" si="9"/>
        <v>997.58302637662518</v>
      </c>
      <c r="O160" s="1134">
        <v>0.75</v>
      </c>
      <c r="P160" s="1122">
        <v>1024.74414602362</v>
      </c>
      <c r="Q160" s="1122">
        <v>299.53638388403499</v>
      </c>
      <c r="R160" s="1122">
        <v>20.226282451779401</v>
      </c>
      <c r="S160" s="1125">
        <v>9.6667885010467303E-2</v>
      </c>
      <c r="T160" s="1146">
        <v>-2.5673550000000001</v>
      </c>
      <c r="U160" s="1125">
        <v>2.872624E-2</v>
      </c>
      <c r="V160" s="1125">
        <v>-6.601237E-4</v>
      </c>
      <c r="W160" s="1125">
        <v>-1.457533E-3</v>
      </c>
      <c r="X160" s="1124">
        <v>5.3312606808176897</v>
      </c>
      <c r="Y160" s="1126">
        <v>0.51536169445410995</v>
      </c>
      <c r="Z160" s="1126">
        <v>1.3593740012620674</v>
      </c>
      <c r="AB160" s="481">
        <v>45.5</v>
      </c>
      <c r="AC160" s="1121">
        <v>1020.95511927</v>
      </c>
      <c r="AD160" s="1153">
        <v>297.74178132545597</v>
      </c>
      <c r="AE160" s="1123">
        <v>17.010486427023</v>
      </c>
      <c r="AF160" s="804">
        <v>0.75</v>
      </c>
      <c r="AG160" s="1123">
        <v>48.635013567123799</v>
      </c>
      <c r="AH160" s="1123">
        <v>22.278993830253398</v>
      </c>
      <c r="AI160" s="1123">
        <v>2.382805E-2</v>
      </c>
      <c r="AJ160" s="1123">
        <v>1.052161E-4</v>
      </c>
      <c r="AK160" s="1123">
        <v>-8.3981300000000002E-5</v>
      </c>
      <c r="AL160" s="1123">
        <v>1.0315129999999999E-5</v>
      </c>
      <c r="AM160" s="1122">
        <v>1.11443699603623E-2</v>
      </c>
      <c r="AN160" s="1162">
        <v>0.54200658421926795</v>
      </c>
      <c r="AO160" s="1163">
        <f t="shared" si="10"/>
        <v>1.4296554575732812</v>
      </c>
      <c r="AP160" s="74"/>
      <c r="AQ160" s="1126">
        <f t="shared" si="11"/>
        <v>2.7890294588353486</v>
      </c>
      <c r="AW160" s="936"/>
    </row>
    <row r="161" spans="1:49">
      <c r="A161" s="62"/>
      <c r="B161" s="893"/>
      <c r="C161" s="9">
        <v>25.78</v>
      </c>
      <c r="D161" s="8">
        <v>-80.22</v>
      </c>
      <c r="E161" s="922">
        <v>8.6172799950875803E-3</v>
      </c>
      <c r="F161" s="785"/>
      <c r="G161" s="791">
        <v>45.5</v>
      </c>
      <c r="H161" s="868">
        <v>6</v>
      </c>
      <c r="I161" s="1121">
        <v>1015.12392767541</v>
      </c>
      <c r="J161" s="1122">
        <v>52.679558335852001</v>
      </c>
      <c r="K161" s="1122">
        <v>20.657145982565499</v>
      </c>
      <c r="L161" s="1122">
        <v>300.28326932590801</v>
      </c>
      <c r="M161" s="1123">
        <f t="shared" si="12"/>
        <v>28.624805401879623</v>
      </c>
      <c r="N161" s="1122">
        <f t="shared" si="9"/>
        <v>986.49912227353036</v>
      </c>
      <c r="O161" s="1134">
        <v>0.75</v>
      </c>
      <c r="P161" s="1122">
        <v>1020.20808037893</v>
      </c>
      <c r="Q161" s="1122">
        <v>303.946247434962</v>
      </c>
      <c r="R161" s="1122">
        <v>23.307839372021199</v>
      </c>
      <c r="S161" s="1125">
        <v>9.2720393223161293E-2</v>
      </c>
      <c r="T161" s="1146">
        <v>-2.5673550000000001</v>
      </c>
      <c r="U161" s="1125">
        <v>2.872624E-2</v>
      </c>
      <c r="V161" s="1125">
        <v>-6.601237E-4</v>
      </c>
      <c r="W161" s="1125">
        <v>-1.457533E-3</v>
      </c>
      <c r="X161" s="1124">
        <v>5.4564423730826697</v>
      </c>
      <c r="Y161" s="1126">
        <v>0.50592348243177898</v>
      </c>
      <c r="Z161" s="1126">
        <v>0.63617589869960389</v>
      </c>
      <c r="AB161" s="481">
        <v>45.5</v>
      </c>
      <c r="AC161" s="1121">
        <v>1015.12392767541</v>
      </c>
      <c r="AD161" s="1153">
        <v>300.28326932590801</v>
      </c>
      <c r="AE161" s="1123">
        <v>20.657145982565499</v>
      </c>
      <c r="AF161" s="804">
        <v>0.75</v>
      </c>
      <c r="AG161" s="1123">
        <v>59.743596296769297</v>
      </c>
      <c r="AH161" s="1123">
        <v>52.679558335852001</v>
      </c>
      <c r="AI161" s="1123">
        <v>2.382805E-2</v>
      </c>
      <c r="AJ161" s="1123">
        <v>1.052161E-4</v>
      </c>
      <c r="AK161" s="1123">
        <v>-8.3981300000000002E-5</v>
      </c>
      <c r="AL161" s="1123">
        <v>1.0315129999999999E-5</v>
      </c>
      <c r="AM161" s="1122">
        <v>1.1254470291258801E-2</v>
      </c>
      <c r="AN161" s="1162">
        <v>0.67238252961494704</v>
      </c>
      <c r="AO161" s="1163">
        <f t="shared" si="10"/>
        <v>0.84549062239937089</v>
      </c>
      <c r="AP161" s="74"/>
      <c r="AQ161" s="1126">
        <f t="shared" si="11"/>
        <v>1.4816665210989748</v>
      </c>
      <c r="AW161" s="936"/>
    </row>
    <row r="162" spans="1:49">
      <c r="A162" s="62"/>
      <c r="B162" s="893"/>
      <c r="C162" s="9">
        <v>22.9</v>
      </c>
      <c r="D162" s="8">
        <v>-43.23</v>
      </c>
      <c r="E162" s="922">
        <v>0</v>
      </c>
      <c r="F162" s="785"/>
      <c r="G162" s="791">
        <v>50.2</v>
      </c>
      <c r="H162" s="868">
        <v>7</v>
      </c>
      <c r="I162" s="1121">
        <v>1020.43001185201</v>
      </c>
      <c r="J162" s="1122">
        <v>22.278993830253398</v>
      </c>
      <c r="K162" s="1122">
        <v>18.275951301890601</v>
      </c>
      <c r="L162" s="1122">
        <v>298.47815083784002</v>
      </c>
      <c r="M162" s="1123">
        <f t="shared" si="12"/>
        <v>25.172921778452796</v>
      </c>
      <c r="N162" s="1122">
        <f t="shared" si="9"/>
        <v>995.25709007355726</v>
      </c>
      <c r="O162" s="1134">
        <v>0.35</v>
      </c>
      <c r="P162" s="1122">
        <v>1024.0296298470601</v>
      </c>
      <c r="Q162" s="1122">
        <v>299.95761392632397</v>
      </c>
      <c r="R162" s="1122">
        <v>21.117112322741399</v>
      </c>
      <c r="S162" s="1125">
        <v>0.26255109361804002</v>
      </c>
      <c r="T162" s="1146">
        <v>-2.0949977999999998</v>
      </c>
      <c r="U162" s="1125">
        <v>2.6593410000000001E-2</v>
      </c>
      <c r="V162" s="1125">
        <v>-6.3450476000000003E-4</v>
      </c>
      <c r="W162" s="1125">
        <v>-1.1950710799999999E-3</v>
      </c>
      <c r="X162" s="1124">
        <v>5.2069098850154303</v>
      </c>
      <c r="Y162" s="1126">
        <v>1.3670798846813801</v>
      </c>
      <c r="Z162" s="1126">
        <v>3.6059584421629745</v>
      </c>
      <c r="AB162" s="481">
        <v>50.2</v>
      </c>
      <c r="AC162" s="1121">
        <v>1020.43001185201</v>
      </c>
      <c r="AD162" s="1153">
        <v>298.47815083784002</v>
      </c>
      <c r="AE162" s="1123">
        <v>18.275951301890601</v>
      </c>
      <c r="AF162" s="804">
        <v>0.35</v>
      </c>
      <c r="AG162" s="1123">
        <v>51.780795729652603</v>
      </c>
      <c r="AH162" s="1123">
        <v>22.278993830253398</v>
      </c>
      <c r="AI162" s="1123">
        <v>2.8806430000000001E-2</v>
      </c>
      <c r="AJ162" s="1123">
        <v>1.2729956E-4</v>
      </c>
      <c r="AK162" s="1123">
        <v>-1.0150816E-4</v>
      </c>
      <c r="AL162" s="1123">
        <v>1.2144219999999999E-5</v>
      </c>
      <c r="AM162" s="1122">
        <v>1.3227309226094001E-2</v>
      </c>
      <c r="AN162" s="1162">
        <v>0.68492059708932096</v>
      </c>
      <c r="AO162" s="1163">
        <f t="shared" si="10"/>
        <v>1.8066209860597635</v>
      </c>
      <c r="AP162" s="74"/>
      <c r="AQ162" s="1126">
        <f t="shared" si="11"/>
        <v>5.4125794282227382</v>
      </c>
      <c r="AW162" s="936"/>
    </row>
    <row r="163" spans="1:49">
      <c r="A163" s="62"/>
      <c r="B163" s="893"/>
      <c r="C163" s="9">
        <v>25.78</v>
      </c>
      <c r="D163" s="8">
        <v>-80.22</v>
      </c>
      <c r="E163" s="922">
        <v>8.6172799950875803E-3</v>
      </c>
      <c r="F163" s="785"/>
      <c r="G163" s="791">
        <v>50.2</v>
      </c>
      <c r="H163" s="868">
        <v>7</v>
      </c>
      <c r="I163" s="1121">
        <v>1016.34354549205</v>
      </c>
      <c r="J163" s="1122">
        <v>52.679558335852001</v>
      </c>
      <c r="K163" s="1122">
        <v>21.244237149820801</v>
      </c>
      <c r="L163" s="1122">
        <v>301.03886395177699</v>
      </c>
      <c r="M163" s="1123">
        <f t="shared" si="12"/>
        <v>29.512418168454964</v>
      </c>
      <c r="N163" s="1122">
        <f t="shared" si="9"/>
        <v>986.83112732359507</v>
      </c>
      <c r="O163" s="1134">
        <v>0.35</v>
      </c>
      <c r="P163" s="1122">
        <v>1020.5913248908</v>
      </c>
      <c r="Q163" s="1122">
        <v>304.575507457627</v>
      </c>
      <c r="R163" s="1122">
        <v>23.555664426276699</v>
      </c>
      <c r="S163" s="1125">
        <v>0.253430287278469</v>
      </c>
      <c r="T163" s="1146">
        <v>-2.0949977999999998</v>
      </c>
      <c r="U163" s="1125">
        <v>2.6593410000000001E-2</v>
      </c>
      <c r="V163" s="1125">
        <v>-6.3450476000000003E-4</v>
      </c>
      <c r="W163" s="1125">
        <v>-1.1950710799999999E-3</v>
      </c>
      <c r="X163" s="1124">
        <v>5.3289827987944403</v>
      </c>
      <c r="Y163" s="1126">
        <v>1.35052564160058</v>
      </c>
      <c r="Z163" s="1126">
        <v>1.6982249166067573</v>
      </c>
      <c r="AB163" s="481">
        <v>50.2</v>
      </c>
      <c r="AC163" s="1121">
        <v>1016.34354549205</v>
      </c>
      <c r="AD163" s="1153">
        <v>301.03886395177699</v>
      </c>
      <c r="AE163" s="1123">
        <v>21.244237149820801</v>
      </c>
      <c r="AF163" s="804">
        <v>0.35</v>
      </c>
      <c r="AG163" s="1123">
        <v>60.217530885493296</v>
      </c>
      <c r="AH163" s="1123">
        <v>52.679558335852001</v>
      </c>
      <c r="AI163" s="1123">
        <v>2.8806430000000001E-2</v>
      </c>
      <c r="AJ163" s="1123">
        <v>1.2729956E-4</v>
      </c>
      <c r="AK163" s="1123">
        <v>-1.0150816E-4</v>
      </c>
      <c r="AL163" s="1123">
        <v>1.2144219999999999E-5</v>
      </c>
      <c r="AM163" s="1122">
        <v>1.32956104855081E-2</v>
      </c>
      <c r="AN163" s="1162">
        <v>0.80062883505257199</v>
      </c>
      <c r="AO163" s="1163">
        <f t="shared" si="10"/>
        <v>1.0067545515305643</v>
      </c>
      <c r="AP163" s="74"/>
      <c r="AQ163" s="1126">
        <f t="shared" si="11"/>
        <v>2.7049794681373216</v>
      </c>
      <c r="AW163" s="936"/>
    </row>
    <row r="164" spans="1:49">
      <c r="A164" s="62"/>
      <c r="B164" s="893"/>
      <c r="C164" s="9">
        <v>28.716999999999999</v>
      </c>
      <c r="D164" s="8">
        <v>77.3</v>
      </c>
      <c r="E164" s="922">
        <v>0.20938369895270401</v>
      </c>
      <c r="F164" s="785"/>
      <c r="G164" s="791">
        <v>39.5</v>
      </c>
      <c r="H164" s="870">
        <v>8</v>
      </c>
      <c r="I164" s="1122">
        <v>976.91236763437098</v>
      </c>
      <c r="J164" s="1122">
        <v>48.241933962063698</v>
      </c>
      <c r="K164" s="1122">
        <v>23.585101579610299</v>
      </c>
      <c r="L164" s="1122">
        <v>302.84544187794302</v>
      </c>
      <c r="M164" s="1123">
        <f t="shared" si="12"/>
        <v>32.960962204029784</v>
      </c>
      <c r="N164" s="1122">
        <f t="shared" si="9"/>
        <v>943.9514054303412</v>
      </c>
      <c r="O164" s="1134">
        <v>0.25</v>
      </c>
      <c r="P164" s="1122">
        <v>983.18080082666199</v>
      </c>
      <c r="Q164" s="1122">
        <v>311.69887675334598</v>
      </c>
      <c r="R164" s="1122">
        <v>27.458877142195501</v>
      </c>
      <c r="S164" s="1125">
        <v>3.7939828963904E-2</v>
      </c>
      <c r="T164" s="1146">
        <v>-2.5499640000000001</v>
      </c>
      <c r="U164" s="1125">
        <v>2.86276E-2</v>
      </c>
      <c r="V164" s="1125">
        <v>-6.4305429999999999E-4</v>
      </c>
      <c r="W164" s="1125">
        <v>-1.296508E-3</v>
      </c>
      <c r="X164" s="1124">
        <v>5.7053874685391399</v>
      </c>
      <c r="Y164" s="1126">
        <v>0.216461424731833</v>
      </c>
      <c r="Z164" s="1126">
        <v>0.29017691655828548</v>
      </c>
      <c r="AB164" s="481">
        <v>39.5</v>
      </c>
      <c r="AC164" s="1121">
        <v>976.91236763437098</v>
      </c>
      <c r="AD164" s="1153">
        <v>302.84544187794302</v>
      </c>
      <c r="AE164" s="1123">
        <v>23.585101579610299</v>
      </c>
      <c r="AF164" s="804">
        <v>0.25</v>
      </c>
      <c r="AG164" s="1123">
        <v>75.811394134084495</v>
      </c>
      <c r="AH164" s="1123">
        <v>48.241933962063698</v>
      </c>
      <c r="AI164" s="1123">
        <v>1.830468E-2</v>
      </c>
      <c r="AJ164" s="1123">
        <v>8.0565280000000005E-5</v>
      </c>
      <c r="AK164" s="1123">
        <v>-6.4501209999999999E-5</v>
      </c>
      <c r="AL164" s="1123">
        <v>8.4370359999999992E-6</v>
      </c>
      <c r="AM164" s="1122">
        <v>8.9131676830541805E-3</v>
      </c>
      <c r="AN164" s="1162">
        <v>0.67571966820320495</v>
      </c>
      <c r="AO164" s="1163">
        <f t="shared" si="10"/>
        <v>0.90583460780556491</v>
      </c>
      <c r="AP164" s="74"/>
      <c r="AQ164" s="1126">
        <f t="shared" si="11"/>
        <v>1.1960115243638505</v>
      </c>
      <c r="AW164" s="936"/>
    </row>
    <row r="165" spans="1:49">
      <c r="A165" s="62"/>
      <c r="B165" s="893"/>
      <c r="C165" s="9">
        <v>3.133</v>
      </c>
      <c r="D165" s="8">
        <v>101.7</v>
      </c>
      <c r="E165" s="922">
        <v>5.1251455952894501E-2</v>
      </c>
      <c r="F165" s="785"/>
      <c r="G165" s="791">
        <v>47.5</v>
      </c>
      <c r="H165" s="870">
        <v>8</v>
      </c>
      <c r="I165" s="1122">
        <v>1005.23006040691</v>
      </c>
      <c r="J165" s="1122">
        <v>85.804596782013405</v>
      </c>
      <c r="K165" s="1122">
        <v>21.6465599769632</v>
      </c>
      <c r="L165" s="1122">
        <v>300.255150307316</v>
      </c>
      <c r="M165" s="1123">
        <f t="shared" si="12"/>
        <v>29.993037007473081</v>
      </c>
      <c r="N165" s="1122">
        <f t="shared" si="9"/>
        <v>975.23702339943691</v>
      </c>
      <c r="O165" s="1134">
        <v>0.25</v>
      </c>
      <c r="P165" s="1122">
        <v>1009.39199486296</v>
      </c>
      <c r="Q165" s="1122">
        <v>306.83916671013998</v>
      </c>
      <c r="R165" s="1122">
        <v>25.3201989034375</v>
      </c>
      <c r="S165" s="1125">
        <v>0.129533148745271</v>
      </c>
      <c r="T165" s="1146">
        <v>-2.5210170000000001</v>
      </c>
      <c r="U165" s="1125">
        <v>2.852592E-2</v>
      </c>
      <c r="V165" s="1125">
        <v>-6.6590910000000004E-4</v>
      </c>
      <c r="W165" s="1125">
        <v>-1.4769189999999999E-3</v>
      </c>
      <c r="X165" s="1124">
        <v>5.5222933244750898</v>
      </c>
      <c r="Y165" s="1126">
        <v>0.71532004264978799</v>
      </c>
      <c r="Z165" s="1126">
        <v>0.71724200029013252</v>
      </c>
      <c r="AB165" s="481">
        <v>47.5</v>
      </c>
      <c r="AC165" s="1121">
        <v>1005.23006040691</v>
      </c>
      <c r="AD165" s="1153">
        <v>300.255150307316</v>
      </c>
      <c r="AE165" s="1123">
        <v>21.6465599769632</v>
      </c>
      <c r="AF165" s="804">
        <v>0.25</v>
      </c>
      <c r="AG165" s="1123">
        <v>62.086511507843397</v>
      </c>
      <c r="AH165" s="1123">
        <v>85.804596782013405</v>
      </c>
      <c r="AI165" s="1123">
        <v>2.5879340000000001E-2</v>
      </c>
      <c r="AJ165" s="1123">
        <v>1.1432100000000001E-4</v>
      </c>
      <c r="AK165" s="1123">
        <v>-9.1204309999999998E-5</v>
      </c>
      <c r="AL165" s="1123">
        <v>1.105955E-5</v>
      </c>
      <c r="AM165" s="1122">
        <v>1.20868246899746E-2</v>
      </c>
      <c r="AN165" s="1162">
        <v>0.75042878020739201</v>
      </c>
      <c r="AO165" s="1163">
        <f t="shared" si="10"/>
        <v>0.75244506975844572</v>
      </c>
      <c r="AP165" s="74"/>
      <c r="AQ165" s="1126">
        <f t="shared" si="11"/>
        <v>1.4696870700485782</v>
      </c>
      <c r="AW165" s="936"/>
    </row>
    <row r="166" spans="1:49">
      <c r="A166" s="62"/>
      <c r="B166" s="893"/>
      <c r="C166" s="9">
        <v>9.0500000000000007</v>
      </c>
      <c r="D166" s="8">
        <v>38.700000000000003</v>
      </c>
      <c r="E166" s="922">
        <v>2.5398618774999999</v>
      </c>
      <c r="F166" s="785"/>
      <c r="G166" s="791">
        <v>50.2</v>
      </c>
      <c r="H166" s="870">
        <v>9</v>
      </c>
      <c r="I166" s="1122">
        <v>753.65613881777097</v>
      </c>
      <c r="J166" s="1122">
        <v>20.1434668336566</v>
      </c>
      <c r="K166" s="1122">
        <v>10.0520853253438</v>
      </c>
      <c r="L166" s="1122">
        <v>287.37177287134398</v>
      </c>
      <c r="M166" s="1123">
        <f t="shared" si="12"/>
        <v>13.330344167042311</v>
      </c>
      <c r="N166" s="1122">
        <f t="shared" si="9"/>
        <v>740.32579465072865</v>
      </c>
      <c r="O166" s="1134">
        <v>1.5</v>
      </c>
      <c r="P166" s="1122">
        <v>755.85869790591005</v>
      </c>
      <c r="Q166" s="1122">
        <v>293.95784091398099</v>
      </c>
      <c r="R166" s="1122">
        <v>12.655098477190901</v>
      </c>
      <c r="S166" s="1125">
        <v>0.158724141613657</v>
      </c>
      <c r="T166" s="1146">
        <v>-2.0949977999999998</v>
      </c>
      <c r="U166" s="1125">
        <v>2.6593410000000001E-2</v>
      </c>
      <c r="V166" s="1125">
        <v>-6.3450476000000003E-4</v>
      </c>
      <c r="W166" s="1125">
        <v>-1.1950710799999999E-3</v>
      </c>
      <c r="X166" s="1124">
        <v>5.2276239019886201</v>
      </c>
      <c r="Y166" s="1126">
        <v>0.82975011656000497</v>
      </c>
      <c r="Z166" s="1126">
        <v>2.4094585085576448</v>
      </c>
      <c r="AB166" s="481">
        <v>50.2</v>
      </c>
      <c r="AC166" s="1121">
        <v>753.65613881777097</v>
      </c>
      <c r="AD166" s="1153">
        <v>287.37177287134398</v>
      </c>
      <c r="AE166" s="1123">
        <v>10.0520853253438</v>
      </c>
      <c r="AF166" s="804">
        <v>1.5</v>
      </c>
      <c r="AG166" s="1123">
        <v>23.7255714784372</v>
      </c>
      <c r="AH166" s="1123">
        <v>20.1434668336566</v>
      </c>
      <c r="AI166" s="1123">
        <v>2.8806430000000001E-2</v>
      </c>
      <c r="AJ166" s="1123">
        <v>1.2729956E-4</v>
      </c>
      <c r="AK166" s="1123">
        <v>-1.0150816E-4</v>
      </c>
      <c r="AL166" s="1123">
        <v>1.2144219999999999E-5</v>
      </c>
      <c r="AM166" s="1122">
        <v>1.0068042093044301E-2</v>
      </c>
      <c r="AN166" s="1162">
        <v>0.23887005232643599</v>
      </c>
      <c r="AO166" s="1163">
        <f t="shared" si="10"/>
        <v>0.6936395289748889</v>
      </c>
      <c r="AP166" s="74"/>
      <c r="AQ166" s="1126">
        <f t="shared" si="11"/>
        <v>3.1030980375325337</v>
      </c>
      <c r="AW166" s="936"/>
    </row>
    <row r="167" spans="1:49">
      <c r="A167" s="62"/>
      <c r="B167" s="893"/>
      <c r="C167" s="9">
        <v>28.716999999999999</v>
      </c>
      <c r="D167" s="8">
        <v>77.3</v>
      </c>
      <c r="E167" s="922">
        <v>0.20938369895270401</v>
      </c>
      <c r="F167" s="785"/>
      <c r="G167" s="791">
        <v>39.5</v>
      </c>
      <c r="H167" s="870">
        <v>3</v>
      </c>
      <c r="I167" s="1122">
        <v>986.92450667094397</v>
      </c>
      <c r="J167" s="1122">
        <v>48.241933962063698</v>
      </c>
      <c r="K167" s="1122">
        <v>11.091473938390999</v>
      </c>
      <c r="L167" s="1122">
        <v>295.69903910609798</v>
      </c>
      <c r="M167" s="1123">
        <f t="shared" si="12"/>
        <v>15.134924715517061</v>
      </c>
      <c r="N167" s="1122">
        <f t="shared" si="9"/>
        <v>971.78958195542691</v>
      </c>
      <c r="O167" s="1134">
        <v>1.5</v>
      </c>
      <c r="P167" s="1122">
        <v>993.569664847882</v>
      </c>
      <c r="Q167" s="1122">
        <v>307.51145590210899</v>
      </c>
      <c r="R167" s="1122">
        <v>16.044886829538999</v>
      </c>
      <c r="S167" s="1125">
        <v>4.2283320321137602E-2</v>
      </c>
      <c r="T167" s="1146">
        <v>-2.5499640000000001</v>
      </c>
      <c r="U167" s="1125">
        <v>2.86276E-2</v>
      </c>
      <c r="V167" s="1125">
        <v>-6.4305429999999999E-4</v>
      </c>
      <c r="W167" s="1125">
        <v>-1.296508E-3</v>
      </c>
      <c r="X167" s="1124">
        <v>5.5936293854115799</v>
      </c>
      <c r="Y167" s="1126">
        <v>0.23651722306565501</v>
      </c>
      <c r="Z167" s="1126">
        <v>0.31706267565754825</v>
      </c>
      <c r="AB167" s="481">
        <v>39.5</v>
      </c>
      <c r="AC167" s="1121">
        <v>986.92450667094397</v>
      </c>
      <c r="AD167" s="1153">
        <v>295.69903910609798</v>
      </c>
      <c r="AE167" s="1123">
        <v>11.091473938390999</v>
      </c>
      <c r="AF167" s="804">
        <v>1.5</v>
      </c>
      <c r="AG167" s="1123">
        <v>32.444357764077601</v>
      </c>
      <c r="AH167" s="1123">
        <v>48.241933962063698</v>
      </c>
      <c r="AI167" s="1123">
        <v>1.830468E-2</v>
      </c>
      <c r="AJ167" s="1123">
        <v>8.0565280000000005E-5</v>
      </c>
      <c r="AK167" s="1123">
        <v>-6.4501209999999999E-5</v>
      </c>
      <c r="AL167" s="1123">
        <v>8.4370359999999992E-6</v>
      </c>
      <c r="AM167" s="1122">
        <v>8.4520394773435602E-3</v>
      </c>
      <c r="AN167" s="1162">
        <v>0.27422099263904198</v>
      </c>
      <c r="AO167" s="1163">
        <f t="shared" si="10"/>
        <v>0.36760638621005753</v>
      </c>
      <c r="AP167" s="74"/>
      <c r="AQ167" s="1126">
        <f t="shared" si="11"/>
        <v>0.68466906186760579</v>
      </c>
      <c r="AW167" s="936"/>
    </row>
    <row r="168" spans="1:49">
      <c r="A168" s="62"/>
      <c r="B168" s="893"/>
      <c r="C168" s="9">
        <v>3.133</v>
      </c>
      <c r="D168" s="8">
        <v>101.7</v>
      </c>
      <c r="E168" s="922">
        <v>5.1251455952894501E-2</v>
      </c>
      <c r="F168" s="785"/>
      <c r="G168" s="791">
        <v>47.5</v>
      </c>
      <c r="H168" s="870">
        <v>3</v>
      </c>
      <c r="I168" s="1122">
        <v>1005.37353389041</v>
      </c>
      <c r="J168" s="1122">
        <v>85.804596782013405</v>
      </c>
      <c r="K168" s="1122">
        <v>21.999866035024802</v>
      </c>
      <c r="L168" s="1122">
        <v>300.43460714193498</v>
      </c>
      <c r="M168" s="1123">
        <f t="shared" si="12"/>
        <v>30.500789614249541</v>
      </c>
      <c r="N168" s="1122">
        <f t="shared" si="9"/>
        <v>974.87274427616046</v>
      </c>
      <c r="O168" s="1134">
        <v>1.5</v>
      </c>
      <c r="P168" s="1122">
        <v>1009.4811728372</v>
      </c>
      <c r="Q168" s="1122">
        <v>307.05103101207101</v>
      </c>
      <c r="R168" s="1122">
        <v>25.2099256925422</v>
      </c>
      <c r="S168" s="1125">
        <v>0.12928296924754201</v>
      </c>
      <c r="T168" s="1146">
        <v>-2.5210170000000001</v>
      </c>
      <c r="U168" s="1125">
        <v>2.852592E-2</v>
      </c>
      <c r="V168" s="1125">
        <v>-6.6590910000000004E-4</v>
      </c>
      <c r="W168" s="1125">
        <v>-1.4769189999999999E-3</v>
      </c>
      <c r="X168" s="1124">
        <v>5.5284404287895601</v>
      </c>
      <c r="Y168" s="1126">
        <v>0.714733193976126</v>
      </c>
      <c r="Z168" s="1126">
        <v>0.71665357484212511</v>
      </c>
      <c r="AB168" s="481">
        <v>47.5</v>
      </c>
      <c r="AC168" s="1121">
        <v>1005.37353389041</v>
      </c>
      <c r="AD168" s="1153">
        <v>300.43460714193498</v>
      </c>
      <c r="AE168" s="1123">
        <v>21.999866035024802</v>
      </c>
      <c r="AF168" s="804">
        <v>1.5</v>
      </c>
      <c r="AG168" s="1123">
        <v>61.280452477545701</v>
      </c>
      <c r="AH168" s="1123">
        <v>85.804596782013405</v>
      </c>
      <c r="AI168" s="1123">
        <v>2.5879340000000001E-2</v>
      </c>
      <c r="AJ168" s="1123">
        <v>1.1432100000000001E-4</v>
      </c>
      <c r="AK168" s="1123">
        <v>-9.1204309999999998E-5</v>
      </c>
      <c r="AL168" s="1123">
        <v>1.105955E-5</v>
      </c>
      <c r="AM168" s="1122">
        <v>1.21124345072265E-2</v>
      </c>
      <c r="AN168" s="1162">
        <v>0.74225546720747804</v>
      </c>
      <c r="AO168" s="1163">
        <f t="shared" si="10"/>
        <v>0.74424979629268362</v>
      </c>
      <c r="AP168" s="74"/>
      <c r="AQ168" s="1126">
        <f t="shared" si="11"/>
        <v>1.4609033711348087</v>
      </c>
      <c r="AW168" s="936"/>
    </row>
    <row r="169" spans="1:49">
      <c r="A169" s="62"/>
      <c r="B169" s="893"/>
      <c r="C169" s="9">
        <v>9.0500000000000007</v>
      </c>
      <c r="D169" s="8">
        <v>38.700000000000003</v>
      </c>
      <c r="E169" s="922">
        <v>2.5398618774999999</v>
      </c>
      <c r="F169" s="785"/>
      <c r="G169" s="791">
        <v>50.2</v>
      </c>
      <c r="H169" s="870">
        <v>3</v>
      </c>
      <c r="I169" s="1122">
        <v>753.32814252940602</v>
      </c>
      <c r="J169" s="1122">
        <v>20.1434668336566</v>
      </c>
      <c r="K169" s="1122">
        <v>7.5247431161189597</v>
      </c>
      <c r="L169" s="1122">
        <v>289.73458554426003</v>
      </c>
      <c r="M169" s="1123">
        <f t="shared" si="12"/>
        <v>10.060813696703971</v>
      </c>
      <c r="N169" s="1122">
        <f t="shared" si="9"/>
        <v>743.26732883270211</v>
      </c>
      <c r="O169" s="1134">
        <v>0.75</v>
      </c>
      <c r="P169" s="1122">
        <v>755.96641557158705</v>
      </c>
      <c r="Q169" s="1122">
        <v>299.44529931449898</v>
      </c>
      <c r="R169" s="1122">
        <v>11.4513754320792</v>
      </c>
      <c r="S169" s="1125">
        <v>0.15560437789780099</v>
      </c>
      <c r="T169" s="1146">
        <v>-2.0949977999999998</v>
      </c>
      <c r="U169" s="1125">
        <v>2.6593410000000001E-2</v>
      </c>
      <c r="V169" s="1125">
        <v>-6.3450476000000003E-4</v>
      </c>
      <c r="W169" s="1125">
        <v>-1.1950710799999999E-3</v>
      </c>
      <c r="X169" s="1124">
        <v>5.3749243202935197</v>
      </c>
      <c r="Y169" s="1126">
        <v>0.83636175514815403</v>
      </c>
      <c r="Z169" s="1126">
        <v>2.4286576246936793</v>
      </c>
      <c r="AB169" s="481">
        <v>50.2</v>
      </c>
      <c r="AC169" s="1121">
        <v>753.32814252940602</v>
      </c>
      <c r="AD169" s="1153">
        <v>289.73458554426003</v>
      </c>
      <c r="AE169" s="1123">
        <v>7.5247431161189597</v>
      </c>
      <c r="AF169" s="804">
        <v>0.75</v>
      </c>
      <c r="AG169" s="1123">
        <v>23.5293597014924</v>
      </c>
      <c r="AH169" s="1123">
        <v>20.1434668336566</v>
      </c>
      <c r="AI169" s="1123">
        <v>2.8806430000000001E-2</v>
      </c>
      <c r="AJ169" s="1123">
        <v>1.2729956E-4</v>
      </c>
      <c r="AK169" s="1123">
        <v>-1.0150816E-4</v>
      </c>
      <c r="AL169" s="1123">
        <v>1.2144219999999999E-5</v>
      </c>
      <c r="AM169" s="1122">
        <v>9.5024845159030098E-3</v>
      </c>
      <c r="AN169" s="1162">
        <v>0.22358737623254399</v>
      </c>
      <c r="AO169" s="1163">
        <f t="shared" si="10"/>
        <v>0.64926113936932905</v>
      </c>
      <c r="AP169" s="74"/>
      <c r="AQ169" s="1126">
        <f t="shared" si="11"/>
        <v>3.0779187640630084</v>
      </c>
      <c r="AW169" s="936"/>
    </row>
    <row r="170" spans="1:49">
      <c r="A170" s="62"/>
      <c r="B170" s="893"/>
      <c r="C170" s="9">
        <v>28.716999999999999</v>
      </c>
      <c r="D170" s="8">
        <v>77.3</v>
      </c>
      <c r="E170" s="922">
        <v>0.20938369895270401</v>
      </c>
      <c r="F170" s="785"/>
      <c r="G170" s="791">
        <v>39.5</v>
      </c>
      <c r="H170" s="870">
        <v>4</v>
      </c>
      <c r="I170" s="1122">
        <v>982.699154694904</v>
      </c>
      <c r="J170" s="1122">
        <v>48.241933962063698</v>
      </c>
      <c r="K170" s="1122">
        <v>10.9222536113716</v>
      </c>
      <c r="L170" s="1122">
        <v>302.29040599927498</v>
      </c>
      <c r="M170" s="1123">
        <f t="shared" si="12"/>
        <v>15.236236634095841</v>
      </c>
      <c r="N170" s="1122">
        <f t="shared" si="9"/>
        <v>967.46291806080819</v>
      </c>
      <c r="O170" s="1134">
        <v>0.75</v>
      </c>
      <c r="P170" s="1122">
        <v>990.03245918306902</v>
      </c>
      <c r="Q170" s="1122">
        <v>314.46782053167198</v>
      </c>
      <c r="R170" s="1122">
        <v>18.1459988244988</v>
      </c>
      <c r="S170" s="1125">
        <v>3.9247237167106E-2</v>
      </c>
      <c r="T170" s="1146">
        <v>-2.5499640000000001</v>
      </c>
      <c r="U170" s="1125">
        <v>2.86276E-2</v>
      </c>
      <c r="V170" s="1125">
        <v>-6.4305429999999999E-4</v>
      </c>
      <c r="W170" s="1125">
        <v>-1.296508E-3</v>
      </c>
      <c r="X170" s="1124">
        <v>5.7923239162664704</v>
      </c>
      <c r="Y170" s="1126">
        <v>0.22733271049530901</v>
      </c>
      <c r="Z170" s="1126">
        <v>0.3047503962707912</v>
      </c>
      <c r="AB170" s="481">
        <v>39.5</v>
      </c>
      <c r="AC170" s="1121">
        <v>982.699154694904</v>
      </c>
      <c r="AD170" s="1153">
        <v>302.29040599927498</v>
      </c>
      <c r="AE170" s="1123">
        <v>10.9222536113716</v>
      </c>
      <c r="AF170" s="804">
        <v>0.75</v>
      </c>
      <c r="AG170" s="1123">
        <v>38.2533494726746</v>
      </c>
      <c r="AH170" s="1123">
        <v>48.241933962063698</v>
      </c>
      <c r="AI170" s="1123">
        <v>1.830468E-2</v>
      </c>
      <c r="AJ170" s="1123">
        <v>8.0565280000000005E-5</v>
      </c>
      <c r="AK170" s="1123">
        <v>-6.4501209999999999E-5</v>
      </c>
      <c r="AL170" s="1123">
        <v>8.4370359999999992E-6</v>
      </c>
      <c r="AM170" s="1122">
        <v>7.9776056074171396E-3</v>
      </c>
      <c r="AN170" s="1162">
        <v>0.30517013525569597</v>
      </c>
      <c r="AO170" s="1163">
        <f t="shared" si="10"/>
        <v>0.40909519552446172</v>
      </c>
      <c r="AP170" s="74"/>
      <c r="AQ170" s="1126">
        <f t="shared" si="11"/>
        <v>0.71384559179525287</v>
      </c>
      <c r="AW170" s="936"/>
    </row>
    <row r="171" spans="1:49">
      <c r="A171" s="62"/>
      <c r="B171" s="893"/>
      <c r="C171" s="9">
        <v>3.133</v>
      </c>
      <c r="D171" s="8">
        <v>101.7</v>
      </c>
      <c r="E171" s="922">
        <v>5.1251455952894501E-2</v>
      </c>
      <c r="F171" s="785"/>
      <c r="G171" s="791">
        <v>47.5</v>
      </c>
      <c r="H171" s="870">
        <v>4</v>
      </c>
      <c r="I171" s="1122">
        <v>1004.85838357245</v>
      </c>
      <c r="J171" s="1122">
        <v>85.804596782013405</v>
      </c>
      <c r="K171" s="1122">
        <v>22.740863165704098</v>
      </c>
      <c r="L171" s="1122">
        <v>300.53940704107202</v>
      </c>
      <c r="M171" s="1123">
        <f t="shared" si="12"/>
        <v>31.539111820133211</v>
      </c>
      <c r="N171" s="1122">
        <f t="shared" si="9"/>
        <v>973.31927175231669</v>
      </c>
      <c r="O171" s="1134">
        <v>0.75</v>
      </c>
      <c r="P171" s="1122">
        <v>1008.8314333519399</v>
      </c>
      <c r="Q171" s="1122">
        <v>307.07530683245699</v>
      </c>
      <c r="R171" s="1122">
        <v>26.078775338615301</v>
      </c>
      <c r="S171" s="1125">
        <v>0.12889778247345901</v>
      </c>
      <c r="T171" s="1146">
        <v>-2.5210170000000001</v>
      </c>
      <c r="U171" s="1125">
        <v>2.852592E-2</v>
      </c>
      <c r="V171" s="1125">
        <v>-6.6590910000000004E-4</v>
      </c>
      <c r="W171" s="1125">
        <v>-1.4769189999999999E-3</v>
      </c>
      <c r="X171" s="1124">
        <v>5.5282823657908402</v>
      </c>
      <c r="Y171" s="1126">
        <v>0.71258333787080497</v>
      </c>
      <c r="Z171" s="1126">
        <v>0.7144979423959763</v>
      </c>
      <c r="AB171" s="481">
        <v>47.5</v>
      </c>
      <c r="AC171" s="1121">
        <v>1004.85838357245</v>
      </c>
      <c r="AD171" s="1153">
        <v>300.53940704107202</v>
      </c>
      <c r="AE171" s="1123">
        <v>22.740863165704098</v>
      </c>
      <c r="AF171" s="804">
        <v>0.75</v>
      </c>
      <c r="AG171" s="1123">
        <v>64.558282098006202</v>
      </c>
      <c r="AH171" s="1123">
        <v>85.804596782013405</v>
      </c>
      <c r="AI171" s="1123">
        <v>2.5879340000000001E-2</v>
      </c>
      <c r="AJ171" s="1123">
        <v>1.1432100000000001E-4</v>
      </c>
      <c r="AK171" s="1123">
        <v>-9.1204309999999998E-5</v>
      </c>
      <c r="AL171" s="1123">
        <v>1.105955E-5</v>
      </c>
      <c r="AM171" s="1122">
        <v>1.2181890507015101E-2</v>
      </c>
      <c r="AN171" s="1162">
        <v>0.78644192383890499</v>
      </c>
      <c r="AO171" s="1163">
        <f t="shared" si="10"/>
        <v>0.78855497530410701</v>
      </c>
      <c r="AP171" s="74"/>
      <c r="AQ171" s="1126">
        <f t="shared" si="11"/>
        <v>1.5030529177000833</v>
      </c>
      <c r="AW171" s="936"/>
    </row>
    <row r="172" spans="1:49">
      <c r="A172" s="62"/>
      <c r="B172" s="893"/>
      <c r="C172" s="9">
        <v>9.0500000000000007</v>
      </c>
      <c r="D172" s="8">
        <v>38.700000000000003</v>
      </c>
      <c r="E172" s="922">
        <v>2.5398618774999999</v>
      </c>
      <c r="F172" s="785"/>
      <c r="G172" s="791">
        <v>50.2</v>
      </c>
      <c r="H172" s="870">
        <v>4</v>
      </c>
      <c r="I172" s="1122">
        <v>753.26124883274997</v>
      </c>
      <c r="J172" s="1122">
        <v>20.1434668336566</v>
      </c>
      <c r="K172" s="1122">
        <v>8.5554159210703098</v>
      </c>
      <c r="L172" s="1122">
        <v>289.83800974199301</v>
      </c>
      <c r="M172" s="1123">
        <f t="shared" si="12"/>
        <v>11.442938269856846</v>
      </c>
      <c r="N172" s="1122">
        <f t="shared" si="9"/>
        <v>741.81831056289309</v>
      </c>
      <c r="O172" s="1134">
        <v>0.35</v>
      </c>
      <c r="P172" s="1122">
        <v>756.00653801010105</v>
      </c>
      <c r="Q172" s="1122">
        <v>300.30201508472499</v>
      </c>
      <c r="R172" s="1122">
        <v>12.679619789193399</v>
      </c>
      <c r="S172" s="1125">
        <v>0.15519150795046299</v>
      </c>
      <c r="T172" s="1146">
        <v>-2.0949977999999998</v>
      </c>
      <c r="U172" s="1125">
        <v>2.6593410000000001E-2</v>
      </c>
      <c r="V172" s="1125">
        <v>-6.3450476000000003E-4</v>
      </c>
      <c r="W172" s="1125">
        <v>-1.1950710799999999E-3</v>
      </c>
      <c r="X172" s="1124">
        <v>5.3962140168417303</v>
      </c>
      <c r="Y172" s="1126">
        <v>0.83744659053721804</v>
      </c>
      <c r="Z172" s="1126">
        <v>2.431807809076179</v>
      </c>
      <c r="AB172" s="481">
        <v>50.2</v>
      </c>
      <c r="AC172" s="1121">
        <v>753.26124883274997</v>
      </c>
      <c r="AD172" s="1153">
        <v>289.83800974199301</v>
      </c>
      <c r="AE172" s="1123">
        <v>8.5554159210703098</v>
      </c>
      <c r="AF172" s="804">
        <v>0.35</v>
      </c>
      <c r="AG172" s="1123">
        <v>26.100128963995601</v>
      </c>
      <c r="AH172" s="1123">
        <v>20.1434668336566</v>
      </c>
      <c r="AI172" s="1123">
        <v>2.8806430000000001E-2</v>
      </c>
      <c r="AJ172" s="1123">
        <v>1.2729956E-4</v>
      </c>
      <c r="AK172" s="1123">
        <v>-1.0150816E-4</v>
      </c>
      <c r="AL172" s="1123">
        <v>1.2144219999999999E-5</v>
      </c>
      <c r="AM172" s="1122">
        <v>9.6223779386971405E-3</v>
      </c>
      <c r="AN172" s="1162">
        <v>0.25114530514030198</v>
      </c>
      <c r="AO172" s="1163">
        <f t="shared" si="10"/>
        <v>0.72928485368985885</v>
      </c>
      <c r="AP172" s="74"/>
      <c r="AQ172" s="1126">
        <f t="shared" si="11"/>
        <v>3.1610926627660376</v>
      </c>
      <c r="AW172" s="936"/>
    </row>
    <row r="173" spans="1:49">
      <c r="A173" s="62"/>
      <c r="B173" s="893"/>
      <c r="C173" s="9">
        <v>28.716999999999999</v>
      </c>
      <c r="D173" s="8">
        <v>77.3</v>
      </c>
      <c r="E173" s="922">
        <v>0.20938369895270401</v>
      </c>
      <c r="F173" s="785"/>
      <c r="G173" s="791">
        <v>39.5</v>
      </c>
      <c r="H173" s="870">
        <v>9</v>
      </c>
      <c r="I173" s="1122">
        <v>980.96177318989703</v>
      </c>
      <c r="J173" s="1122">
        <v>48.241933962063698</v>
      </c>
      <c r="K173" s="1122">
        <v>21.258147095743599</v>
      </c>
      <c r="L173" s="1122">
        <v>301.90811150557101</v>
      </c>
      <c r="M173" s="1123">
        <f t="shared" si="12"/>
        <v>29.617014507538485</v>
      </c>
      <c r="N173" s="1122">
        <f t="shared" si="9"/>
        <v>951.34475868235859</v>
      </c>
      <c r="O173" s="1134">
        <v>0.35</v>
      </c>
      <c r="P173" s="1122">
        <v>988.04588836022197</v>
      </c>
      <c r="Q173" s="1122">
        <v>309.72419399748799</v>
      </c>
      <c r="R173" s="1122">
        <v>26.438623132305299</v>
      </c>
      <c r="S173" s="1125">
        <v>3.8737804890184198E-2</v>
      </c>
      <c r="T173" s="1146">
        <v>-2.5499640000000001</v>
      </c>
      <c r="U173" s="1125">
        <v>2.86276E-2</v>
      </c>
      <c r="V173" s="1125">
        <v>-6.4305429999999999E-4</v>
      </c>
      <c r="W173" s="1125">
        <v>-1.296508E-3</v>
      </c>
      <c r="X173" s="1124">
        <v>5.64705129249867</v>
      </c>
      <c r="Y173" s="1126">
        <v>0.21875437117663701</v>
      </c>
      <c r="Z173" s="1126">
        <v>0.29325072118657342</v>
      </c>
      <c r="AB173" s="481">
        <v>39.5</v>
      </c>
      <c r="AC173" s="1121">
        <v>980.96177318989703</v>
      </c>
      <c r="AD173" s="1153">
        <v>301.90811150557101</v>
      </c>
      <c r="AE173" s="1123">
        <v>21.258147095743599</v>
      </c>
      <c r="AF173" s="804">
        <v>0.35</v>
      </c>
      <c r="AG173" s="1123">
        <v>69.366575599292005</v>
      </c>
      <c r="AH173" s="1123">
        <v>48.241933962063698</v>
      </c>
      <c r="AI173" s="1123">
        <v>1.830468E-2</v>
      </c>
      <c r="AJ173" s="1123">
        <v>8.0565280000000005E-5</v>
      </c>
      <c r="AK173" s="1123">
        <v>-6.4501209999999999E-5</v>
      </c>
      <c r="AL173" s="1123">
        <v>8.4370359999999992E-6</v>
      </c>
      <c r="AM173" s="1122">
        <v>8.8203198671524992E-3</v>
      </c>
      <c r="AN173" s="1162">
        <v>0.61183538487477096</v>
      </c>
      <c r="AO173" s="1163">
        <f t="shared" si="10"/>
        <v>0.82019466352566994</v>
      </c>
      <c r="AP173" s="74"/>
      <c r="AQ173" s="1126">
        <f t="shared" si="11"/>
        <v>1.1134453847122434</v>
      </c>
      <c r="AW173" s="936"/>
    </row>
    <row r="174" spans="1:49">
      <c r="A174" s="62"/>
      <c r="B174" s="893"/>
      <c r="C174" s="9">
        <v>3.133</v>
      </c>
      <c r="D174" s="8">
        <v>101.7</v>
      </c>
      <c r="E174" s="922">
        <v>5.1251455952894501E-2</v>
      </c>
      <c r="F174" s="785"/>
      <c r="G174" s="791">
        <v>47.5</v>
      </c>
      <c r="H174" s="870">
        <v>9</v>
      </c>
      <c r="I174" s="1122">
        <v>1005.6378062283</v>
      </c>
      <c r="J174" s="1122">
        <v>85.804596782013405</v>
      </c>
      <c r="K174" s="1122">
        <v>21.646487049600001</v>
      </c>
      <c r="L174" s="1122">
        <v>300.08900917208803</v>
      </c>
      <c r="M174" s="1123">
        <f t="shared" si="12"/>
        <v>29.976339874346561</v>
      </c>
      <c r="N174" s="1122">
        <f t="shared" si="9"/>
        <v>975.66146635395341</v>
      </c>
      <c r="O174" s="1134">
        <v>0.35</v>
      </c>
      <c r="P174" s="1122">
        <v>1009.82730287125</v>
      </c>
      <c r="Q174" s="1122">
        <v>306.60906127609599</v>
      </c>
      <c r="R174" s="1122">
        <v>25.216527040715899</v>
      </c>
      <c r="S174" s="1125">
        <v>0.129857326699893</v>
      </c>
      <c r="T174" s="1146">
        <v>-2.5210170000000001</v>
      </c>
      <c r="U174" s="1125">
        <v>2.852592E-2</v>
      </c>
      <c r="V174" s="1125">
        <v>-6.6590910000000004E-4</v>
      </c>
      <c r="W174" s="1125">
        <v>-1.4769189999999999E-3</v>
      </c>
      <c r="X174" s="1124">
        <v>5.5155925946547004</v>
      </c>
      <c r="Y174" s="1126">
        <v>0.71624010954283701</v>
      </c>
      <c r="Z174" s="1126">
        <v>0.71816453926489232</v>
      </c>
      <c r="AB174" s="481">
        <v>47.5</v>
      </c>
      <c r="AC174" s="1121">
        <v>1005.6378062283</v>
      </c>
      <c r="AD174" s="1153">
        <v>300.08900917208803</v>
      </c>
      <c r="AE174" s="1123">
        <v>21.646487049600001</v>
      </c>
      <c r="AF174" s="804">
        <v>0.35</v>
      </c>
      <c r="AG174" s="1123">
        <v>61.984502455151102</v>
      </c>
      <c r="AH174" s="1123">
        <v>85.804596782013405</v>
      </c>
      <c r="AI174" s="1123">
        <v>2.5879340000000001E-2</v>
      </c>
      <c r="AJ174" s="1123">
        <v>1.1432100000000001E-4</v>
      </c>
      <c r="AK174" s="1123">
        <v>-9.1204309999999998E-5</v>
      </c>
      <c r="AL174" s="1123">
        <v>1.105955E-5</v>
      </c>
      <c r="AM174" s="1122">
        <v>1.21064786257456E-2</v>
      </c>
      <c r="AN174" s="1162">
        <v>0.75041405410076201</v>
      </c>
      <c r="AO174" s="1163">
        <f t="shared" si="10"/>
        <v>0.75243030408497646</v>
      </c>
      <c r="AP174" s="74"/>
      <c r="AQ174" s="1126">
        <f t="shared" si="11"/>
        <v>1.4705948433498688</v>
      </c>
      <c r="AW174" s="936"/>
    </row>
    <row r="175" spans="1:49">
      <c r="A175" s="62"/>
      <c r="B175" s="893"/>
      <c r="C175" s="9">
        <v>9.0500000000000007</v>
      </c>
      <c r="D175" s="8">
        <v>38.700000000000003</v>
      </c>
      <c r="E175" s="922">
        <v>2.5398618774999999</v>
      </c>
      <c r="F175" s="785"/>
      <c r="G175" s="791">
        <v>50.2</v>
      </c>
      <c r="H175" s="870">
        <v>9</v>
      </c>
      <c r="I175" s="1122">
        <v>753.65613881777097</v>
      </c>
      <c r="J175" s="1122">
        <v>20.1434668336566</v>
      </c>
      <c r="K175" s="1122">
        <v>10.0520853253438</v>
      </c>
      <c r="L175" s="1122">
        <v>287.37177287134398</v>
      </c>
      <c r="M175" s="1123">
        <f t="shared" si="12"/>
        <v>13.330344167042311</v>
      </c>
      <c r="N175" s="1122">
        <f t="shared" si="9"/>
        <v>740.32579465072865</v>
      </c>
      <c r="O175" s="1134">
        <v>0.25</v>
      </c>
      <c r="P175" s="1122">
        <v>756.04778550373305</v>
      </c>
      <c r="Q175" s="1122">
        <v>294.98337998727698</v>
      </c>
      <c r="R175" s="1122">
        <v>13.426592512179701</v>
      </c>
      <c r="S175" s="1125">
        <v>0.158724141613657</v>
      </c>
      <c r="T175" s="1146">
        <v>-2.0949977999999998</v>
      </c>
      <c r="U175" s="1125">
        <v>2.6593410000000001E-2</v>
      </c>
      <c r="V175" s="1125">
        <v>-6.3450476000000003E-4</v>
      </c>
      <c r="W175" s="1125">
        <v>-1.1950710799999999E-3</v>
      </c>
      <c r="X175" s="1124">
        <v>5.2538545158465304</v>
      </c>
      <c r="Y175" s="1126">
        <v>0.83391354822840702</v>
      </c>
      <c r="Z175" s="1126">
        <v>2.4215484325697303</v>
      </c>
      <c r="AB175" s="481">
        <v>50.2</v>
      </c>
      <c r="AC175" s="1121">
        <v>753.65613881777097</v>
      </c>
      <c r="AD175" s="1153">
        <v>287.37177287134398</v>
      </c>
      <c r="AE175" s="1123">
        <v>10.0520853253438</v>
      </c>
      <c r="AF175" s="804">
        <v>0.25</v>
      </c>
      <c r="AG175" s="1123">
        <v>25.256718037757999</v>
      </c>
      <c r="AH175" s="1123">
        <v>20.1434668336566</v>
      </c>
      <c r="AI175" s="1123">
        <v>2.8806430000000001E-2</v>
      </c>
      <c r="AJ175" s="1123">
        <v>1.2729956E-4</v>
      </c>
      <c r="AK175" s="1123">
        <v>-1.0150816E-4</v>
      </c>
      <c r="AL175" s="1123">
        <v>1.2144219999999999E-5</v>
      </c>
      <c r="AM175" s="1122">
        <v>1.0068042093044301E-2</v>
      </c>
      <c r="AN175" s="1162">
        <v>0.25428570033629799</v>
      </c>
      <c r="AO175" s="1163">
        <f t="shared" si="10"/>
        <v>0.73840404725694886</v>
      </c>
      <c r="AP175" s="74"/>
      <c r="AQ175" s="1126">
        <f t="shared" si="11"/>
        <v>3.1599524798266794</v>
      </c>
      <c r="AW175" s="936"/>
    </row>
    <row r="176" spans="1:49">
      <c r="A176" s="62"/>
      <c r="B176" s="893"/>
      <c r="C176" s="9">
        <v>28.716999999999999</v>
      </c>
      <c r="D176" s="8">
        <v>77.3</v>
      </c>
      <c r="E176" s="922">
        <v>0.20938369895270401</v>
      </c>
      <c r="F176" s="785"/>
      <c r="G176" s="791">
        <v>76</v>
      </c>
      <c r="H176" s="870">
        <v>12</v>
      </c>
      <c r="I176" s="1122">
        <v>992.44198437493105</v>
      </c>
      <c r="J176" s="1122">
        <v>48.241933962063698</v>
      </c>
      <c r="K176" s="1122">
        <v>8.7848951040298697</v>
      </c>
      <c r="L176" s="1122">
        <v>287.96072123213003</v>
      </c>
      <c r="M176" s="1123">
        <f t="shared" si="12"/>
        <v>11.673764329049606</v>
      </c>
      <c r="N176" s="1122">
        <f t="shared" ref="N176:N187" si="13">I176-M176</f>
        <v>980.76822004588143</v>
      </c>
      <c r="O176" s="1134">
        <v>0.25</v>
      </c>
      <c r="P176" s="1122">
        <v>999.16625517404702</v>
      </c>
      <c r="Q176" s="1122">
        <v>299.841006776531</v>
      </c>
      <c r="R176" s="1122">
        <v>13.896977810962699</v>
      </c>
      <c r="S176" s="1125">
        <v>0.10311951213179101</v>
      </c>
      <c r="T176" s="1146">
        <v>-3.2890760000000001</v>
      </c>
      <c r="U176" s="1125">
        <v>3.2302890000000001E-2</v>
      </c>
      <c r="V176" s="1125">
        <v>-8.206229E-4</v>
      </c>
      <c r="W176" s="1125">
        <v>-3.060527E-3</v>
      </c>
      <c r="X176" s="1124">
        <v>5.5341842736220297</v>
      </c>
      <c r="Y176" s="1126">
        <v>0.57068238234927104</v>
      </c>
      <c r="Z176" s="1126">
        <v>0.76502709085188281</v>
      </c>
      <c r="AB176" s="481">
        <v>76</v>
      </c>
      <c r="AC176" s="1121">
        <v>992.44198437493105</v>
      </c>
      <c r="AD176" s="1153">
        <v>287.96072123213003</v>
      </c>
      <c r="AE176" s="1123">
        <v>8.7848951040298697</v>
      </c>
      <c r="AF176" s="804">
        <v>0.25</v>
      </c>
      <c r="AG176" s="1123">
        <v>29.8189946566252</v>
      </c>
      <c r="AH176" s="1123">
        <v>48.241933962063698</v>
      </c>
      <c r="AI176" s="1123">
        <v>6.5667390000000006E-2</v>
      </c>
      <c r="AJ176" s="1123">
        <v>2.8982090000000002E-4</v>
      </c>
      <c r="AK176" s="1123">
        <v>-2.3121750000000001E-4</v>
      </c>
      <c r="AL176" s="1123">
        <v>2.6464039999999999E-5</v>
      </c>
      <c r="AM176" s="1122">
        <v>2.7895902516143201E-2</v>
      </c>
      <c r="AN176" s="1162">
        <v>0.83182776807061098</v>
      </c>
      <c r="AO176" s="1163">
        <f t="shared" ref="AO176:AO187" si="14">AN176/SIN( RADIANS(AH176) )</f>
        <v>1.1151049991716764</v>
      </c>
      <c r="AP176" s="74"/>
      <c r="AQ176" s="1126">
        <f t="shared" ref="AQ176:AQ187" si="15">AO176+Z176</f>
        <v>1.8801320900235592</v>
      </c>
      <c r="AW176" s="936"/>
    </row>
    <row r="177" spans="1:60">
      <c r="A177" s="62"/>
      <c r="B177" s="893"/>
      <c r="C177" s="9">
        <v>3.133</v>
      </c>
      <c r="D177" s="8">
        <v>101.7</v>
      </c>
      <c r="E177" s="922">
        <v>5.1251455952894501E-2</v>
      </c>
      <c r="F177" s="785"/>
      <c r="G177" s="791">
        <v>81</v>
      </c>
      <c r="H177" s="870">
        <v>12</v>
      </c>
      <c r="I177" s="1122">
        <v>1005.5865811229</v>
      </c>
      <c r="J177" s="1122">
        <v>85.804596782013405</v>
      </c>
      <c r="K177" s="1122">
        <v>21.6841218149351</v>
      </c>
      <c r="L177" s="1122">
        <v>299.46088232066302</v>
      </c>
      <c r="M177" s="1123">
        <f t="shared" si="12"/>
        <v>29.965603373554231</v>
      </c>
      <c r="N177" s="1122">
        <f t="shared" si="13"/>
        <v>975.6209777493458</v>
      </c>
      <c r="O177" s="1134">
        <v>0.25</v>
      </c>
      <c r="P177" s="1122">
        <v>1010.24220609795</v>
      </c>
      <c r="Q177" s="1122">
        <v>305.94486908280402</v>
      </c>
      <c r="R177" s="1122">
        <v>25.3678064499119</v>
      </c>
      <c r="S177" s="1125">
        <v>5.5181843086269097E-2</v>
      </c>
      <c r="T177" s="1146">
        <v>-3.539987</v>
      </c>
      <c r="U177" s="1125">
        <v>3.348984E-2</v>
      </c>
      <c r="V177" s="1125">
        <v>-8.4427359999999997E-4</v>
      </c>
      <c r="W177" s="1125">
        <v>-3.384696E-3</v>
      </c>
      <c r="X177" s="1124">
        <v>5.7672745769749598</v>
      </c>
      <c r="Y177" s="1126">
        <v>0.318248840752825</v>
      </c>
      <c r="Z177" s="1126">
        <v>0.31910392764337248</v>
      </c>
      <c r="AB177" s="481">
        <v>81</v>
      </c>
      <c r="AC177" s="1121">
        <v>1005.5865811229</v>
      </c>
      <c r="AD177" s="1153">
        <v>299.46088232066302</v>
      </c>
      <c r="AE177" s="1123">
        <v>21.6841218149351</v>
      </c>
      <c r="AF177" s="804">
        <v>0.25</v>
      </c>
      <c r="AG177" s="1123">
        <v>64.9048966252995</v>
      </c>
      <c r="AH177" s="1123">
        <v>85.804596782013405</v>
      </c>
      <c r="AI177" s="1123">
        <v>7.4877269999999996E-2</v>
      </c>
      <c r="AJ177" s="1123">
        <v>3.2889760000000002E-4</v>
      </c>
      <c r="AK177" s="1123">
        <v>-2.6365960000000001E-4</v>
      </c>
      <c r="AL177" s="1123">
        <v>3.0013729999999999E-5</v>
      </c>
      <c r="AM177" s="1122">
        <v>3.3234793312172398E-2</v>
      </c>
      <c r="AN177" s="1162">
        <v>2.1571008242897398</v>
      </c>
      <c r="AO177" s="1163">
        <f t="shared" si="14"/>
        <v>2.1628966305904824</v>
      </c>
      <c r="AP177" s="74"/>
      <c r="AQ177" s="1126">
        <f t="shared" si="15"/>
        <v>2.4820005582338549</v>
      </c>
      <c r="AW177" s="936"/>
    </row>
    <row r="178" spans="1:60">
      <c r="A178" s="62"/>
      <c r="B178" s="893"/>
      <c r="C178" s="9">
        <v>9.0500000000000007</v>
      </c>
      <c r="D178" s="8">
        <v>38.700000000000003</v>
      </c>
      <c r="E178" s="922">
        <v>2.5398618774999999</v>
      </c>
      <c r="F178" s="785"/>
      <c r="G178" s="791">
        <v>94</v>
      </c>
      <c r="H178" s="870">
        <v>12</v>
      </c>
      <c r="I178" s="1122">
        <v>753.89719598838894</v>
      </c>
      <c r="J178" s="1122">
        <v>20.1434668336566</v>
      </c>
      <c r="K178" s="1122">
        <v>6.37890863058196</v>
      </c>
      <c r="L178" s="1122">
        <v>286.97967933350799</v>
      </c>
      <c r="M178" s="1123">
        <f t="shared" si="12"/>
        <v>8.4477025994561963</v>
      </c>
      <c r="N178" s="1122">
        <f t="shared" si="13"/>
        <v>745.44949338893275</v>
      </c>
      <c r="O178" s="1134">
        <v>1.5</v>
      </c>
      <c r="P178" s="1122">
        <v>756.18448163413302</v>
      </c>
      <c r="Q178" s="1122">
        <v>296.33279719324202</v>
      </c>
      <c r="R178" s="1122">
        <v>9.71555173804596</v>
      </c>
      <c r="S178" s="1125">
        <v>1.89637148296978E-2</v>
      </c>
      <c r="T178" s="1146">
        <v>-4.0164140000000002</v>
      </c>
      <c r="U178" s="1125">
        <v>3.58698E-2</v>
      </c>
      <c r="V178" s="1125">
        <v>-9.1962079999999996E-4</v>
      </c>
      <c r="W178" s="1125">
        <v>-3.9093160000000004E-3</v>
      </c>
      <c r="X178" s="1124">
        <v>5.8796000286802599</v>
      </c>
      <c r="Y178" s="1126">
        <v>0.111499058261801</v>
      </c>
      <c r="Z178" s="1126">
        <v>0.32377501281813059</v>
      </c>
      <c r="AB178" s="481">
        <v>94</v>
      </c>
      <c r="AC178" s="1121">
        <v>753.89719598838894</v>
      </c>
      <c r="AD178" s="1153">
        <v>286.97967933350799</v>
      </c>
      <c r="AE178" s="1123">
        <v>6.37890863058196</v>
      </c>
      <c r="AF178" s="804">
        <v>1.5</v>
      </c>
      <c r="AG178" s="1123">
        <v>19.963029061255099</v>
      </c>
      <c r="AH178" s="1123">
        <v>20.1434668336566</v>
      </c>
      <c r="AI178" s="1123">
        <v>0.1016948</v>
      </c>
      <c r="AJ178" s="1123">
        <v>4.4339679999999998E-4</v>
      </c>
      <c r="AK178" s="1123">
        <v>-3.5806480000000001E-4</v>
      </c>
      <c r="AL178" s="1123">
        <v>4.0547270000000002E-5</v>
      </c>
      <c r="AM178" s="1122">
        <v>3.23343393476598E-2</v>
      </c>
      <c r="AN178" s="1162">
        <v>0.64549135607381602</v>
      </c>
      <c r="AO178" s="1163">
        <f t="shared" si="14"/>
        <v>1.8744012312289864</v>
      </c>
      <c r="AP178" s="74"/>
      <c r="AQ178" s="1126">
        <f t="shared" si="15"/>
        <v>2.1981762440471169</v>
      </c>
      <c r="AW178" s="936"/>
    </row>
    <row r="179" spans="1:60" s="879" customFormat="1">
      <c r="A179" s="62"/>
      <c r="B179" s="897"/>
      <c r="C179" s="873">
        <v>28.716999999999999</v>
      </c>
      <c r="D179" s="874">
        <v>77.3</v>
      </c>
      <c r="E179" s="925">
        <v>0.20938369895270401</v>
      </c>
      <c r="F179" s="876"/>
      <c r="G179" s="877">
        <v>76</v>
      </c>
      <c r="H179" s="882">
        <v>2</v>
      </c>
      <c r="I179" s="1142">
        <v>990.21824176400105</v>
      </c>
      <c r="J179" s="1142">
        <v>48.241933962063698</v>
      </c>
      <c r="K179" s="1142">
        <v>9.6873965615965503</v>
      </c>
      <c r="L179" s="1142">
        <v>290.22014838536302</v>
      </c>
      <c r="M179" s="1144">
        <f t="shared" si="12"/>
        <v>12.974054764994955</v>
      </c>
      <c r="N179" s="1142">
        <f t="shared" si="13"/>
        <v>977.24418699900605</v>
      </c>
      <c r="O179" s="1137">
        <v>1.5</v>
      </c>
      <c r="P179" s="1142">
        <v>996.62366629646897</v>
      </c>
      <c r="Q179" s="1142">
        <v>300.84155804464899</v>
      </c>
      <c r="R179" s="1142">
        <v>14.500746110944201</v>
      </c>
      <c r="S179" s="1149">
        <v>9.9879955025678299E-2</v>
      </c>
      <c r="T179" s="1148">
        <v>-3.2890760000000001</v>
      </c>
      <c r="U179" s="1149">
        <v>3.2302890000000001E-2</v>
      </c>
      <c r="V179" s="1149">
        <v>-8.206229E-4</v>
      </c>
      <c r="W179" s="1149">
        <v>-3.060527E-3</v>
      </c>
      <c r="X179" s="1150">
        <v>5.5667436286324001</v>
      </c>
      <c r="Y179" s="1151">
        <v>0.55600610327477296</v>
      </c>
      <c r="Z179" s="1151">
        <v>0.74535283520257833</v>
      </c>
      <c r="AB179" s="880">
        <v>76</v>
      </c>
      <c r="AC179" s="1143">
        <v>990.21824176400105</v>
      </c>
      <c r="AD179" s="1154">
        <v>290.22014838536302</v>
      </c>
      <c r="AE179" s="1144">
        <v>9.6873965615965503</v>
      </c>
      <c r="AF179" s="881">
        <v>1.5</v>
      </c>
      <c r="AG179" s="1144">
        <v>29.852835082226999</v>
      </c>
      <c r="AH179" s="1144">
        <v>48.241933962063698</v>
      </c>
      <c r="AI179" s="1144">
        <v>6.5667390000000006E-2</v>
      </c>
      <c r="AJ179" s="1144">
        <v>2.8982090000000002E-4</v>
      </c>
      <c r="AK179" s="1144">
        <v>-2.3121750000000001E-4</v>
      </c>
      <c r="AL179" s="1144">
        <v>2.6464039999999999E-5</v>
      </c>
      <c r="AM179" s="1142">
        <v>2.7576197989618401E-2</v>
      </c>
      <c r="AN179" s="1167">
        <v>0.823227690778916</v>
      </c>
      <c r="AO179" s="1168">
        <f t="shared" si="14"/>
        <v>1.1035761832925486</v>
      </c>
      <c r="AP179" s="1169"/>
      <c r="AQ179" s="1151">
        <f t="shared" si="15"/>
        <v>1.8489290184951268</v>
      </c>
      <c r="AV179" s="342"/>
      <c r="AW179" s="936"/>
      <c r="AX179" s="932"/>
      <c r="AY179" s="932"/>
      <c r="AZ179" s="932"/>
      <c r="BA179" s="932"/>
      <c r="BB179" s="932"/>
      <c r="BC179" s="932"/>
      <c r="BD179" s="932"/>
      <c r="BE179" s="932"/>
      <c r="BF179" s="932"/>
      <c r="BG179" s="932"/>
      <c r="BH179" s="932"/>
    </row>
    <row r="180" spans="1:60" s="879" customFormat="1">
      <c r="A180" s="62"/>
      <c r="B180" s="897"/>
      <c r="C180" s="873">
        <v>3.133</v>
      </c>
      <c r="D180" s="874">
        <v>101.7</v>
      </c>
      <c r="E180" s="925">
        <v>5.1251455952894501E-2</v>
      </c>
      <c r="F180" s="876"/>
      <c r="G180" s="877">
        <v>81</v>
      </c>
      <c r="H180" s="882">
        <v>2</v>
      </c>
      <c r="I180" s="1142">
        <v>1005.93173028977</v>
      </c>
      <c r="J180" s="1142">
        <v>85.804596782013405</v>
      </c>
      <c r="K180" s="1142">
        <v>21.1049549593994</v>
      </c>
      <c r="L180" s="1142">
        <v>300.18749962889899</v>
      </c>
      <c r="M180" s="1144">
        <f t="shared" si="12"/>
        <v>29.236011347681764</v>
      </c>
      <c r="N180" s="1142">
        <f t="shared" si="13"/>
        <v>976.69571894208832</v>
      </c>
      <c r="O180" s="1137">
        <v>1.5</v>
      </c>
      <c r="P180" s="1142">
        <v>1009.74615254164</v>
      </c>
      <c r="Q180" s="1142">
        <v>307.22744911325901</v>
      </c>
      <c r="R180" s="1142">
        <v>24.347689661800398</v>
      </c>
      <c r="S180" s="1149">
        <v>5.4770491677296002E-2</v>
      </c>
      <c r="T180" s="1148">
        <v>-3.539987</v>
      </c>
      <c r="U180" s="1149">
        <v>3.348984E-2</v>
      </c>
      <c r="V180" s="1149">
        <v>-8.4427359999999997E-4</v>
      </c>
      <c r="W180" s="1149">
        <v>-3.384696E-3</v>
      </c>
      <c r="X180" s="1150">
        <v>5.8140995671033702</v>
      </c>
      <c r="Y180" s="1151">
        <v>0.31844109196238801</v>
      </c>
      <c r="Z180" s="1151">
        <v>0.31929669540309352</v>
      </c>
      <c r="AB180" s="880">
        <v>81</v>
      </c>
      <c r="AC180" s="1143">
        <v>1005.93173028977</v>
      </c>
      <c r="AD180" s="1154">
        <v>300.18749962889899</v>
      </c>
      <c r="AE180" s="1144">
        <v>21.1049549593994</v>
      </c>
      <c r="AF180" s="881">
        <v>1.5</v>
      </c>
      <c r="AG180" s="1144">
        <v>60.754123767334697</v>
      </c>
      <c r="AH180" s="1144">
        <v>85.804596782013405</v>
      </c>
      <c r="AI180" s="1144">
        <v>7.4877269999999996E-2</v>
      </c>
      <c r="AJ180" s="1144">
        <v>3.2889760000000002E-4</v>
      </c>
      <c r="AK180" s="1144">
        <v>-2.6365960000000001E-4</v>
      </c>
      <c r="AL180" s="1144">
        <v>3.0013729999999999E-5</v>
      </c>
      <c r="AM180" s="1142">
        <v>3.2863086308448898E-2</v>
      </c>
      <c r="AN180" s="1167">
        <v>1.9965680129601</v>
      </c>
      <c r="AO180" s="1168">
        <f t="shared" si="14"/>
        <v>2.0019324916803685</v>
      </c>
      <c r="AP180" s="1169"/>
      <c r="AQ180" s="1151">
        <f t="shared" si="15"/>
        <v>2.3212291870834618</v>
      </c>
      <c r="AV180" s="342"/>
      <c r="AW180" s="936"/>
      <c r="AX180" s="932"/>
      <c r="AY180" s="932"/>
      <c r="AZ180" s="932"/>
      <c r="BA180" s="932"/>
      <c r="BB180" s="932"/>
      <c r="BC180" s="932"/>
      <c r="BD180" s="932"/>
      <c r="BE180" s="932"/>
      <c r="BF180" s="932"/>
      <c r="BG180" s="932"/>
      <c r="BH180" s="932"/>
    </row>
    <row r="181" spans="1:60" s="879" customFormat="1">
      <c r="A181" s="62"/>
      <c r="B181" s="897"/>
      <c r="C181" s="873">
        <v>9.0500000000000007</v>
      </c>
      <c r="D181" s="874">
        <v>38.700000000000003</v>
      </c>
      <c r="E181" s="925">
        <v>2.5398618774999999</v>
      </c>
      <c r="F181" s="876"/>
      <c r="G181" s="877">
        <v>94</v>
      </c>
      <c r="H181" s="882">
        <v>2</v>
      </c>
      <c r="I181" s="1142">
        <v>753.59558942800402</v>
      </c>
      <c r="J181" s="1142">
        <v>20.1434668336566</v>
      </c>
      <c r="K181" s="1142">
        <v>6.6851149563702803</v>
      </c>
      <c r="L181" s="1142">
        <v>288.903988500715</v>
      </c>
      <c r="M181" s="1144">
        <f t="shared" si="12"/>
        <v>8.9125813312466899</v>
      </c>
      <c r="N181" s="1142">
        <f t="shared" si="13"/>
        <v>744.68300809675736</v>
      </c>
      <c r="O181" s="1137">
        <v>0.75</v>
      </c>
      <c r="P181" s="1142">
        <v>756.091246020737</v>
      </c>
      <c r="Q181" s="1142">
        <v>298.96853799944699</v>
      </c>
      <c r="R181" s="1142">
        <v>10.7112895341571</v>
      </c>
      <c r="S181" s="1149">
        <v>1.8475682544762201E-2</v>
      </c>
      <c r="T181" s="1148">
        <v>-4.0164140000000002</v>
      </c>
      <c r="U181" s="1149">
        <v>3.58698E-2</v>
      </c>
      <c r="V181" s="1149">
        <v>-9.1962079999999996E-4</v>
      </c>
      <c r="W181" s="1149">
        <v>-3.9093160000000004E-3</v>
      </c>
      <c r="X181" s="1150">
        <v>5.97033661193589</v>
      </c>
      <c r="Y181" s="1151">
        <v>0.110306043933071</v>
      </c>
      <c r="Z181" s="1151">
        <v>0.32031069450371213</v>
      </c>
      <c r="AB181" s="880">
        <v>94</v>
      </c>
      <c r="AC181" s="1143">
        <v>753.59558942800402</v>
      </c>
      <c r="AD181" s="1154">
        <v>288.903988500715</v>
      </c>
      <c r="AE181" s="1144">
        <v>6.6851149563702803</v>
      </c>
      <c r="AF181" s="881">
        <v>0.75</v>
      </c>
      <c r="AG181" s="1144">
        <v>21.937211460530101</v>
      </c>
      <c r="AH181" s="1144">
        <v>20.1434668336566</v>
      </c>
      <c r="AI181" s="1144">
        <v>0.1016948</v>
      </c>
      <c r="AJ181" s="1144">
        <v>4.4339679999999998E-4</v>
      </c>
      <c r="AK181" s="1144">
        <v>-3.5806480000000001E-4</v>
      </c>
      <c r="AL181" s="1144">
        <v>4.0547270000000002E-5</v>
      </c>
      <c r="AM181" s="1142">
        <v>3.1768853552922499E-2</v>
      </c>
      <c r="AN181" s="1167">
        <v>0.69692005824907399</v>
      </c>
      <c r="AO181" s="1168">
        <f t="shared" si="14"/>
        <v>2.0237417634773975</v>
      </c>
      <c r="AP181" s="1169"/>
      <c r="AQ181" s="1151">
        <f t="shared" si="15"/>
        <v>2.3440524579811095</v>
      </c>
      <c r="AV181" s="342"/>
      <c r="AW181" s="936"/>
      <c r="AX181" s="932"/>
      <c r="AY181" s="932"/>
      <c r="AZ181" s="932"/>
      <c r="BA181" s="932"/>
      <c r="BB181" s="932"/>
      <c r="BC181" s="932"/>
      <c r="BD181" s="932"/>
      <c r="BE181" s="932"/>
      <c r="BF181" s="932"/>
      <c r="BG181" s="932"/>
      <c r="BH181" s="932"/>
    </row>
    <row r="182" spans="1:60">
      <c r="A182" s="62"/>
      <c r="B182" s="893"/>
      <c r="C182" s="9">
        <v>28.716999999999999</v>
      </c>
      <c r="D182" s="8">
        <v>77.3</v>
      </c>
      <c r="E182" s="922">
        <v>0.20938369895270401</v>
      </c>
      <c r="F182" s="785"/>
      <c r="G182" s="791">
        <v>76</v>
      </c>
      <c r="H182" s="870">
        <v>5</v>
      </c>
      <c r="I182" s="1122">
        <v>978.26803534692499</v>
      </c>
      <c r="J182" s="1122">
        <v>48.241933962063698</v>
      </c>
      <c r="K182" s="1122">
        <v>13.5396955968183</v>
      </c>
      <c r="L182" s="1122">
        <v>305.99953055852598</v>
      </c>
      <c r="M182" s="1123">
        <f t="shared" ref="M182:M187" si="16">K182*L182/216.7</f>
        <v>19.119245484687312</v>
      </c>
      <c r="N182" s="1122">
        <f t="shared" si="13"/>
        <v>959.14878986223766</v>
      </c>
      <c r="O182" s="1134">
        <v>0.75</v>
      </c>
      <c r="P182" s="1122">
        <v>985.44325061548102</v>
      </c>
      <c r="Q182" s="1122">
        <v>316.828814412594</v>
      </c>
      <c r="R182" s="1122">
        <v>21.570467838058502</v>
      </c>
      <c r="S182" s="1125">
        <v>8.0862726716658895E-2</v>
      </c>
      <c r="T182" s="1146">
        <v>-3.2890760000000001</v>
      </c>
      <c r="U182" s="1125">
        <v>3.2302890000000001E-2</v>
      </c>
      <c r="V182" s="1125">
        <v>-8.206229E-4</v>
      </c>
      <c r="W182" s="1125">
        <v>-3.060527E-3</v>
      </c>
      <c r="X182" s="1124">
        <v>6.0707160433661302</v>
      </c>
      <c r="Y182" s="1126">
        <v>0.490894652397867</v>
      </c>
      <c r="Z182" s="1126">
        <v>0.65806781399612646</v>
      </c>
      <c r="AB182" s="481">
        <v>76</v>
      </c>
      <c r="AC182" s="1121">
        <v>978.26803534692499</v>
      </c>
      <c r="AD182" s="1153">
        <v>305.99953055852598</v>
      </c>
      <c r="AE182" s="1123">
        <v>13.5396955968183</v>
      </c>
      <c r="AF182" s="804">
        <v>0.75</v>
      </c>
      <c r="AG182" s="1123">
        <v>50.4660852793888</v>
      </c>
      <c r="AH182" s="1123">
        <v>48.241933962063698</v>
      </c>
      <c r="AI182" s="1123">
        <v>6.5667390000000006E-2</v>
      </c>
      <c r="AJ182" s="1123">
        <v>2.8982090000000002E-4</v>
      </c>
      <c r="AK182" s="1123">
        <v>-2.3121750000000001E-4</v>
      </c>
      <c r="AL182" s="1123">
        <v>2.6464039999999999E-5</v>
      </c>
      <c r="AM182" s="1122">
        <v>2.47279547248224E-2</v>
      </c>
      <c r="AN182" s="1162">
        <v>1.2479230719277501</v>
      </c>
      <c r="AO182" s="1163">
        <f t="shared" si="14"/>
        <v>1.672900700725567</v>
      </c>
      <c r="AP182" s="74"/>
      <c r="AQ182" s="1126">
        <f t="shared" si="15"/>
        <v>2.3309685147216932</v>
      </c>
      <c r="AW182" s="936"/>
    </row>
    <row r="183" spans="1:60">
      <c r="A183" s="62"/>
      <c r="B183" s="893"/>
      <c r="C183" s="9">
        <v>3.133</v>
      </c>
      <c r="D183" s="8">
        <v>101.7</v>
      </c>
      <c r="E183" s="922">
        <v>5.1251455952894501E-2</v>
      </c>
      <c r="F183" s="785"/>
      <c r="G183" s="791">
        <v>81</v>
      </c>
      <c r="H183" s="870">
        <v>5</v>
      </c>
      <c r="I183" s="1122">
        <v>1004.58709997151</v>
      </c>
      <c r="J183" s="1122">
        <v>85.804596782013405</v>
      </c>
      <c r="K183" s="1122">
        <v>22.950373748533</v>
      </c>
      <c r="L183" s="1122">
        <v>300.72783482971897</v>
      </c>
      <c r="M183" s="1123">
        <f t="shared" si="16"/>
        <v>31.849636390997464</v>
      </c>
      <c r="N183" s="1122">
        <f t="shared" si="13"/>
        <v>972.73746358051255</v>
      </c>
      <c r="O183" s="1134">
        <v>0.75</v>
      </c>
      <c r="P183" s="1122">
        <v>1008.04985135303</v>
      </c>
      <c r="Q183" s="1122">
        <v>306.79403880993902</v>
      </c>
      <c r="R183" s="1122">
        <v>26.484357754830398</v>
      </c>
      <c r="S183" s="1125">
        <v>5.4171956723051397E-2</v>
      </c>
      <c r="T183" s="1146">
        <v>-3.539987</v>
      </c>
      <c r="U183" s="1125">
        <v>3.348984E-2</v>
      </c>
      <c r="V183" s="1125">
        <v>-8.4427359999999997E-4</v>
      </c>
      <c r="W183" s="1125">
        <v>-3.384696E-3</v>
      </c>
      <c r="X183" s="1124">
        <v>5.79378489576224</v>
      </c>
      <c r="Y183" s="1126">
        <v>0.31386066464672302</v>
      </c>
      <c r="Z183" s="1126">
        <v>0.31470396116639948</v>
      </c>
      <c r="AB183" s="481">
        <v>81</v>
      </c>
      <c r="AC183" s="1121">
        <v>1004.58709997151</v>
      </c>
      <c r="AD183" s="1153">
        <v>300.72783482971897</v>
      </c>
      <c r="AE183" s="1123">
        <v>22.950373748533</v>
      </c>
      <c r="AF183" s="804">
        <v>0.75</v>
      </c>
      <c r="AG183" s="1123">
        <v>66.445623222985304</v>
      </c>
      <c r="AH183" s="1123">
        <v>85.804596782013405</v>
      </c>
      <c r="AI183" s="1123">
        <v>7.4877269999999996E-2</v>
      </c>
      <c r="AJ183" s="1123">
        <v>3.2889760000000002E-4</v>
      </c>
      <c r="AK183" s="1123">
        <v>-2.6365960000000001E-4</v>
      </c>
      <c r="AL183" s="1123">
        <v>3.0013729999999999E-5</v>
      </c>
      <c r="AM183" s="1122">
        <v>3.3287218184953803E-2</v>
      </c>
      <c r="AN183" s="1162">
        <v>2.2117899576587399</v>
      </c>
      <c r="AO183" s="1163">
        <f t="shared" si="14"/>
        <v>2.2177327054562328</v>
      </c>
      <c r="AP183" s="74"/>
      <c r="AQ183" s="1126">
        <f t="shared" si="15"/>
        <v>2.5324366666226323</v>
      </c>
      <c r="AW183" s="936"/>
    </row>
    <row r="184" spans="1:60">
      <c r="A184" s="62"/>
      <c r="B184" s="893"/>
      <c r="C184" s="9">
        <v>9.0500000000000007</v>
      </c>
      <c r="D184" s="8">
        <v>38.700000000000003</v>
      </c>
      <c r="E184" s="922">
        <v>2.5398618774999999</v>
      </c>
      <c r="F184" s="785"/>
      <c r="G184" s="791">
        <v>94</v>
      </c>
      <c r="H184" s="870">
        <v>5</v>
      </c>
      <c r="I184" s="1122">
        <v>753.63551347458099</v>
      </c>
      <c r="J184" s="1122">
        <v>20.1434668336566</v>
      </c>
      <c r="K184" s="1122">
        <v>8.7416644385621503</v>
      </c>
      <c r="L184" s="1122">
        <v>289.66834105436197</v>
      </c>
      <c r="M184" s="1123">
        <f t="shared" si="16"/>
        <v>11.685202750217854</v>
      </c>
      <c r="N184" s="1122">
        <f t="shared" si="13"/>
        <v>741.95031072436313</v>
      </c>
      <c r="O184" s="1134">
        <v>0.35</v>
      </c>
      <c r="P184" s="1122">
        <v>756.06282346369198</v>
      </c>
      <c r="Q184" s="1122">
        <v>299.512881798796</v>
      </c>
      <c r="R184" s="1122">
        <v>13.066328484082501</v>
      </c>
      <c r="S184" s="1125">
        <v>1.8249947381268301E-2</v>
      </c>
      <c r="T184" s="1146">
        <v>-4.0164140000000002</v>
      </c>
      <c r="U184" s="1125">
        <v>3.58698E-2</v>
      </c>
      <c r="V184" s="1125">
        <v>-9.1962079999999996E-4</v>
      </c>
      <c r="W184" s="1125">
        <v>-3.9093160000000004E-3</v>
      </c>
      <c r="X184" s="1124">
        <v>5.9806816616825902</v>
      </c>
      <c r="Y184" s="1126">
        <v>0.109147125635222</v>
      </c>
      <c r="Z184" s="1126">
        <v>0.31694538548145845</v>
      </c>
      <c r="AB184" s="481">
        <v>94</v>
      </c>
      <c r="AC184" s="1121">
        <v>753.63551347458099</v>
      </c>
      <c r="AD184" s="1153">
        <v>289.66834105436197</v>
      </c>
      <c r="AE184" s="1123">
        <v>8.7416644385621503</v>
      </c>
      <c r="AF184" s="804">
        <v>0.35</v>
      </c>
      <c r="AG184" s="1123">
        <v>26.469122743625</v>
      </c>
      <c r="AH184" s="1123">
        <v>20.1434668336566</v>
      </c>
      <c r="AI184" s="1123">
        <v>0.1016948</v>
      </c>
      <c r="AJ184" s="1123">
        <v>4.4339679999999998E-4</v>
      </c>
      <c r="AK184" s="1123">
        <v>-3.5806480000000001E-4</v>
      </c>
      <c r="AL184" s="1123">
        <v>4.0547270000000002E-5</v>
      </c>
      <c r="AM184" s="1122">
        <v>3.2408652079213E-2</v>
      </c>
      <c r="AN184" s="1162">
        <v>0.857828589840126</v>
      </c>
      <c r="AO184" s="1163">
        <f t="shared" si="14"/>
        <v>2.4909937985225041</v>
      </c>
      <c r="AP184" s="74"/>
      <c r="AQ184" s="1126">
        <f t="shared" si="15"/>
        <v>2.8079391840039625</v>
      </c>
      <c r="AW184" s="936"/>
    </row>
    <row r="185" spans="1:60">
      <c r="A185" s="62"/>
      <c r="B185" s="893"/>
      <c r="C185" s="9">
        <v>28.716999999999999</v>
      </c>
      <c r="D185" s="8">
        <v>77.3</v>
      </c>
      <c r="E185" s="922">
        <v>0.20938369895270401</v>
      </c>
      <c r="F185" s="785"/>
      <c r="G185" s="791">
        <v>76</v>
      </c>
      <c r="H185" s="870">
        <v>8</v>
      </c>
      <c r="I185" s="1122">
        <v>976.91236763437098</v>
      </c>
      <c r="J185" s="1122">
        <v>48.241933962063698</v>
      </c>
      <c r="K185" s="1122">
        <v>23.585101579610299</v>
      </c>
      <c r="L185" s="1122">
        <v>302.84544187794302</v>
      </c>
      <c r="M185" s="1123">
        <f t="shared" si="16"/>
        <v>32.960962204029784</v>
      </c>
      <c r="N185" s="1122">
        <f t="shared" si="13"/>
        <v>943.9514054303412</v>
      </c>
      <c r="O185" s="1134">
        <v>0.35</v>
      </c>
      <c r="P185" s="1122">
        <v>982.95972174376197</v>
      </c>
      <c r="Q185" s="1122">
        <v>311.33013626832502</v>
      </c>
      <c r="R185" s="1122">
        <v>27.330433522349001</v>
      </c>
      <c r="S185" s="1125">
        <v>8.2760028224408699E-2</v>
      </c>
      <c r="T185" s="1146">
        <v>-3.2890760000000001</v>
      </c>
      <c r="U185" s="1125">
        <v>3.2302890000000001E-2</v>
      </c>
      <c r="V185" s="1125">
        <v>-8.206229E-4</v>
      </c>
      <c r="W185" s="1125">
        <v>-3.060527E-3</v>
      </c>
      <c r="X185" s="1124">
        <v>5.8775023583538903</v>
      </c>
      <c r="Y185" s="1126">
        <v>0.48642226107048497</v>
      </c>
      <c r="Z185" s="1126">
        <v>0.65207235902474059</v>
      </c>
      <c r="AB185" s="481">
        <v>76</v>
      </c>
      <c r="AC185" s="1121">
        <v>976.91236763437098</v>
      </c>
      <c r="AD185" s="1153">
        <v>302.84544187794302</v>
      </c>
      <c r="AE185" s="1123">
        <v>23.585101579610299</v>
      </c>
      <c r="AF185" s="804">
        <v>0.35</v>
      </c>
      <c r="AG185" s="1123">
        <v>75.358638446783203</v>
      </c>
      <c r="AH185" s="1123">
        <v>48.241933962063698</v>
      </c>
      <c r="AI185" s="1123">
        <v>6.5667390000000006E-2</v>
      </c>
      <c r="AJ185" s="1123">
        <v>2.8982090000000002E-4</v>
      </c>
      <c r="AK185" s="1123">
        <v>-2.3121750000000001E-4</v>
      </c>
      <c r="AL185" s="1123">
        <v>2.6464039999999999E-5</v>
      </c>
      <c r="AM185" s="1122">
        <v>2.8332727382551499E-2</v>
      </c>
      <c r="AN185" s="1162">
        <v>2.1351157590329701</v>
      </c>
      <c r="AO185" s="1163">
        <f t="shared" si="14"/>
        <v>2.8622250279408665</v>
      </c>
      <c r="AP185" s="74"/>
      <c r="AQ185" s="1126">
        <f t="shared" si="15"/>
        <v>3.5142973869656071</v>
      </c>
      <c r="AW185" s="936"/>
    </row>
    <row r="186" spans="1:60">
      <c r="A186" s="62"/>
      <c r="B186" s="893"/>
      <c r="C186" s="9">
        <v>3.133</v>
      </c>
      <c r="D186" s="8">
        <v>101.7</v>
      </c>
      <c r="E186" s="922">
        <v>5.1251455952894501E-2</v>
      </c>
      <c r="F186" s="785"/>
      <c r="G186" s="817">
        <v>81</v>
      </c>
      <c r="H186" s="161">
        <v>8</v>
      </c>
      <c r="I186" s="1125">
        <v>1005.23006040691</v>
      </c>
      <c r="J186" s="1125">
        <v>85.804596782013405</v>
      </c>
      <c r="K186" s="1125">
        <v>21.6465599769632</v>
      </c>
      <c r="L186" s="1125">
        <v>300.255150307316</v>
      </c>
      <c r="M186" s="1121">
        <f t="shared" si="16"/>
        <v>29.993037007473081</v>
      </c>
      <c r="N186" s="1125">
        <f t="shared" si="13"/>
        <v>975.23702339943691</v>
      </c>
      <c r="O186" s="1076">
        <v>0.35</v>
      </c>
      <c r="P186" s="1125">
        <v>1009.22693007738</v>
      </c>
      <c r="Q186" s="1125">
        <v>306.65824738181101</v>
      </c>
      <c r="R186" s="1125">
        <v>25.1789921094907</v>
      </c>
      <c r="S186" s="1125">
        <v>5.4619981804997303E-2</v>
      </c>
      <c r="T186" s="1146">
        <v>-3.539987</v>
      </c>
      <c r="U186" s="1125">
        <v>3.348984E-2</v>
      </c>
      <c r="V186" s="1125">
        <v>-8.4427359999999997E-4</v>
      </c>
      <c r="W186" s="1125">
        <v>-3.384696E-3</v>
      </c>
      <c r="X186" s="1124">
        <v>5.7926617519255998</v>
      </c>
      <c r="Y186" s="1126">
        <v>0.31639507950476498</v>
      </c>
      <c r="Z186" s="1126">
        <v>0.3172451856169452</v>
      </c>
      <c r="AB186" s="481">
        <v>81</v>
      </c>
      <c r="AC186" s="1121">
        <v>1005.23006040691</v>
      </c>
      <c r="AD186" s="1153">
        <v>300.255150307316</v>
      </c>
      <c r="AE186" s="1123">
        <v>21.6465599769632</v>
      </c>
      <c r="AF186" s="804">
        <v>0.35</v>
      </c>
      <c r="AG186" s="1123">
        <v>61.70563999662</v>
      </c>
      <c r="AH186" s="1123">
        <v>85.804596782013405</v>
      </c>
      <c r="AI186" s="1123">
        <v>7.4877269999999996E-2</v>
      </c>
      <c r="AJ186" s="1123">
        <v>3.2889760000000002E-4</v>
      </c>
      <c r="AK186" s="1123">
        <v>-2.6365960000000001E-4</v>
      </c>
      <c r="AL186" s="1123">
        <v>3.0013729999999999E-5</v>
      </c>
      <c r="AM186" s="1122">
        <v>3.3002322417649103E-2</v>
      </c>
      <c r="AN186" s="1162">
        <v>2.03642942615584</v>
      </c>
      <c r="AO186" s="1163">
        <f t="shared" si="14"/>
        <v>2.0419010065132479</v>
      </c>
      <c r="AP186" s="74"/>
      <c r="AQ186" s="1126">
        <f t="shared" si="15"/>
        <v>2.3591461921301931</v>
      </c>
      <c r="AW186" s="936"/>
    </row>
    <row r="187" spans="1:60" ht="13.8" thickBot="1">
      <c r="A187" s="62"/>
      <c r="B187" s="893"/>
      <c r="C187" s="9">
        <v>9.0500000000000007</v>
      </c>
      <c r="D187" s="8">
        <v>38.700000000000003</v>
      </c>
      <c r="E187" s="922">
        <v>2.5398618774999999</v>
      </c>
      <c r="F187" s="785"/>
      <c r="G187" s="817">
        <v>94</v>
      </c>
      <c r="H187" s="161">
        <v>8</v>
      </c>
      <c r="I187" s="1125">
        <v>753.57232230461796</v>
      </c>
      <c r="J187" s="1125">
        <v>20.1434668336566</v>
      </c>
      <c r="K187" s="1125">
        <v>10.5599263680713</v>
      </c>
      <c r="L187" s="1125">
        <v>287.22396695579403</v>
      </c>
      <c r="M187" s="1121">
        <f t="shared" si="16"/>
        <v>13.996603332711258</v>
      </c>
      <c r="N187" s="1125">
        <f t="shared" si="13"/>
        <v>739.57571897190667</v>
      </c>
      <c r="O187" s="1076">
        <v>0.25</v>
      </c>
      <c r="P187" s="1125">
        <v>756.13104512631503</v>
      </c>
      <c r="Q187" s="1125">
        <v>294.22662504148502</v>
      </c>
      <c r="R187" s="1125">
        <v>13.6051844736867</v>
      </c>
      <c r="S187" s="1125">
        <v>1.879173871469E-2</v>
      </c>
      <c r="T187" s="1152">
        <v>-4.0164140000000002</v>
      </c>
      <c r="U187" s="1132">
        <v>3.58698E-2</v>
      </c>
      <c r="V187" s="1132">
        <v>-9.1962079999999996E-4</v>
      </c>
      <c r="W187" s="1132">
        <v>-3.9093160000000004E-3</v>
      </c>
      <c r="X187" s="1131">
        <v>5.7888953926882296</v>
      </c>
      <c r="Y187" s="1126">
        <v>0.108783409670862</v>
      </c>
      <c r="Z187" s="1126">
        <v>0.31588921386118962</v>
      </c>
      <c r="AB187" s="481">
        <v>94</v>
      </c>
      <c r="AC187" s="1121">
        <v>753.57232230461796</v>
      </c>
      <c r="AD187" s="1155">
        <v>287.22396695579403</v>
      </c>
      <c r="AE187" s="1121">
        <v>10.5599263680713</v>
      </c>
      <c r="AF187" s="111">
        <v>0.25</v>
      </c>
      <c r="AG187" s="1121">
        <v>25.6251786636346</v>
      </c>
      <c r="AH187" s="1121">
        <v>20.1434668336566</v>
      </c>
      <c r="AI187" s="1121">
        <v>0.1016948</v>
      </c>
      <c r="AJ187" s="1121">
        <v>4.4339679999999998E-4</v>
      </c>
      <c r="AK187" s="1121">
        <v>-3.5806480000000001E-4</v>
      </c>
      <c r="AL187" s="1121">
        <v>4.0547270000000002E-5</v>
      </c>
      <c r="AM187" s="1125">
        <v>3.4087545693618E-2</v>
      </c>
      <c r="AN187" s="1162">
        <v>0.87349944860376705</v>
      </c>
      <c r="AO187" s="1163">
        <f t="shared" si="14"/>
        <v>2.536499407055588</v>
      </c>
      <c r="AP187" s="74"/>
      <c r="AQ187" s="1126">
        <f t="shared" si="15"/>
        <v>2.8523886209167775</v>
      </c>
      <c r="AW187" s="936"/>
    </row>
    <row r="188" spans="1:60">
      <c r="A188" s="62"/>
      <c r="X188" s="735"/>
      <c r="Y188" s="735"/>
      <c r="Z188" s="735"/>
      <c r="AN188" s="735"/>
    </row>
    <row r="189" spans="1:60" ht="15" customHeight="1">
      <c r="A189" s="62"/>
      <c r="C189" s="4"/>
      <c r="D189" s="4"/>
      <c r="E189" s="4"/>
      <c r="F189" s="4"/>
      <c r="G189" s="4"/>
      <c r="H189" s="4"/>
      <c r="I189" s="4"/>
      <c r="J189" s="4"/>
      <c r="K189" s="4"/>
      <c r="L189" s="4"/>
      <c r="M189" s="4"/>
      <c r="N189" s="4"/>
      <c r="O189" s="4"/>
      <c r="P189" s="4"/>
      <c r="Q189" s="4"/>
      <c r="R189" s="4"/>
      <c r="S189" s="4"/>
      <c r="T189" s="4"/>
      <c r="U189" s="4"/>
      <c r="V189" s="4"/>
      <c r="W189" s="4"/>
      <c r="X189" s="4"/>
      <c r="Y189" s="4"/>
      <c r="Z189" s="4"/>
      <c r="AA189" s="4"/>
      <c r="AB189" s="4"/>
      <c r="AC189" s="4"/>
      <c r="AD189" s="4"/>
      <c r="AE189" s="4"/>
      <c r="AF189" s="4"/>
      <c r="AG189" s="4"/>
      <c r="AH189" s="4"/>
      <c r="AI189" s="4"/>
      <c r="AJ189" s="439"/>
      <c r="AK189" s="439"/>
      <c r="AL189" s="439"/>
      <c r="AM189" s="4"/>
      <c r="AN189" s="4"/>
    </row>
    <row r="190" spans="1:60">
      <c r="C190" s="4"/>
      <c r="D190" s="4"/>
      <c r="E190" s="4"/>
      <c r="F190" s="4"/>
      <c r="G190" s="4"/>
      <c r="H190" s="4"/>
      <c r="I190" s="4"/>
      <c r="J190" s="4"/>
      <c r="K190" s="4"/>
      <c r="L190" s="4"/>
      <c r="M190" s="4"/>
      <c r="N190" s="4"/>
      <c r="O190" s="4"/>
      <c r="P190" s="4"/>
      <c r="Q190" s="4"/>
      <c r="R190" s="4"/>
      <c r="S190" s="4"/>
      <c r="T190" s="4"/>
      <c r="U190" s="4"/>
      <c r="V190" s="4"/>
      <c r="W190" s="4"/>
      <c r="X190" s="4"/>
      <c r="Y190" s="4"/>
      <c r="Z190" s="4"/>
      <c r="AA190" s="4"/>
      <c r="AB190" s="4"/>
      <c r="AC190" s="4"/>
      <c r="AD190" s="4"/>
      <c r="AE190" s="4"/>
      <c r="AF190" s="4"/>
      <c r="AG190" s="4"/>
      <c r="AH190" s="4"/>
      <c r="AI190" s="4"/>
      <c r="AJ190" s="439"/>
      <c r="AK190" s="439"/>
      <c r="AL190" s="439"/>
      <c r="AM190" s="4"/>
      <c r="AN190" s="4"/>
    </row>
    <row r="191" spans="1:60">
      <c r="C191" s="4"/>
      <c r="D191" s="4"/>
      <c r="E191" s="4"/>
      <c r="F191" s="4"/>
      <c r="G191" s="4"/>
      <c r="H191" s="4"/>
      <c r="I191" s="4"/>
      <c r="J191" s="4"/>
      <c r="K191" s="4"/>
      <c r="L191" s="4"/>
      <c r="M191" s="4"/>
      <c r="N191" s="4"/>
      <c r="O191" s="4"/>
      <c r="P191" s="4"/>
      <c r="Q191" s="4"/>
      <c r="R191" s="4"/>
      <c r="S191" s="4"/>
      <c r="T191" s="4"/>
      <c r="U191" s="4"/>
      <c r="V191" s="4"/>
      <c r="W191" s="4"/>
      <c r="X191" s="4"/>
      <c r="Y191" s="4"/>
      <c r="Z191" s="4"/>
      <c r="AA191" s="4"/>
      <c r="AB191" s="4"/>
      <c r="AC191" s="4"/>
      <c r="AD191" s="4"/>
      <c r="AE191" s="4"/>
      <c r="AF191" s="4"/>
      <c r="AG191" s="4"/>
      <c r="AH191" s="4"/>
      <c r="AI191" s="4"/>
      <c r="AJ191" s="439"/>
      <c r="AK191" s="439"/>
      <c r="AL191" s="439"/>
      <c r="AM191" s="4"/>
      <c r="AN191" s="4"/>
    </row>
    <row r="192" spans="1:60">
      <c r="C192" s="4"/>
      <c r="D192" s="4"/>
      <c r="E192" s="4"/>
      <c r="F192" s="4"/>
      <c r="G192" s="4"/>
      <c r="H192" s="4"/>
      <c r="I192" s="4"/>
      <c r="J192" s="4"/>
      <c r="K192" s="4"/>
      <c r="L192" s="4"/>
      <c r="M192" s="4"/>
      <c r="N192" s="4"/>
      <c r="O192" s="4"/>
      <c r="P192" s="4"/>
      <c r="Q192" s="4"/>
      <c r="R192" s="4"/>
      <c r="S192" s="4"/>
      <c r="T192" s="4"/>
      <c r="U192" s="4"/>
      <c r="V192" s="4"/>
      <c r="W192" s="4"/>
      <c r="X192" s="4"/>
      <c r="Y192" s="4"/>
      <c r="Z192" s="4"/>
      <c r="AA192" s="4"/>
      <c r="AB192" s="4"/>
      <c r="AC192" s="4"/>
      <c r="AD192" s="4"/>
      <c r="AE192" s="4"/>
      <c r="AF192" s="4"/>
      <c r="AG192" s="4"/>
      <c r="AH192" s="4"/>
      <c r="AI192" s="4"/>
      <c r="AJ192" s="439"/>
      <c r="AK192" s="439"/>
      <c r="AL192" s="439"/>
      <c r="AM192" s="4"/>
      <c r="AN192" s="4"/>
    </row>
    <row r="193" spans="3:40">
      <c r="C193" s="4"/>
      <c r="D193" s="4"/>
      <c r="E193" s="4"/>
      <c r="F193" s="4"/>
      <c r="G193" s="4"/>
      <c r="H193" s="4"/>
      <c r="I193" s="4"/>
      <c r="J193" s="4"/>
      <c r="K193" s="4"/>
      <c r="L193" s="4"/>
      <c r="M193" s="4"/>
      <c r="N193" s="4"/>
      <c r="O193" s="4"/>
      <c r="P193" s="4"/>
      <c r="Q193" s="4"/>
      <c r="R193" s="4"/>
      <c r="S193" s="4"/>
      <c r="T193" s="4"/>
      <c r="U193" s="4"/>
      <c r="V193" s="4"/>
      <c r="W193" s="4"/>
      <c r="X193" s="4"/>
      <c r="Y193" s="4"/>
      <c r="Z193" s="4"/>
      <c r="AA193" s="4"/>
      <c r="AB193" s="4"/>
      <c r="AC193" s="4"/>
      <c r="AD193" s="4"/>
      <c r="AE193" s="4"/>
      <c r="AF193" s="4"/>
      <c r="AG193" s="4"/>
      <c r="AH193" s="4"/>
      <c r="AI193" s="4"/>
      <c r="AJ193" s="439"/>
      <c r="AK193" s="439"/>
      <c r="AL193" s="439"/>
      <c r="AM193" s="4"/>
      <c r="AN193" s="4"/>
    </row>
    <row r="194" spans="3:40">
      <c r="C194" s="4"/>
      <c r="D194" s="4"/>
      <c r="E194" s="4"/>
      <c r="F194" s="4"/>
      <c r="G194" s="4"/>
      <c r="H194" s="4"/>
      <c r="I194" s="4"/>
      <c r="J194" s="4"/>
      <c r="K194" s="4"/>
      <c r="L194" s="4"/>
      <c r="M194" s="4"/>
      <c r="N194" s="4"/>
      <c r="O194" s="4"/>
      <c r="P194" s="4"/>
      <c r="Q194" s="4"/>
      <c r="R194" s="4"/>
      <c r="S194" s="4"/>
      <c r="T194" s="4"/>
      <c r="U194" s="4"/>
      <c r="V194" s="4"/>
      <c r="W194" s="4"/>
      <c r="X194" s="4"/>
      <c r="Y194" s="4"/>
      <c r="Z194" s="4"/>
      <c r="AA194" s="4"/>
      <c r="AB194" s="4"/>
      <c r="AC194" s="4"/>
      <c r="AD194" s="4"/>
      <c r="AE194" s="4"/>
      <c r="AF194" s="4"/>
      <c r="AG194" s="4"/>
      <c r="AH194" s="4"/>
      <c r="AI194" s="4"/>
      <c r="AJ194" s="4"/>
      <c r="AK194" s="439"/>
      <c r="AL194" s="439"/>
      <c r="AM194" s="4"/>
      <c r="AN194" s="4"/>
    </row>
    <row r="195" spans="3:40">
      <c r="C195" s="4"/>
      <c r="D195" s="4"/>
      <c r="E195" s="4"/>
      <c r="F195" s="4"/>
      <c r="G195" s="4"/>
      <c r="H195" s="4"/>
      <c r="I195" s="4"/>
      <c r="J195" s="4"/>
      <c r="K195" s="4"/>
      <c r="L195" s="4"/>
      <c r="M195" s="4"/>
      <c r="N195" s="4"/>
      <c r="O195" s="4"/>
      <c r="P195" s="4"/>
      <c r="Q195" s="4"/>
      <c r="R195" s="4"/>
      <c r="S195" s="4"/>
      <c r="T195" s="4"/>
      <c r="U195" s="4"/>
      <c r="V195" s="4"/>
      <c r="W195" s="4"/>
      <c r="X195" s="4"/>
      <c r="Y195" s="4"/>
      <c r="Z195" s="4"/>
      <c r="AA195" s="4"/>
      <c r="AB195" s="4"/>
      <c r="AC195" s="4"/>
      <c r="AD195" s="4"/>
      <c r="AE195" s="4"/>
      <c r="AF195" s="4"/>
      <c r="AG195" s="4"/>
      <c r="AH195" s="4"/>
      <c r="AI195" s="4"/>
      <c r="AJ195" s="4"/>
      <c r="AK195" s="439"/>
      <c r="AL195" s="439"/>
      <c r="AM195" s="4"/>
      <c r="AN195" s="4"/>
    </row>
    <row r="196" spans="3:40">
      <c r="C196" s="4"/>
      <c r="D196" s="4"/>
      <c r="E196" s="4"/>
      <c r="F196" s="4"/>
      <c r="G196" s="4"/>
      <c r="H196" s="4"/>
      <c r="I196" s="4"/>
      <c r="J196" s="4"/>
      <c r="K196" s="4"/>
      <c r="L196" s="4"/>
      <c r="M196" s="4"/>
      <c r="N196" s="4"/>
      <c r="O196" s="4"/>
      <c r="P196" s="4"/>
      <c r="Q196" s="4"/>
      <c r="R196" s="4"/>
      <c r="S196" s="4"/>
      <c r="T196" s="4"/>
      <c r="U196" s="4"/>
      <c r="V196" s="4"/>
      <c r="W196" s="4"/>
      <c r="X196" s="4"/>
      <c r="Y196" s="4"/>
      <c r="Z196" s="4"/>
      <c r="AA196" s="4"/>
      <c r="AB196" s="4"/>
      <c r="AC196" s="4"/>
      <c r="AD196" s="4"/>
      <c r="AE196" s="4"/>
      <c r="AF196" s="4"/>
      <c r="AG196" s="4"/>
      <c r="AH196" s="4"/>
      <c r="AI196" s="4"/>
      <c r="AJ196" s="4"/>
      <c r="AK196" s="439"/>
      <c r="AL196" s="439"/>
      <c r="AM196" s="4"/>
      <c r="AN196" s="4"/>
    </row>
    <row r="197" spans="3:40">
      <c r="C197" s="4"/>
      <c r="D197" s="4"/>
      <c r="E197" s="4"/>
      <c r="F197" s="4"/>
      <c r="G197" s="4"/>
      <c r="H197" s="4"/>
      <c r="I197" s="4"/>
      <c r="J197" s="4"/>
      <c r="K197" s="4"/>
      <c r="L197" s="4"/>
      <c r="M197" s="4"/>
      <c r="N197" s="4"/>
      <c r="O197" s="4"/>
      <c r="P197" s="4"/>
      <c r="Q197" s="4"/>
      <c r="R197" s="4"/>
      <c r="S197" s="4"/>
      <c r="T197" s="4"/>
      <c r="U197" s="4"/>
      <c r="V197" s="4"/>
      <c r="W197" s="4"/>
      <c r="X197" s="4"/>
      <c r="Y197" s="4"/>
      <c r="Z197" s="4"/>
      <c r="AA197" s="4"/>
      <c r="AB197" s="4"/>
      <c r="AC197" s="4"/>
      <c r="AD197" s="4"/>
      <c r="AE197" s="4"/>
      <c r="AF197" s="4"/>
      <c r="AG197" s="4"/>
      <c r="AH197" s="4"/>
      <c r="AI197" s="4"/>
      <c r="AJ197" s="4"/>
      <c r="AK197" s="439"/>
      <c r="AL197" s="439"/>
      <c r="AM197" s="4"/>
      <c r="AN197" s="4"/>
    </row>
    <row r="198" spans="3:40">
      <c r="C198" s="4"/>
      <c r="D198" s="4"/>
      <c r="E198" s="4"/>
      <c r="F198" s="4"/>
      <c r="G198" s="4"/>
      <c r="H198" s="4"/>
      <c r="I198" s="4"/>
      <c r="J198" s="4"/>
      <c r="K198" s="4"/>
      <c r="L198" s="4"/>
      <c r="M198" s="4"/>
      <c r="N198" s="4"/>
      <c r="O198" s="4"/>
      <c r="P198" s="4"/>
      <c r="Q198" s="4"/>
      <c r="R198" s="4"/>
      <c r="S198" s="4"/>
      <c r="T198" s="4"/>
      <c r="U198" s="4"/>
      <c r="V198" s="4"/>
      <c r="W198" s="4"/>
      <c r="X198" s="4"/>
      <c r="Y198" s="4"/>
      <c r="Z198" s="4"/>
      <c r="AA198" s="4"/>
      <c r="AB198" s="4"/>
      <c r="AC198" s="4"/>
      <c r="AD198" s="4"/>
      <c r="AE198" s="4"/>
      <c r="AF198" s="4"/>
      <c r="AG198" s="4"/>
      <c r="AH198" s="4"/>
      <c r="AI198" s="4"/>
      <c r="AJ198" s="4"/>
      <c r="AK198" s="439"/>
      <c r="AL198" s="439"/>
      <c r="AM198" s="4"/>
      <c r="AN198" s="4"/>
    </row>
    <row r="199" spans="3:40">
      <c r="C199" s="4"/>
      <c r="D199" s="4"/>
      <c r="E199" s="4"/>
      <c r="F199" s="4"/>
      <c r="G199" s="4"/>
      <c r="H199" s="4"/>
      <c r="I199" s="4"/>
      <c r="J199" s="4"/>
      <c r="K199" s="4"/>
      <c r="L199" s="4"/>
      <c r="M199" s="4"/>
      <c r="N199" s="4"/>
      <c r="O199" s="4"/>
      <c r="P199" s="4"/>
      <c r="Q199" s="4"/>
      <c r="R199" s="4"/>
      <c r="S199" s="4"/>
      <c r="T199" s="4"/>
      <c r="U199" s="4"/>
      <c r="V199" s="4"/>
      <c r="W199" s="4"/>
      <c r="X199" s="4"/>
      <c r="Y199" s="4"/>
      <c r="Z199" s="4"/>
      <c r="AA199" s="4"/>
      <c r="AB199" s="4"/>
      <c r="AC199" s="4"/>
      <c r="AD199" s="4"/>
      <c r="AE199" s="4"/>
      <c r="AF199" s="4"/>
      <c r="AG199" s="4"/>
      <c r="AH199" s="4"/>
      <c r="AI199" s="4"/>
      <c r="AJ199" s="4"/>
      <c r="AK199" s="439"/>
      <c r="AL199" s="439"/>
      <c r="AM199" s="4"/>
      <c r="AN199" s="4"/>
    </row>
    <row r="200" spans="3:40">
      <c r="C200" s="4"/>
      <c r="D200" s="4"/>
      <c r="E200" s="4"/>
      <c r="F200" s="4"/>
      <c r="G200" s="4"/>
      <c r="H200" s="4"/>
      <c r="I200" s="4"/>
      <c r="J200" s="4"/>
      <c r="K200" s="4"/>
      <c r="L200" s="4"/>
      <c r="M200" s="4"/>
      <c r="N200" s="4"/>
      <c r="O200" s="4"/>
      <c r="P200" s="4"/>
      <c r="Q200" s="4"/>
      <c r="R200" s="4"/>
      <c r="S200" s="4"/>
      <c r="T200" s="4"/>
      <c r="U200" s="4"/>
      <c r="V200" s="4"/>
      <c r="W200" s="4"/>
      <c r="X200" s="4"/>
      <c r="Y200" s="4"/>
      <c r="Z200" s="4"/>
      <c r="AA200" s="4"/>
      <c r="AB200" s="4"/>
      <c r="AC200" s="4"/>
      <c r="AD200" s="4"/>
      <c r="AE200" s="4"/>
      <c r="AF200" s="4"/>
      <c r="AG200" s="4"/>
      <c r="AH200" s="4"/>
      <c r="AI200" s="4"/>
      <c r="AJ200" s="4"/>
      <c r="AK200" s="4"/>
      <c r="AL200" s="439"/>
      <c r="AM200" s="4"/>
      <c r="AN200" s="4"/>
    </row>
    <row r="201" spans="3:40">
      <c r="C201" s="4"/>
      <c r="D201" s="4"/>
      <c r="E201" s="4"/>
      <c r="F201" s="4"/>
      <c r="G201" s="4"/>
      <c r="H201" s="4"/>
      <c r="I201" s="4"/>
      <c r="J201" s="4"/>
      <c r="K201" s="4"/>
      <c r="L201" s="4"/>
      <c r="M201" s="4"/>
      <c r="N201" s="4"/>
      <c r="O201" s="4"/>
      <c r="P201" s="4"/>
      <c r="Q201" s="4"/>
      <c r="R201" s="4"/>
      <c r="S201" s="4"/>
      <c r="T201" s="4"/>
      <c r="U201" s="4"/>
      <c r="V201" s="4"/>
      <c r="W201" s="4"/>
      <c r="X201" s="4"/>
      <c r="Y201" s="4"/>
      <c r="Z201" s="4"/>
      <c r="AA201" s="4"/>
      <c r="AB201" s="4"/>
      <c r="AC201" s="4"/>
      <c r="AD201" s="4"/>
      <c r="AE201" s="4"/>
      <c r="AF201" s="4"/>
      <c r="AG201" s="4"/>
      <c r="AH201" s="4"/>
      <c r="AI201" s="4"/>
      <c r="AJ201" s="4"/>
      <c r="AK201" s="4"/>
      <c r="AL201" s="439"/>
      <c r="AM201" s="4"/>
      <c r="AN201" s="4"/>
    </row>
    <row r="202" spans="3:40">
      <c r="C202" s="4"/>
      <c r="D202" s="4"/>
      <c r="E202" s="4"/>
      <c r="F202" s="4"/>
      <c r="G202" s="4"/>
      <c r="H202" s="4"/>
      <c r="I202" s="4"/>
      <c r="J202" s="4"/>
      <c r="K202" s="4"/>
      <c r="L202" s="4"/>
      <c r="M202" s="4"/>
      <c r="N202" s="4"/>
      <c r="O202" s="4"/>
      <c r="P202" s="4"/>
      <c r="Q202" s="4"/>
      <c r="R202" s="4"/>
      <c r="S202" s="4"/>
      <c r="T202" s="4"/>
      <c r="U202" s="4"/>
      <c r="V202" s="4"/>
      <c r="W202" s="4"/>
      <c r="X202" s="4"/>
      <c r="Y202" s="4"/>
      <c r="Z202" s="4"/>
      <c r="AA202" s="4"/>
      <c r="AB202" s="4"/>
      <c r="AC202" s="4"/>
      <c r="AD202" s="4"/>
      <c r="AE202" s="4"/>
      <c r="AF202" s="4"/>
      <c r="AG202" s="4"/>
      <c r="AH202" s="4"/>
      <c r="AI202" s="4"/>
      <c r="AJ202" s="4"/>
      <c r="AK202" s="439"/>
      <c r="AL202" s="439"/>
      <c r="AM202" s="4"/>
      <c r="AN202" s="4"/>
    </row>
    <row r="203" spans="3:40">
      <c r="C203" s="4"/>
      <c r="D203" s="4"/>
      <c r="E203" s="4"/>
      <c r="F203" s="4"/>
      <c r="G203" s="4"/>
      <c r="H203" s="4"/>
      <c r="I203" s="4"/>
      <c r="J203" s="4"/>
      <c r="K203" s="4"/>
      <c r="L203" s="4"/>
      <c r="M203" s="4"/>
      <c r="N203" s="4"/>
      <c r="O203" s="4"/>
      <c r="P203" s="4"/>
      <c r="Q203" s="4"/>
      <c r="R203" s="4"/>
      <c r="S203" s="4"/>
      <c r="T203" s="4"/>
      <c r="U203" s="4"/>
      <c r="V203" s="4"/>
      <c r="W203" s="4"/>
      <c r="X203" s="4"/>
      <c r="Y203" s="4"/>
      <c r="Z203" s="4"/>
      <c r="AA203" s="4"/>
      <c r="AB203" s="4"/>
      <c r="AC203" s="4"/>
      <c r="AD203" s="4"/>
      <c r="AE203" s="4"/>
      <c r="AF203" s="4"/>
      <c r="AG203" s="4"/>
      <c r="AH203" s="4"/>
      <c r="AI203" s="4"/>
      <c r="AJ203" s="4"/>
      <c r="AK203" s="439"/>
      <c r="AL203" s="439"/>
      <c r="AM203" s="4"/>
      <c r="AN203" s="4"/>
    </row>
    <row r="204" spans="3:40">
      <c r="C204" s="4"/>
      <c r="D204" s="4"/>
      <c r="E204" s="4"/>
      <c r="F204" s="4"/>
      <c r="G204" s="4"/>
      <c r="H204" s="4"/>
      <c r="I204" s="4"/>
      <c r="J204" s="4"/>
      <c r="K204" s="4"/>
      <c r="L204" s="4"/>
      <c r="M204" s="4"/>
      <c r="N204" s="4"/>
      <c r="O204" s="4"/>
      <c r="P204" s="4"/>
      <c r="Q204" s="4"/>
      <c r="R204" s="4"/>
      <c r="S204" s="4"/>
      <c r="T204" s="4"/>
      <c r="U204" s="4"/>
      <c r="V204" s="4"/>
      <c r="W204" s="4"/>
      <c r="X204" s="4"/>
      <c r="Y204" s="4"/>
      <c r="Z204" s="4"/>
      <c r="AA204" s="4"/>
      <c r="AB204" s="4"/>
      <c r="AC204" s="4"/>
      <c r="AD204" s="4"/>
      <c r="AE204" s="4"/>
      <c r="AF204" s="4"/>
      <c r="AG204" s="4"/>
      <c r="AH204" s="4"/>
      <c r="AI204" s="4"/>
      <c r="AJ204" s="4"/>
      <c r="AK204" s="439"/>
      <c r="AL204" s="439"/>
      <c r="AM204" s="4"/>
      <c r="AN204" s="4"/>
    </row>
    <row r="205" spans="3:40">
      <c r="C205" s="4"/>
      <c r="D205" s="4"/>
      <c r="E205" s="4"/>
      <c r="F205" s="4"/>
      <c r="G205" s="4"/>
      <c r="H205" s="4"/>
      <c r="I205" s="4"/>
      <c r="J205" s="4"/>
      <c r="K205" s="4"/>
      <c r="L205" s="4"/>
      <c r="M205" s="4"/>
      <c r="N205" s="4"/>
      <c r="O205" s="4"/>
      <c r="P205" s="4"/>
      <c r="Q205" s="4"/>
      <c r="R205" s="4"/>
      <c r="S205" s="4"/>
      <c r="T205" s="4"/>
      <c r="U205" s="4"/>
      <c r="V205" s="4"/>
      <c r="W205" s="4"/>
      <c r="X205" s="4"/>
      <c r="Y205" s="4"/>
      <c r="Z205" s="4"/>
      <c r="AA205" s="4"/>
      <c r="AB205" s="4"/>
      <c r="AC205" s="4"/>
      <c r="AD205" s="4"/>
      <c r="AE205" s="4"/>
      <c r="AF205" s="4"/>
      <c r="AG205" s="4"/>
      <c r="AH205" s="4"/>
      <c r="AI205" s="4"/>
      <c r="AJ205" s="4"/>
      <c r="AK205" s="439"/>
      <c r="AL205" s="439"/>
      <c r="AM205" s="4"/>
      <c r="AN205" s="4"/>
    </row>
    <row r="206" spans="3:40">
      <c r="C206" s="4"/>
      <c r="D206" s="4"/>
      <c r="E206" s="4"/>
      <c r="F206" s="4"/>
      <c r="G206" s="4"/>
      <c r="H206" s="4"/>
      <c r="I206" s="4"/>
      <c r="J206" s="4"/>
      <c r="K206" s="4"/>
      <c r="L206" s="4"/>
      <c r="M206" s="4"/>
      <c r="N206" s="4"/>
      <c r="O206" s="4"/>
      <c r="P206" s="4"/>
      <c r="Q206" s="4"/>
      <c r="R206" s="4"/>
      <c r="S206" s="4"/>
      <c r="T206" s="4"/>
      <c r="U206" s="4"/>
      <c r="V206" s="4"/>
      <c r="W206" s="4"/>
      <c r="X206" s="4"/>
      <c r="Y206" s="4"/>
      <c r="Z206" s="4"/>
      <c r="AA206" s="4"/>
      <c r="AB206" s="4"/>
      <c r="AC206" s="4"/>
      <c r="AD206" s="4"/>
      <c r="AE206" s="4"/>
      <c r="AF206" s="4"/>
      <c r="AG206" s="4"/>
      <c r="AH206" s="4"/>
      <c r="AI206" s="4"/>
      <c r="AJ206" s="4"/>
      <c r="AK206" s="439"/>
      <c r="AL206" s="439"/>
      <c r="AM206" s="4"/>
      <c r="AN206" s="4"/>
    </row>
    <row r="207" spans="3:40">
      <c r="C207" s="4"/>
      <c r="D207" s="4"/>
      <c r="E207" s="4"/>
      <c r="F207" s="4"/>
      <c r="G207" s="4"/>
      <c r="H207" s="4"/>
      <c r="I207" s="4"/>
      <c r="J207" s="4"/>
      <c r="K207" s="4"/>
      <c r="L207" s="4"/>
      <c r="M207" s="4"/>
      <c r="N207" s="4"/>
      <c r="O207" s="4"/>
      <c r="P207" s="4"/>
      <c r="Q207" s="4"/>
      <c r="R207" s="4"/>
      <c r="S207" s="4"/>
      <c r="T207" s="4"/>
      <c r="U207" s="4"/>
      <c r="V207" s="4"/>
      <c r="W207" s="4"/>
      <c r="X207" s="4"/>
      <c r="Y207" s="4"/>
      <c r="Z207" s="4"/>
      <c r="AA207" s="4"/>
      <c r="AB207" s="4"/>
      <c r="AC207" s="4"/>
      <c r="AD207" s="4"/>
      <c r="AE207" s="4"/>
      <c r="AF207" s="4"/>
      <c r="AG207" s="4"/>
      <c r="AH207" s="4"/>
      <c r="AI207" s="4"/>
      <c r="AJ207" s="4"/>
      <c r="AK207" s="439"/>
      <c r="AL207" s="439"/>
      <c r="AM207" s="4"/>
      <c r="AN207" s="4"/>
    </row>
    <row r="208" spans="3:40">
      <c r="C208" s="4"/>
      <c r="D208" s="4"/>
      <c r="E208" s="4"/>
      <c r="F208" s="4"/>
      <c r="G208" s="4"/>
      <c r="H208" s="4"/>
      <c r="I208" s="4"/>
      <c r="J208" s="4"/>
      <c r="K208" s="4"/>
      <c r="L208" s="4"/>
      <c r="M208" s="4"/>
      <c r="N208" s="4"/>
      <c r="O208" s="4"/>
      <c r="P208" s="4"/>
      <c r="Q208" s="4"/>
      <c r="R208" s="4"/>
      <c r="S208" s="4"/>
      <c r="T208" s="4"/>
      <c r="U208" s="4"/>
      <c r="V208" s="4"/>
      <c r="W208" s="4"/>
      <c r="X208" s="4"/>
      <c r="Y208" s="4"/>
      <c r="Z208" s="4"/>
      <c r="AA208" s="4"/>
      <c r="AB208" s="4"/>
      <c r="AC208" s="4"/>
      <c r="AD208" s="4"/>
      <c r="AE208" s="4"/>
      <c r="AF208" s="4"/>
      <c r="AG208" s="4"/>
      <c r="AH208" s="4"/>
      <c r="AI208" s="4"/>
      <c r="AJ208" s="4"/>
      <c r="AK208" s="439"/>
      <c r="AL208" s="439"/>
      <c r="AM208" s="4"/>
      <c r="AN208" s="4"/>
    </row>
    <row r="209" spans="3:40">
      <c r="C209" s="4"/>
      <c r="D209" s="4"/>
      <c r="E209" s="4"/>
      <c r="F209" s="4"/>
      <c r="G209" s="4"/>
      <c r="H209" s="4"/>
      <c r="I209" s="4"/>
      <c r="J209" s="4"/>
      <c r="K209" s="4"/>
      <c r="L209" s="4"/>
      <c r="M209" s="4"/>
      <c r="N209" s="4"/>
      <c r="O209" s="4"/>
      <c r="P209" s="4"/>
      <c r="Q209" s="4"/>
      <c r="R209" s="4"/>
      <c r="S209" s="4"/>
      <c r="T209" s="4"/>
      <c r="U209" s="4"/>
      <c r="V209" s="4"/>
      <c r="W209" s="4"/>
      <c r="X209" s="4"/>
      <c r="Y209" s="4"/>
      <c r="Z209" s="4"/>
      <c r="AA209" s="4"/>
      <c r="AB209" s="4"/>
      <c r="AC209" s="4"/>
      <c r="AD209" s="4"/>
      <c r="AE209" s="4"/>
      <c r="AF209" s="4"/>
      <c r="AG209" s="4"/>
      <c r="AH209" s="4"/>
      <c r="AI209" s="4"/>
      <c r="AJ209" s="4"/>
      <c r="AK209" s="439"/>
      <c r="AL209" s="439"/>
      <c r="AM209" s="4"/>
      <c r="AN209" s="4"/>
    </row>
    <row r="210" spans="3:40">
      <c r="C210" s="4"/>
      <c r="D210" s="4"/>
      <c r="E210" s="4"/>
      <c r="F210" s="4"/>
      <c r="G210" s="4"/>
      <c r="H210" s="4"/>
      <c r="I210" s="4"/>
      <c r="J210" s="4"/>
      <c r="K210" s="4"/>
      <c r="L210" s="4"/>
      <c r="M210" s="4"/>
      <c r="N210" s="4"/>
      <c r="O210" s="4"/>
      <c r="P210" s="4"/>
      <c r="Q210" s="4"/>
      <c r="R210" s="4"/>
      <c r="S210" s="4"/>
      <c r="T210" s="4"/>
      <c r="U210" s="4"/>
      <c r="V210" s="4"/>
      <c r="W210" s="4"/>
      <c r="X210" s="4"/>
      <c r="Y210" s="4"/>
      <c r="Z210" s="4"/>
      <c r="AA210" s="4"/>
      <c r="AB210" s="4"/>
      <c r="AC210" s="4"/>
      <c r="AD210" s="4"/>
      <c r="AE210" s="4"/>
      <c r="AF210" s="4"/>
      <c r="AG210" s="4"/>
      <c r="AH210" s="4"/>
      <c r="AI210" s="4"/>
      <c r="AJ210" s="4"/>
      <c r="AK210" s="439"/>
      <c r="AL210" s="439"/>
      <c r="AM210" s="4"/>
      <c r="AN210" s="4"/>
    </row>
    <row r="211" spans="3:40">
      <c r="C211" s="4"/>
      <c r="D211" s="4"/>
      <c r="E211" s="4"/>
      <c r="F211" s="4"/>
      <c r="G211" s="4"/>
      <c r="H211" s="4"/>
      <c r="I211" s="4"/>
      <c r="J211" s="4"/>
      <c r="K211" s="4"/>
      <c r="L211" s="4"/>
      <c r="M211" s="4"/>
      <c r="N211" s="4"/>
      <c r="O211" s="4"/>
      <c r="P211" s="4"/>
      <c r="Q211" s="4"/>
      <c r="R211" s="4"/>
      <c r="S211" s="4"/>
      <c r="T211" s="4"/>
      <c r="U211" s="4"/>
      <c r="V211" s="4"/>
      <c r="W211" s="4"/>
      <c r="X211" s="4"/>
      <c r="Y211" s="4"/>
      <c r="Z211" s="4"/>
      <c r="AA211" s="4"/>
      <c r="AB211" s="4"/>
      <c r="AC211" s="4"/>
      <c r="AD211" s="4"/>
      <c r="AE211" s="4"/>
      <c r="AF211" s="4"/>
      <c r="AG211" s="4"/>
      <c r="AH211" s="4"/>
      <c r="AI211" s="4"/>
      <c r="AJ211" s="4"/>
      <c r="AK211" s="439"/>
      <c r="AL211" s="439"/>
      <c r="AM211" s="4"/>
      <c r="AN211" s="4"/>
    </row>
    <row r="212" spans="3:40">
      <c r="C212" s="4"/>
      <c r="D212" s="4"/>
      <c r="E212" s="4"/>
      <c r="F212" s="4"/>
      <c r="G212" s="4"/>
      <c r="H212" s="4"/>
      <c r="I212" s="4"/>
      <c r="J212" s="4"/>
      <c r="K212" s="4"/>
      <c r="L212" s="4"/>
      <c r="M212" s="4"/>
      <c r="N212" s="4"/>
      <c r="O212" s="4"/>
      <c r="P212" s="4"/>
      <c r="Q212" s="4"/>
      <c r="R212" s="4"/>
      <c r="S212" s="4"/>
      <c r="T212" s="4"/>
      <c r="U212" s="4"/>
      <c r="V212" s="4"/>
      <c r="W212" s="4"/>
      <c r="X212" s="4"/>
      <c r="Y212" s="4"/>
      <c r="Z212" s="4"/>
      <c r="AA212" s="4"/>
      <c r="AB212" s="4"/>
      <c r="AC212" s="4"/>
      <c r="AD212" s="4"/>
      <c r="AE212" s="4"/>
      <c r="AF212" s="4"/>
      <c r="AG212" s="4"/>
      <c r="AH212" s="4"/>
      <c r="AI212" s="4"/>
      <c r="AJ212" s="4"/>
      <c r="AK212" s="439"/>
      <c r="AL212" s="439"/>
      <c r="AM212" s="4"/>
      <c r="AN212" s="4"/>
    </row>
    <row r="213" spans="3:40">
      <c r="C213" s="4"/>
      <c r="D213" s="4"/>
      <c r="E213" s="4"/>
      <c r="F213" s="4"/>
      <c r="G213" s="4"/>
      <c r="H213" s="4"/>
      <c r="I213" s="4"/>
      <c r="J213" s="4"/>
      <c r="K213" s="4"/>
      <c r="L213" s="4"/>
      <c r="M213" s="4"/>
      <c r="N213" s="4"/>
      <c r="O213" s="4"/>
      <c r="P213" s="4"/>
      <c r="Q213" s="4"/>
      <c r="R213" s="4"/>
      <c r="S213" s="4"/>
      <c r="T213" s="4"/>
      <c r="U213" s="4"/>
      <c r="V213" s="4"/>
      <c r="W213" s="4"/>
      <c r="X213" s="4"/>
      <c r="Y213" s="4"/>
      <c r="Z213" s="4"/>
      <c r="AA213" s="4"/>
      <c r="AB213" s="4"/>
      <c r="AC213" s="4"/>
      <c r="AD213" s="4"/>
      <c r="AE213" s="4"/>
      <c r="AF213" s="4"/>
      <c r="AG213" s="4"/>
      <c r="AH213" s="4"/>
      <c r="AI213" s="4"/>
      <c r="AJ213" s="4"/>
      <c r="AK213" s="439"/>
      <c r="AL213" s="439"/>
      <c r="AM213" s="4"/>
      <c r="AN213" s="4"/>
    </row>
    <row r="214" spans="3:40">
      <c r="C214" s="4"/>
      <c r="D214" s="4"/>
      <c r="E214" s="4"/>
      <c r="F214" s="4"/>
      <c r="G214" s="4"/>
      <c r="H214" s="4"/>
      <c r="I214" s="4"/>
      <c r="J214" s="4"/>
      <c r="K214" s="4"/>
      <c r="L214" s="4"/>
      <c r="M214" s="4"/>
      <c r="N214" s="4"/>
      <c r="O214" s="4"/>
      <c r="P214" s="4"/>
      <c r="Q214" s="4"/>
      <c r="R214" s="4"/>
      <c r="S214" s="4"/>
      <c r="T214" s="4"/>
      <c r="U214" s="4"/>
      <c r="V214" s="4"/>
      <c r="W214" s="4"/>
      <c r="X214" s="4"/>
      <c r="Y214" s="4"/>
      <c r="Z214" s="4"/>
      <c r="AA214" s="4"/>
      <c r="AB214" s="4"/>
      <c r="AC214" s="4"/>
      <c r="AD214" s="4"/>
      <c r="AE214" s="4"/>
      <c r="AF214" s="4"/>
      <c r="AG214" s="4"/>
      <c r="AH214" s="4"/>
      <c r="AI214" s="4"/>
      <c r="AJ214" s="439"/>
      <c r="AK214" s="439"/>
      <c r="AL214" s="439"/>
      <c r="AM214" s="4"/>
      <c r="AN214" s="4"/>
    </row>
    <row r="215" spans="3:40">
      <c r="C215" s="4"/>
      <c r="D215" s="4"/>
      <c r="E215" s="4"/>
      <c r="F215" s="4"/>
      <c r="G215" s="4"/>
      <c r="H215" s="4"/>
      <c r="I215" s="4"/>
      <c r="J215" s="4"/>
      <c r="K215" s="4"/>
      <c r="L215" s="4"/>
      <c r="M215" s="4"/>
      <c r="N215" s="4"/>
      <c r="O215" s="4"/>
      <c r="P215" s="4"/>
      <c r="Q215" s="4"/>
      <c r="R215" s="4"/>
      <c r="S215" s="4"/>
      <c r="T215" s="4"/>
      <c r="U215" s="4"/>
      <c r="V215" s="4"/>
      <c r="W215" s="4"/>
      <c r="X215" s="4"/>
      <c r="Y215" s="4"/>
      <c r="Z215" s="4"/>
      <c r="AA215" s="4"/>
      <c r="AB215" s="4"/>
      <c r="AC215" s="4"/>
      <c r="AD215" s="4"/>
      <c r="AE215" s="4"/>
      <c r="AF215" s="4"/>
      <c r="AG215" s="4"/>
      <c r="AH215" s="4"/>
      <c r="AI215" s="4"/>
      <c r="AJ215" s="439"/>
      <c r="AK215" s="439"/>
      <c r="AL215" s="439"/>
      <c r="AM215" s="4"/>
      <c r="AN215" s="4"/>
    </row>
    <row r="216" spans="3:40">
      <c r="C216" s="4"/>
      <c r="D216" s="4"/>
      <c r="E216" s="4"/>
      <c r="F216" s="4"/>
      <c r="G216" s="4"/>
      <c r="H216" s="4"/>
      <c r="I216" s="4"/>
      <c r="J216" s="4"/>
      <c r="K216" s="4"/>
      <c r="L216" s="4"/>
      <c r="M216" s="4"/>
      <c r="N216" s="4"/>
      <c r="O216" s="4"/>
      <c r="P216" s="4"/>
      <c r="Q216" s="4"/>
      <c r="R216" s="4"/>
      <c r="S216" s="4"/>
      <c r="T216" s="4"/>
      <c r="U216" s="4"/>
      <c r="V216" s="4"/>
      <c r="W216" s="4"/>
      <c r="X216" s="4"/>
      <c r="Y216" s="4"/>
      <c r="Z216" s="4"/>
      <c r="AA216" s="4"/>
      <c r="AB216" s="4"/>
      <c r="AC216" s="4"/>
      <c r="AD216" s="4"/>
      <c r="AE216" s="4"/>
      <c r="AF216" s="4"/>
      <c r="AG216" s="4"/>
      <c r="AH216" s="4"/>
      <c r="AI216" s="4"/>
      <c r="AJ216" s="439"/>
      <c r="AK216" s="439"/>
      <c r="AL216" s="439"/>
      <c r="AM216" s="4"/>
      <c r="AN216" s="4"/>
    </row>
    <row r="217" spans="3:40">
      <c r="C217" s="4"/>
      <c r="D217" s="4"/>
      <c r="E217" s="4"/>
      <c r="F217" s="4"/>
      <c r="G217" s="4"/>
      <c r="H217" s="4"/>
      <c r="I217" s="4"/>
      <c r="J217" s="4"/>
      <c r="K217" s="4"/>
      <c r="L217" s="4"/>
      <c r="M217" s="4"/>
      <c r="N217" s="4"/>
      <c r="O217" s="4"/>
      <c r="P217" s="4"/>
      <c r="Q217" s="4"/>
      <c r="R217" s="4"/>
      <c r="S217" s="4"/>
      <c r="T217" s="4"/>
      <c r="U217" s="4"/>
      <c r="V217" s="4"/>
      <c r="W217" s="4"/>
      <c r="X217" s="4"/>
      <c r="Y217" s="4"/>
      <c r="Z217" s="4"/>
      <c r="AA217" s="4"/>
      <c r="AB217" s="4"/>
      <c r="AC217" s="4"/>
      <c r="AD217" s="4"/>
      <c r="AE217" s="4"/>
      <c r="AF217" s="4"/>
      <c r="AG217" s="4"/>
      <c r="AH217" s="4"/>
      <c r="AI217" s="4"/>
      <c r="AJ217" s="439"/>
      <c r="AK217" s="439"/>
      <c r="AL217" s="439"/>
      <c r="AM217" s="4"/>
      <c r="AN217" s="4"/>
    </row>
    <row r="218" spans="3:40">
      <c r="C218" s="4"/>
      <c r="D218" s="4"/>
      <c r="E218" s="4"/>
      <c r="F218" s="4"/>
      <c r="G218" s="4"/>
      <c r="H218" s="4"/>
      <c r="I218" s="4"/>
      <c r="J218" s="4"/>
      <c r="K218" s="4"/>
      <c r="L218" s="4"/>
      <c r="M218" s="4"/>
      <c r="N218" s="4"/>
      <c r="O218" s="4"/>
      <c r="P218" s="4"/>
      <c r="Q218" s="4"/>
      <c r="R218" s="4"/>
      <c r="S218" s="4"/>
      <c r="T218" s="4"/>
      <c r="U218" s="4"/>
      <c r="V218" s="4"/>
      <c r="W218" s="4"/>
      <c r="X218" s="4"/>
      <c r="Y218" s="4"/>
      <c r="Z218" s="4"/>
      <c r="AA218" s="4"/>
      <c r="AB218" s="4"/>
      <c r="AC218" s="4"/>
      <c r="AD218" s="4"/>
      <c r="AE218" s="4"/>
      <c r="AF218" s="4"/>
      <c r="AG218" s="4"/>
      <c r="AH218" s="4"/>
      <c r="AI218" s="4"/>
      <c r="AJ218" s="439"/>
      <c r="AK218" s="439"/>
      <c r="AL218" s="439"/>
      <c r="AM218" s="4"/>
      <c r="AN218" s="4"/>
    </row>
    <row r="219" spans="3:40">
      <c r="C219" s="4"/>
      <c r="D219" s="4"/>
      <c r="E219" s="4"/>
      <c r="F219" s="4"/>
      <c r="G219" s="4"/>
      <c r="H219" s="4"/>
      <c r="I219" s="4"/>
      <c r="J219" s="4"/>
      <c r="K219" s="4"/>
      <c r="L219" s="4"/>
      <c r="M219" s="4"/>
      <c r="N219" s="4"/>
      <c r="O219" s="4"/>
      <c r="P219" s="4"/>
      <c r="Q219" s="4"/>
      <c r="R219" s="4"/>
      <c r="S219" s="4"/>
      <c r="T219" s="4"/>
      <c r="U219" s="4"/>
      <c r="V219" s="4"/>
      <c r="W219" s="4"/>
      <c r="X219" s="4"/>
      <c r="Y219" s="4"/>
      <c r="Z219" s="4"/>
      <c r="AA219" s="4"/>
      <c r="AB219" s="4"/>
      <c r="AC219" s="4"/>
      <c r="AD219" s="4"/>
      <c r="AE219" s="4"/>
      <c r="AF219" s="4"/>
      <c r="AG219" s="4"/>
      <c r="AH219" s="4"/>
      <c r="AI219" s="4"/>
      <c r="AJ219" s="439"/>
      <c r="AK219" s="439"/>
      <c r="AL219" s="439"/>
      <c r="AM219" s="4"/>
      <c r="AN219" s="4"/>
    </row>
    <row r="220" spans="3:40">
      <c r="C220" s="4"/>
      <c r="D220" s="4"/>
      <c r="E220" s="4"/>
      <c r="F220" s="4"/>
      <c r="G220" s="4"/>
      <c r="H220" s="4"/>
      <c r="I220" s="4"/>
      <c r="J220" s="4"/>
      <c r="K220" s="4"/>
      <c r="L220" s="4"/>
      <c r="M220" s="4"/>
      <c r="N220" s="4"/>
      <c r="O220" s="4"/>
      <c r="P220" s="4"/>
      <c r="Q220" s="4"/>
      <c r="R220" s="4"/>
      <c r="S220" s="4"/>
      <c r="T220" s="4"/>
      <c r="U220" s="4"/>
      <c r="V220" s="4"/>
      <c r="W220" s="4"/>
      <c r="X220" s="4"/>
      <c r="Y220" s="4"/>
      <c r="Z220" s="4"/>
      <c r="AA220" s="4"/>
      <c r="AB220" s="4"/>
      <c r="AC220" s="4"/>
      <c r="AD220" s="4"/>
      <c r="AE220" s="4"/>
      <c r="AF220" s="4"/>
      <c r="AG220" s="4"/>
      <c r="AH220" s="4"/>
      <c r="AI220" s="4"/>
      <c r="AJ220" s="439"/>
      <c r="AK220" s="439"/>
      <c r="AL220" s="439"/>
      <c r="AM220" s="4"/>
      <c r="AN220" s="4"/>
    </row>
    <row r="221" spans="3:40">
      <c r="C221" s="4"/>
      <c r="D221" s="4"/>
      <c r="E221" s="4"/>
      <c r="F221" s="4"/>
      <c r="G221" s="4"/>
      <c r="H221" s="4"/>
      <c r="I221" s="4"/>
      <c r="J221" s="4"/>
      <c r="K221" s="4"/>
      <c r="L221" s="4"/>
      <c r="M221" s="4"/>
      <c r="N221" s="4"/>
      <c r="O221" s="4"/>
      <c r="P221" s="4"/>
      <c r="Q221" s="4"/>
      <c r="R221" s="4"/>
      <c r="S221" s="4"/>
      <c r="T221" s="4"/>
      <c r="U221" s="4"/>
      <c r="V221" s="4"/>
      <c r="W221" s="4"/>
      <c r="X221" s="4"/>
      <c r="Y221" s="4"/>
      <c r="Z221" s="4"/>
      <c r="AA221" s="4"/>
      <c r="AB221" s="4"/>
      <c r="AC221" s="4"/>
      <c r="AD221" s="4"/>
      <c r="AE221" s="4"/>
      <c r="AF221" s="4"/>
      <c r="AG221" s="4"/>
      <c r="AH221" s="4"/>
      <c r="AI221" s="4"/>
      <c r="AJ221" s="439"/>
      <c r="AK221" s="439"/>
      <c r="AL221" s="439"/>
      <c r="AM221" s="4"/>
      <c r="AN221" s="4"/>
    </row>
    <row r="222" spans="3:40">
      <c r="C222" s="4"/>
      <c r="D222" s="4"/>
      <c r="E222" s="4"/>
      <c r="F222" s="4"/>
      <c r="G222" s="4"/>
      <c r="H222" s="4"/>
      <c r="I222" s="4"/>
      <c r="J222" s="4"/>
      <c r="K222" s="4"/>
      <c r="L222" s="4"/>
      <c r="M222" s="4"/>
      <c r="N222" s="4"/>
      <c r="O222" s="4"/>
      <c r="P222" s="4"/>
      <c r="Q222" s="4"/>
      <c r="R222" s="4"/>
      <c r="S222" s="4"/>
      <c r="T222" s="4"/>
      <c r="U222" s="4"/>
      <c r="V222" s="4"/>
      <c r="W222" s="4"/>
      <c r="X222" s="4"/>
      <c r="Y222" s="4"/>
      <c r="Z222" s="4"/>
      <c r="AA222" s="4"/>
      <c r="AB222" s="4"/>
      <c r="AC222" s="4"/>
      <c r="AD222" s="4"/>
      <c r="AE222" s="4"/>
      <c r="AF222" s="4"/>
      <c r="AG222" s="4"/>
      <c r="AH222" s="4"/>
      <c r="AI222" s="4"/>
      <c r="AJ222" s="439"/>
      <c r="AK222" s="439"/>
      <c r="AL222" s="439"/>
      <c r="AM222" s="4"/>
      <c r="AN222" s="4"/>
    </row>
    <row r="223" spans="3:40">
      <c r="C223" s="4"/>
      <c r="D223" s="4"/>
      <c r="E223" s="4"/>
      <c r="F223" s="4"/>
      <c r="G223" s="4"/>
      <c r="H223" s="4"/>
      <c r="I223" s="4"/>
      <c r="J223" s="4"/>
      <c r="K223" s="4"/>
      <c r="L223" s="4"/>
      <c r="M223" s="4"/>
      <c r="N223" s="4"/>
      <c r="O223" s="4"/>
      <c r="P223" s="4"/>
      <c r="Q223" s="4"/>
      <c r="R223" s="4"/>
      <c r="S223" s="4"/>
      <c r="T223" s="4"/>
      <c r="U223" s="4"/>
      <c r="V223" s="4"/>
      <c r="W223" s="4"/>
      <c r="X223" s="4"/>
      <c r="Y223" s="4"/>
      <c r="Z223" s="4"/>
      <c r="AA223" s="4"/>
      <c r="AB223" s="4"/>
      <c r="AC223" s="4"/>
      <c r="AD223" s="4"/>
      <c r="AE223" s="4"/>
      <c r="AF223" s="4"/>
      <c r="AG223" s="4"/>
      <c r="AH223" s="4"/>
      <c r="AI223" s="4"/>
      <c r="AJ223" s="439"/>
      <c r="AK223" s="439"/>
      <c r="AL223" s="439"/>
      <c r="AM223" s="4"/>
      <c r="AN223" s="4"/>
    </row>
    <row r="224" spans="3:40">
      <c r="C224" s="4"/>
      <c r="D224" s="4"/>
      <c r="E224" s="4"/>
      <c r="F224" s="4"/>
      <c r="G224" s="4"/>
      <c r="H224" s="4"/>
      <c r="I224" s="4"/>
      <c r="J224" s="4"/>
      <c r="K224" s="4"/>
      <c r="L224" s="4"/>
      <c r="M224" s="4"/>
      <c r="N224" s="4"/>
      <c r="O224" s="4"/>
      <c r="P224" s="4"/>
      <c r="Q224" s="4"/>
      <c r="R224" s="4"/>
      <c r="S224" s="4"/>
      <c r="T224" s="4"/>
      <c r="U224" s="4"/>
      <c r="V224" s="4"/>
      <c r="W224" s="4"/>
      <c r="X224" s="4"/>
      <c r="Y224" s="4"/>
      <c r="Z224" s="4"/>
      <c r="AA224" s="4"/>
      <c r="AB224" s="4"/>
      <c r="AC224" s="4"/>
      <c r="AD224" s="4"/>
      <c r="AE224" s="4"/>
      <c r="AF224" s="4"/>
      <c r="AG224" s="4"/>
      <c r="AH224" s="4"/>
      <c r="AI224" s="4"/>
      <c r="AJ224" s="439"/>
      <c r="AK224" s="439"/>
      <c r="AL224" s="439"/>
      <c r="AM224" s="4"/>
      <c r="AN224" s="4"/>
    </row>
    <row r="225" spans="3:40">
      <c r="C225" s="4"/>
      <c r="D225" s="4"/>
      <c r="E225" s="4"/>
      <c r="F225" s="4"/>
      <c r="G225" s="894"/>
      <c r="H225" s="4"/>
      <c r="I225" s="4"/>
      <c r="J225" s="4"/>
      <c r="K225" s="4"/>
      <c r="L225" s="4"/>
      <c r="M225" s="4"/>
      <c r="N225" s="4"/>
      <c r="O225" s="4"/>
      <c r="P225" s="4"/>
      <c r="Q225" s="4"/>
      <c r="R225" s="4"/>
      <c r="S225" s="4"/>
      <c r="T225" s="4"/>
      <c r="U225" s="4"/>
      <c r="V225" s="4"/>
      <c r="W225" s="4"/>
      <c r="X225" s="4"/>
      <c r="Y225" s="4"/>
      <c r="Z225" s="4"/>
      <c r="AA225" s="4"/>
      <c r="AB225" s="4"/>
      <c r="AC225" s="4"/>
      <c r="AD225" s="4"/>
      <c r="AE225" s="4"/>
      <c r="AF225" s="4"/>
      <c r="AG225" s="4"/>
      <c r="AH225" s="4"/>
      <c r="AI225" s="4"/>
      <c r="AJ225" s="4"/>
      <c r="AK225" s="4"/>
      <c r="AL225" s="439"/>
      <c r="AM225" s="4"/>
      <c r="AN225" s="4"/>
    </row>
    <row r="226" spans="3:40">
      <c r="C226" s="4"/>
      <c r="D226" s="4"/>
      <c r="E226" s="4"/>
      <c r="F226" s="4"/>
      <c r="G226" s="894"/>
      <c r="H226" s="4"/>
      <c r="I226" s="4"/>
      <c r="J226" s="4"/>
      <c r="K226" s="4"/>
      <c r="L226" s="4"/>
      <c r="M226" s="4"/>
      <c r="N226" s="4"/>
      <c r="O226" s="4"/>
      <c r="P226" s="4"/>
      <c r="Q226" s="4"/>
      <c r="R226" s="4"/>
      <c r="S226" s="4"/>
      <c r="T226" s="4"/>
      <c r="U226" s="4"/>
      <c r="V226" s="4"/>
      <c r="W226" s="4"/>
      <c r="X226" s="4"/>
      <c r="Y226" s="4"/>
      <c r="Z226" s="4"/>
      <c r="AA226" s="4"/>
      <c r="AB226" s="4"/>
      <c r="AC226" s="4"/>
      <c r="AD226" s="4"/>
      <c r="AE226" s="4"/>
      <c r="AF226" s="4"/>
      <c r="AG226" s="4"/>
      <c r="AH226" s="4"/>
      <c r="AI226" s="4"/>
      <c r="AJ226" s="439"/>
      <c r="AK226" s="439"/>
      <c r="AL226" s="439"/>
      <c r="AM226" s="4"/>
      <c r="AN226" s="4"/>
    </row>
    <row r="227" spans="3:40">
      <c r="C227" s="4"/>
      <c r="D227" s="4"/>
      <c r="E227" s="4"/>
      <c r="F227" s="4"/>
      <c r="G227" s="894"/>
      <c r="H227" s="4"/>
      <c r="I227" s="4"/>
      <c r="J227" s="4"/>
      <c r="K227" s="4"/>
      <c r="L227" s="4"/>
      <c r="M227" s="4"/>
      <c r="N227" s="4"/>
      <c r="O227" s="4"/>
      <c r="P227" s="4"/>
      <c r="Q227" s="4"/>
      <c r="R227" s="4"/>
      <c r="S227" s="4"/>
      <c r="T227" s="4"/>
      <c r="U227" s="4"/>
      <c r="V227" s="4"/>
      <c r="W227" s="4"/>
      <c r="X227" s="4"/>
      <c r="Y227" s="4"/>
      <c r="Z227" s="4"/>
      <c r="AA227" s="4"/>
      <c r="AB227" s="4"/>
      <c r="AC227" s="4"/>
      <c r="AD227" s="4"/>
      <c r="AE227" s="4"/>
      <c r="AF227" s="4"/>
      <c r="AG227" s="4"/>
      <c r="AH227" s="4"/>
      <c r="AI227" s="4"/>
      <c r="AJ227" s="439"/>
      <c r="AK227" s="439"/>
      <c r="AL227" s="439"/>
      <c r="AM227" s="4"/>
      <c r="AN227" s="4"/>
    </row>
    <row r="228" spans="3:40">
      <c r="C228" s="4"/>
      <c r="D228" s="4"/>
      <c r="E228" s="4"/>
      <c r="F228" s="4"/>
      <c r="G228" s="4"/>
      <c r="H228" s="4"/>
      <c r="I228" s="4"/>
      <c r="J228" s="4"/>
      <c r="K228" s="4"/>
      <c r="L228" s="4"/>
      <c r="M228" s="4"/>
      <c r="N228" s="4"/>
      <c r="O228" s="4"/>
      <c r="P228" s="4"/>
      <c r="Q228" s="4"/>
      <c r="R228" s="4"/>
      <c r="S228" s="4"/>
      <c r="T228" s="4"/>
      <c r="U228" s="4"/>
      <c r="V228" s="4"/>
      <c r="W228" s="4"/>
      <c r="X228" s="4"/>
      <c r="Y228" s="4"/>
      <c r="Z228" s="4"/>
      <c r="AA228" s="4"/>
      <c r="AB228" s="4"/>
      <c r="AC228" s="4"/>
      <c r="AD228" s="4"/>
      <c r="AE228" s="4"/>
      <c r="AF228" s="4"/>
      <c r="AG228" s="4"/>
      <c r="AH228" s="4"/>
      <c r="AI228" s="4"/>
      <c r="AJ228" s="439"/>
      <c r="AK228" s="439"/>
      <c r="AL228" s="439"/>
      <c r="AM228" s="4"/>
      <c r="AN228" s="4"/>
    </row>
    <row r="229" spans="3:40">
      <c r="C229" s="4"/>
      <c r="D229" s="4"/>
      <c r="E229" s="4"/>
      <c r="F229" s="4"/>
      <c r="G229" s="4"/>
      <c r="H229" s="4"/>
      <c r="I229" s="4"/>
      <c r="J229" s="4"/>
      <c r="K229" s="4"/>
      <c r="L229" s="4"/>
      <c r="M229" s="4"/>
      <c r="N229" s="4"/>
      <c r="O229" s="4"/>
      <c r="P229" s="4"/>
      <c r="Q229" s="4"/>
      <c r="R229" s="4"/>
      <c r="S229" s="4"/>
      <c r="T229" s="4"/>
      <c r="U229" s="4"/>
      <c r="V229" s="4"/>
      <c r="W229" s="4"/>
      <c r="X229" s="4"/>
      <c r="Y229" s="4"/>
      <c r="Z229" s="4"/>
      <c r="AA229" s="4"/>
      <c r="AB229" s="4"/>
      <c r="AC229" s="4"/>
      <c r="AD229" s="4"/>
      <c r="AE229" s="4"/>
      <c r="AF229" s="4"/>
      <c r="AG229" s="4"/>
      <c r="AH229" s="4"/>
      <c r="AI229" s="4"/>
      <c r="AJ229" s="439"/>
      <c r="AK229" s="439"/>
      <c r="AL229" s="439"/>
      <c r="AM229" s="4"/>
      <c r="AN229" s="4"/>
    </row>
    <row r="230" spans="3:40">
      <c r="C230" s="4"/>
      <c r="D230" s="4"/>
      <c r="E230" s="4"/>
      <c r="F230" s="4"/>
      <c r="G230" s="4"/>
      <c r="H230" s="4"/>
      <c r="I230" s="4"/>
      <c r="J230" s="4"/>
      <c r="K230" s="4"/>
      <c r="L230" s="4"/>
      <c r="M230" s="4"/>
      <c r="N230" s="4"/>
      <c r="O230" s="4"/>
      <c r="P230" s="4"/>
      <c r="Q230" s="4"/>
      <c r="R230" s="4"/>
      <c r="S230" s="4"/>
      <c r="T230" s="4"/>
      <c r="U230" s="4"/>
      <c r="V230" s="4"/>
      <c r="W230" s="4"/>
      <c r="X230" s="4"/>
      <c r="Y230" s="4"/>
      <c r="Z230" s="4"/>
      <c r="AA230" s="4"/>
      <c r="AB230" s="4"/>
      <c r="AC230" s="4"/>
      <c r="AD230" s="4"/>
      <c r="AE230" s="4"/>
      <c r="AF230" s="4"/>
      <c r="AG230" s="4"/>
      <c r="AH230" s="4"/>
      <c r="AI230" s="4"/>
      <c r="AJ230" s="439"/>
      <c r="AK230" s="439"/>
      <c r="AL230" s="439"/>
      <c r="AM230" s="4"/>
      <c r="AN230" s="4"/>
    </row>
    <row r="231" spans="3:40">
      <c r="C231" s="4"/>
      <c r="D231" s="4"/>
      <c r="E231" s="4"/>
      <c r="F231" s="4"/>
      <c r="G231" s="4"/>
      <c r="H231" s="4"/>
      <c r="I231" s="4"/>
      <c r="J231" s="4"/>
      <c r="K231" s="4"/>
      <c r="L231" s="4"/>
      <c r="M231" s="4"/>
      <c r="N231" s="4"/>
      <c r="O231" s="4"/>
      <c r="P231" s="4"/>
      <c r="Q231" s="4"/>
      <c r="R231" s="4"/>
      <c r="S231" s="4"/>
      <c r="T231" s="4"/>
      <c r="U231" s="4"/>
      <c r="V231" s="4"/>
      <c r="W231" s="4"/>
      <c r="X231" s="4"/>
      <c r="Y231" s="4"/>
      <c r="Z231" s="4"/>
      <c r="AA231" s="4"/>
      <c r="AB231" s="4"/>
      <c r="AC231" s="4"/>
      <c r="AD231" s="4"/>
      <c r="AE231" s="4"/>
      <c r="AF231" s="4"/>
      <c r="AG231" s="4"/>
      <c r="AH231" s="4"/>
      <c r="AI231" s="4"/>
      <c r="AJ231" s="439"/>
      <c r="AK231" s="439"/>
      <c r="AL231" s="439"/>
      <c r="AM231" s="4"/>
      <c r="AN231" s="4"/>
    </row>
    <row r="232" spans="3:40">
      <c r="C232" s="4"/>
      <c r="D232" s="4"/>
      <c r="E232" s="4"/>
      <c r="F232" s="4"/>
      <c r="G232" s="4"/>
      <c r="H232" s="4"/>
      <c r="I232" s="4"/>
      <c r="J232" s="4"/>
      <c r="K232" s="4"/>
      <c r="L232" s="4"/>
      <c r="M232" s="4"/>
      <c r="N232" s="4"/>
      <c r="O232" s="4"/>
      <c r="P232" s="4"/>
      <c r="Q232" s="4"/>
      <c r="R232" s="4"/>
      <c r="S232" s="4"/>
      <c r="T232" s="4"/>
      <c r="U232" s="4"/>
      <c r="V232" s="4"/>
      <c r="W232" s="4"/>
      <c r="X232" s="4"/>
      <c r="Y232" s="4"/>
      <c r="Z232" s="4"/>
      <c r="AA232" s="4"/>
      <c r="AB232" s="4"/>
      <c r="AC232" s="4"/>
      <c r="AD232" s="4"/>
      <c r="AE232" s="4"/>
      <c r="AF232" s="4"/>
      <c r="AG232" s="4"/>
      <c r="AH232" s="4"/>
      <c r="AI232" s="4"/>
      <c r="AJ232" s="439"/>
      <c r="AK232" s="439"/>
      <c r="AL232" s="439"/>
      <c r="AM232" s="4"/>
      <c r="AN232" s="4"/>
    </row>
    <row r="233" spans="3:40">
      <c r="C233" s="4"/>
      <c r="D233" s="4"/>
      <c r="E233" s="4"/>
      <c r="F233" s="4"/>
      <c r="G233" s="4"/>
      <c r="H233" s="4"/>
      <c r="I233" s="4"/>
      <c r="J233" s="4"/>
      <c r="K233" s="4"/>
      <c r="L233" s="4"/>
      <c r="M233" s="4"/>
      <c r="N233" s="4"/>
      <c r="O233" s="4"/>
      <c r="P233" s="4"/>
      <c r="Q233" s="4"/>
      <c r="R233" s="4"/>
      <c r="S233" s="4"/>
      <c r="T233" s="4"/>
      <c r="U233" s="4"/>
      <c r="V233" s="4"/>
      <c r="W233" s="4"/>
      <c r="X233" s="4"/>
      <c r="Y233" s="4"/>
      <c r="Z233" s="4"/>
      <c r="AA233" s="4"/>
      <c r="AB233" s="4"/>
      <c r="AC233" s="4"/>
      <c r="AD233" s="4"/>
      <c r="AE233" s="4"/>
      <c r="AF233" s="4"/>
      <c r="AG233" s="4"/>
      <c r="AH233" s="4"/>
      <c r="AI233" s="4"/>
      <c r="AJ233" s="439"/>
      <c r="AK233" s="439"/>
      <c r="AL233" s="439"/>
      <c r="AM233" s="4"/>
      <c r="AN233" s="4"/>
    </row>
    <row r="234" spans="3:40">
      <c r="C234" s="4"/>
      <c r="D234" s="4"/>
      <c r="E234" s="4"/>
      <c r="F234" s="4"/>
      <c r="G234" s="4"/>
      <c r="H234" s="4"/>
      <c r="I234" s="4"/>
      <c r="J234" s="4"/>
      <c r="K234" s="4"/>
      <c r="L234" s="4"/>
      <c r="M234" s="4"/>
      <c r="N234" s="4"/>
      <c r="O234" s="4"/>
      <c r="P234" s="4"/>
      <c r="Q234" s="4"/>
      <c r="R234" s="4"/>
      <c r="S234" s="4"/>
      <c r="T234" s="4"/>
      <c r="U234" s="4"/>
      <c r="V234" s="4"/>
      <c r="W234" s="4"/>
      <c r="X234" s="4"/>
      <c r="Y234" s="4"/>
      <c r="Z234" s="4"/>
      <c r="AA234" s="4"/>
      <c r="AB234" s="4"/>
      <c r="AC234" s="4"/>
      <c r="AD234" s="4"/>
      <c r="AE234" s="4"/>
      <c r="AF234" s="4"/>
      <c r="AG234" s="4"/>
      <c r="AH234" s="4"/>
      <c r="AI234" s="4"/>
      <c r="AJ234" s="439"/>
      <c r="AK234" s="439"/>
      <c r="AL234" s="439"/>
      <c r="AM234" s="4"/>
      <c r="AN234" s="4"/>
    </row>
    <row r="235" spans="3:40">
      <c r="C235" s="4"/>
      <c r="D235" s="4"/>
      <c r="E235" s="4"/>
      <c r="F235" s="4"/>
      <c r="G235" s="4"/>
      <c r="H235" s="4"/>
      <c r="I235" s="4"/>
      <c r="J235" s="4"/>
      <c r="K235" s="4"/>
      <c r="L235" s="4"/>
      <c r="M235" s="4"/>
      <c r="N235" s="4"/>
      <c r="O235" s="4"/>
      <c r="P235" s="4"/>
      <c r="Q235" s="4"/>
      <c r="R235" s="4"/>
      <c r="S235" s="4"/>
      <c r="T235" s="4"/>
      <c r="U235" s="4"/>
      <c r="V235" s="4"/>
      <c r="W235" s="4"/>
      <c r="X235" s="4"/>
      <c r="Y235" s="4"/>
      <c r="Z235" s="4"/>
      <c r="AA235" s="4"/>
      <c r="AB235" s="4"/>
      <c r="AC235" s="4"/>
      <c r="AD235" s="4"/>
      <c r="AE235" s="4"/>
      <c r="AF235" s="4"/>
      <c r="AG235" s="4"/>
      <c r="AH235" s="4"/>
      <c r="AI235" s="4"/>
      <c r="AJ235" s="439"/>
      <c r="AK235" s="439"/>
      <c r="AL235" s="439"/>
      <c r="AM235" s="4"/>
      <c r="AN235" s="4"/>
    </row>
    <row r="236" spans="3:40">
      <c r="C236" s="4"/>
      <c r="D236" s="4"/>
      <c r="E236" s="4"/>
      <c r="F236" s="4"/>
      <c r="G236" s="4"/>
      <c r="H236" s="4"/>
      <c r="I236" s="4"/>
      <c r="J236" s="4"/>
      <c r="K236" s="4"/>
      <c r="L236" s="4"/>
      <c r="M236" s="4"/>
      <c r="N236" s="4"/>
      <c r="O236" s="4"/>
      <c r="P236" s="4"/>
      <c r="Q236" s="4"/>
      <c r="R236" s="4"/>
      <c r="S236" s="4"/>
      <c r="T236" s="4"/>
      <c r="U236" s="4"/>
      <c r="V236" s="4"/>
      <c r="W236" s="4"/>
      <c r="X236" s="4"/>
      <c r="Y236" s="4"/>
      <c r="Z236" s="4"/>
      <c r="AA236" s="4"/>
      <c r="AB236" s="4"/>
      <c r="AC236" s="4"/>
      <c r="AD236" s="4"/>
      <c r="AE236" s="4"/>
      <c r="AF236" s="4"/>
      <c r="AG236" s="4"/>
      <c r="AH236" s="4"/>
      <c r="AI236" s="4"/>
      <c r="AJ236" s="439"/>
      <c r="AK236" s="439"/>
      <c r="AL236" s="439"/>
      <c r="AM236" s="4"/>
      <c r="AN236" s="4"/>
    </row>
    <row r="237" spans="3:40">
      <c r="C237" s="4"/>
      <c r="D237" s="4"/>
      <c r="E237" s="4"/>
      <c r="F237" s="4"/>
      <c r="G237" s="4"/>
      <c r="H237" s="4"/>
      <c r="I237" s="4"/>
      <c r="J237" s="4"/>
      <c r="K237" s="4"/>
      <c r="L237" s="4"/>
      <c r="M237" s="4"/>
      <c r="N237" s="4"/>
      <c r="O237" s="4"/>
      <c r="P237" s="4"/>
      <c r="Q237" s="4"/>
      <c r="R237" s="4"/>
      <c r="S237" s="4"/>
      <c r="T237" s="4"/>
      <c r="U237" s="4"/>
      <c r="V237" s="4"/>
      <c r="W237" s="4"/>
      <c r="X237" s="4"/>
      <c r="Y237" s="4"/>
      <c r="Z237" s="4"/>
      <c r="AA237" s="4"/>
      <c r="AB237" s="4"/>
      <c r="AC237" s="4"/>
      <c r="AD237" s="4"/>
      <c r="AE237" s="4"/>
      <c r="AF237" s="4"/>
      <c r="AG237" s="4"/>
      <c r="AH237" s="4"/>
      <c r="AI237" s="4"/>
      <c r="AJ237" s="439"/>
      <c r="AK237" s="439"/>
      <c r="AL237" s="439"/>
      <c r="AM237" s="4"/>
      <c r="AN237" s="4"/>
    </row>
    <row r="238" spans="3:40">
      <c r="C238" s="4"/>
      <c r="D238" s="4"/>
      <c r="E238" s="4"/>
      <c r="F238" s="4"/>
      <c r="G238" s="4"/>
      <c r="H238" s="4"/>
      <c r="I238" s="4"/>
      <c r="J238" s="4"/>
      <c r="K238" s="4"/>
      <c r="L238" s="4"/>
      <c r="M238" s="4"/>
      <c r="N238" s="4"/>
      <c r="O238" s="4"/>
      <c r="P238" s="4"/>
      <c r="Q238" s="4"/>
      <c r="R238" s="4"/>
      <c r="S238" s="4"/>
      <c r="T238" s="4"/>
      <c r="U238" s="4"/>
      <c r="V238" s="4"/>
      <c r="W238" s="4"/>
      <c r="X238" s="4"/>
      <c r="Y238" s="4"/>
      <c r="Z238" s="4"/>
      <c r="AA238" s="4"/>
      <c r="AB238" s="4"/>
      <c r="AC238" s="4"/>
      <c r="AD238" s="4"/>
      <c r="AE238" s="4"/>
      <c r="AF238" s="4"/>
      <c r="AG238" s="4"/>
      <c r="AH238" s="4"/>
      <c r="AI238" s="4"/>
      <c r="AJ238" s="439"/>
      <c r="AK238" s="439"/>
      <c r="AL238" s="439"/>
      <c r="AM238" s="4"/>
      <c r="AN238" s="4"/>
    </row>
    <row r="239" spans="3:40">
      <c r="C239" s="4"/>
      <c r="D239" s="4"/>
      <c r="E239" s="4"/>
      <c r="F239" s="4"/>
      <c r="G239" s="4"/>
      <c r="H239" s="4"/>
      <c r="I239" s="4"/>
      <c r="J239" s="4"/>
      <c r="K239" s="4"/>
      <c r="L239" s="4"/>
      <c r="M239" s="4"/>
      <c r="N239" s="4"/>
      <c r="O239" s="4"/>
      <c r="P239" s="4"/>
      <c r="Q239" s="4"/>
      <c r="R239" s="4"/>
      <c r="S239" s="4"/>
      <c r="T239" s="4"/>
      <c r="U239" s="4"/>
      <c r="V239" s="4"/>
      <c r="W239" s="4"/>
      <c r="X239" s="4"/>
      <c r="Y239" s="4"/>
      <c r="Z239" s="4"/>
      <c r="AA239" s="4"/>
      <c r="AB239" s="4"/>
      <c r="AC239" s="4"/>
      <c r="AD239" s="4"/>
      <c r="AE239" s="4"/>
      <c r="AF239" s="4"/>
      <c r="AG239" s="4"/>
      <c r="AH239" s="4"/>
      <c r="AI239" s="4"/>
      <c r="AJ239" s="439"/>
      <c r="AK239" s="439"/>
      <c r="AL239" s="439"/>
      <c r="AM239" s="4"/>
      <c r="AN239" s="4"/>
    </row>
    <row r="240" spans="3:40">
      <c r="C240" s="4"/>
      <c r="D240" s="4"/>
      <c r="E240" s="4"/>
      <c r="F240" s="4"/>
      <c r="G240" s="4"/>
      <c r="H240" s="4"/>
      <c r="I240" s="4"/>
      <c r="J240" s="4"/>
      <c r="K240" s="4"/>
      <c r="L240" s="4"/>
      <c r="M240" s="4"/>
      <c r="N240" s="4"/>
      <c r="O240" s="4"/>
      <c r="P240" s="4"/>
      <c r="Q240" s="4"/>
      <c r="R240" s="4"/>
      <c r="S240" s="4"/>
      <c r="T240" s="4"/>
      <c r="U240" s="4"/>
      <c r="V240" s="4"/>
      <c r="W240" s="4"/>
      <c r="X240" s="4"/>
      <c r="Y240" s="4"/>
      <c r="Z240" s="4"/>
      <c r="AA240" s="4"/>
      <c r="AB240" s="4"/>
      <c r="AC240" s="4"/>
      <c r="AD240" s="4"/>
      <c r="AE240" s="4"/>
      <c r="AF240" s="4"/>
      <c r="AG240" s="4"/>
      <c r="AH240" s="4"/>
      <c r="AI240" s="4"/>
      <c r="AJ240" s="4"/>
      <c r="AK240" s="439"/>
      <c r="AL240" s="439"/>
      <c r="AM240" s="4"/>
      <c r="AN240" s="4"/>
    </row>
    <row r="241" spans="3:40">
      <c r="C241" s="4"/>
      <c r="D241" s="4"/>
      <c r="E241" s="4"/>
      <c r="F241" s="4"/>
      <c r="G241" s="4"/>
      <c r="H241" s="4"/>
      <c r="I241" s="4"/>
      <c r="J241" s="4"/>
      <c r="K241" s="4"/>
      <c r="L241" s="4"/>
      <c r="M241" s="4"/>
      <c r="N241" s="4"/>
      <c r="O241" s="4"/>
      <c r="P241" s="4"/>
      <c r="Q241" s="4"/>
      <c r="R241" s="4"/>
      <c r="S241" s="4"/>
      <c r="T241" s="4"/>
      <c r="U241" s="4"/>
      <c r="V241" s="4"/>
      <c r="W241" s="4"/>
      <c r="X241" s="4"/>
      <c r="Y241" s="4"/>
      <c r="Z241" s="4"/>
      <c r="AA241" s="4"/>
      <c r="AB241" s="4"/>
      <c r="AC241" s="4"/>
      <c r="AD241" s="4"/>
      <c r="AE241" s="4"/>
      <c r="AF241" s="4"/>
      <c r="AG241" s="4"/>
      <c r="AH241" s="4"/>
      <c r="AI241" s="4"/>
      <c r="AJ241" s="4"/>
      <c r="AK241" s="439"/>
      <c r="AL241" s="439"/>
      <c r="AM241" s="4"/>
      <c r="AN241" s="4"/>
    </row>
    <row r="242" spans="3:40">
      <c r="C242" s="4"/>
      <c r="D242" s="4"/>
      <c r="E242" s="4"/>
      <c r="F242" s="4"/>
      <c r="G242" s="4"/>
      <c r="H242" s="4"/>
      <c r="I242" s="4"/>
      <c r="J242" s="4"/>
      <c r="K242" s="4"/>
      <c r="L242" s="4"/>
      <c r="M242" s="4"/>
      <c r="N242" s="4"/>
      <c r="O242" s="4"/>
      <c r="P242" s="4"/>
      <c r="Q242" s="4"/>
      <c r="R242" s="4"/>
      <c r="S242" s="4"/>
      <c r="T242" s="4"/>
      <c r="U242" s="4"/>
      <c r="V242" s="4"/>
      <c r="W242" s="4"/>
      <c r="X242" s="4"/>
      <c r="Y242" s="4"/>
      <c r="Z242" s="4"/>
      <c r="AA242" s="4"/>
      <c r="AB242" s="4"/>
      <c r="AC242" s="4"/>
      <c r="AD242" s="4"/>
      <c r="AE242" s="4"/>
      <c r="AF242" s="4"/>
      <c r="AG242" s="4"/>
      <c r="AH242" s="4"/>
      <c r="AI242" s="4"/>
      <c r="AJ242" s="439"/>
      <c r="AK242" s="439"/>
      <c r="AL242" s="439"/>
      <c r="AM242" s="4"/>
      <c r="AN242" s="4"/>
    </row>
    <row r="243" spans="3:40">
      <c r="C243" s="4"/>
      <c r="D243" s="4"/>
      <c r="E243" s="4"/>
      <c r="F243" s="4"/>
      <c r="G243" s="4"/>
      <c r="H243" s="4"/>
      <c r="I243" s="4"/>
      <c r="J243" s="4"/>
      <c r="K243" s="4"/>
      <c r="L243" s="4"/>
      <c r="M243" s="4"/>
      <c r="N243" s="4"/>
      <c r="O243" s="4"/>
      <c r="P243" s="4"/>
      <c r="Q243" s="4"/>
      <c r="R243" s="4"/>
      <c r="S243" s="4"/>
      <c r="T243" s="4"/>
      <c r="U243" s="4"/>
      <c r="V243" s="4"/>
      <c r="W243" s="4"/>
      <c r="X243" s="4"/>
      <c r="Y243" s="4"/>
      <c r="Z243" s="4"/>
      <c r="AA243" s="4"/>
      <c r="AB243" s="4"/>
      <c r="AC243" s="4"/>
      <c r="AD243" s="4"/>
      <c r="AE243" s="4"/>
      <c r="AF243" s="4"/>
      <c r="AG243" s="4"/>
      <c r="AH243" s="4"/>
      <c r="AI243" s="4"/>
      <c r="AJ243" s="439"/>
      <c r="AK243" s="439"/>
      <c r="AL243" s="439"/>
      <c r="AM243" s="4"/>
      <c r="AN243" s="4"/>
    </row>
    <row r="244" spans="3:40">
      <c r="C244" s="4"/>
      <c r="D244" s="4"/>
      <c r="E244" s="4"/>
      <c r="F244" s="4"/>
      <c r="G244" s="4"/>
      <c r="H244" s="4"/>
      <c r="I244" s="4"/>
      <c r="J244" s="4"/>
      <c r="K244" s="4"/>
      <c r="L244" s="4"/>
      <c r="M244" s="4"/>
      <c r="N244" s="4"/>
      <c r="O244" s="4"/>
      <c r="P244" s="4"/>
      <c r="Q244" s="4"/>
      <c r="R244" s="4"/>
      <c r="S244" s="4"/>
      <c r="T244" s="4"/>
      <c r="U244" s="4"/>
      <c r="V244" s="4"/>
      <c r="W244" s="4"/>
      <c r="X244" s="4"/>
      <c r="Y244" s="4"/>
      <c r="Z244" s="4"/>
      <c r="AA244" s="4"/>
      <c r="AB244" s="4"/>
      <c r="AC244" s="4"/>
      <c r="AD244" s="4"/>
      <c r="AE244" s="4"/>
      <c r="AF244" s="4"/>
      <c r="AG244" s="4"/>
      <c r="AH244" s="4"/>
      <c r="AI244" s="4"/>
      <c r="AJ244" s="439"/>
      <c r="AK244" s="439"/>
      <c r="AL244" s="439"/>
      <c r="AM244" s="4"/>
      <c r="AN244" s="4"/>
    </row>
    <row r="245" spans="3:40">
      <c r="C245" s="4"/>
      <c r="D245" s="4"/>
      <c r="E245" s="4"/>
      <c r="F245" s="4"/>
      <c r="G245" s="4"/>
      <c r="H245" s="4"/>
      <c r="I245" s="4"/>
      <c r="J245" s="4"/>
      <c r="K245" s="4"/>
      <c r="L245" s="4"/>
      <c r="M245" s="4"/>
      <c r="N245" s="4"/>
      <c r="O245" s="4"/>
      <c r="P245" s="4"/>
      <c r="Q245" s="4"/>
      <c r="R245" s="4"/>
      <c r="S245" s="4"/>
      <c r="T245" s="4"/>
      <c r="U245" s="4"/>
      <c r="V245" s="4"/>
      <c r="W245" s="4"/>
      <c r="X245" s="4"/>
      <c r="Y245" s="4"/>
      <c r="Z245" s="4"/>
      <c r="AA245" s="4"/>
      <c r="AB245" s="4"/>
      <c r="AC245" s="4"/>
      <c r="AD245" s="4"/>
      <c r="AE245" s="4"/>
      <c r="AF245" s="4"/>
      <c r="AG245" s="4"/>
      <c r="AH245" s="4"/>
      <c r="AI245" s="4"/>
      <c r="AJ245" s="439"/>
      <c r="AK245" s="439"/>
      <c r="AL245" s="439"/>
      <c r="AM245" s="4"/>
      <c r="AN245" s="4"/>
    </row>
    <row r="246" spans="3:40">
      <c r="C246" s="4"/>
      <c r="D246" s="4"/>
      <c r="E246" s="4"/>
      <c r="F246" s="4"/>
      <c r="G246" s="4"/>
      <c r="H246" s="4"/>
      <c r="I246" s="4"/>
      <c r="J246" s="4"/>
      <c r="K246" s="4"/>
      <c r="L246" s="4"/>
      <c r="M246" s="4"/>
      <c r="N246" s="4"/>
      <c r="O246" s="4"/>
      <c r="P246" s="4"/>
      <c r="Q246" s="4"/>
      <c r="R246" s="4"/>
      <c r="S246" s="4"/>
      <c r="T246" s="4"/>
      <c r="U246" s="4"/>
      <c r="V246" s="4"/>
      <c r="W246" s="4"/>
      <c r="X246" s="4"/>
      <c r="Y246" s="4"/>
      <c r="Z246" s="4"/>
      <c r="AA246" s="4"/>
      <c r="AB246" s="4"/>
      <c r="AC246" s="4"/>
      <c r="AD246" s="4"/>
      <c r="AE246" s="4"/>
      <c r="AF246" s="4"/>
      <c r="AG246" s="4"/>
      <c r="AH246" s="4"/>
      <c r="AI246" s="4"/>
      <c r="AJ246" s="439"/>
      <c r="AK246" s="439"/>
      <c r="AL246" s="439"/>
      <c r="AM246" s="4"/>
      <c r="AN246" s="4"/>
    </row>
    <row r="247" spans="3:40">
      <c r="C247" s="4"/>
      <c r="D247" s="4"/>
      <c r="E247" s="4"/>
      <c r="F247" s="4"/>
      <c r="G247" s="4"/>
      <c r="H247" s="4"/>
      <c r="I247" s="4"/>
      <c r="J247" s="4"/>
      <c r="K247" s="4"/>
      <c r="L247" s="4"/>
      <c r="M247" s="4"/>
      <c r="N247" s="4"/>
      <c r="O247" s="4"/>
      <c r="P247" s="4"/>
      <c r="Q247" s="4"/>
      <c r="R247" s="4"/>
      <c r="S247" s="4"/>
      <c r="T247" s="4"/>
      <c r="U247" s="4"/>
      <c r="V247" s="4"/>
      <c r="W247" s="4"/>
      <c r="X247" s="4"/>
      <c r="Y247" s="4"/>
      <c r="Z247" s="4"/>
      <c r="AA247" s="4"/>
      <c r="AB247" s="4"/>
      <c r="AC247" s="4"/>
      <c r="AD247" s="4"/>
      <c r="AE247" s="4"/>
      <c r="AF247" s="4"/>
      <c r="AG247" s="4"/>
      <c r="AH247" s="4"/>
      <c r="AI247" s="4"/>
      <c r="AJ247" s="439"/>
      <c r="AK247" s="439"/>
      <c r="AL247" s="439"/>
      <c r="AM247" s="4"/>
      <c r="AN247" s="4"/>
    </row>
    <row r="248" spans="3:40">
      <c r="C248" s="4"/>
      <c r="D248" s="4"/>
      <c r="E248" s="4"/>
      <c r="F248" s="4"/>
      <c r="G248" s="4"/>
      <c r="H248" s="4"/>
      <c r="I248" s="4"/>
      <c r="J248" s="4"/>
      <c r="K248" s="4"/>
      <c r="L248" s="4"/>
      <c r="M248" s="4"/>
      <c r="N248" s="4"/>
      <c r="O248" s="4"/>
      <c r="P248" s="4"/>
      <c r="Q248" s="4"/>
      <c r="R248" s="4"/>
      <c r="S248" s="4"/>
      <c r="T248" s="4"/>
      <c r="U248" s="4"/>
      <c r="V248" s="4"/>
      <c r="W248" s="4"/>
      <c r="X248" s="4"/>
      <c r="Y248" s="4"/>
      <c r="Z248" s="4"/>
      <c r="AA248" s="4"/>
      <c r="AB248" s="4"/>
      <c r="AC248" s="4"/>
      <c r="AD248" s="4"/>
      <c r="AE248" s="4"/>
      <c r="AF248" s="4"/>
      <c r="AG248" s="4"/>
      <c r="AH248" s="4"/>
      <c r="AI248" s="4"/>
      <c r="AJ248" s="439"/>
      <c r="AK248" s="439"/>
      <c r="AL248" s="439"/>
      <c r="AM248" s="4"/>
      <c r="AN248" s="4"/>
    </row>
    <row r="249" spans="3:40">
      <c r="C249" s="4"/>
      <c r="D249" s="4"/>
      <c r="E249" s="4"/>
      <c r="F249" s="4"/>
      <c r="G249" s="4"/>
      <c r="H249" s="4"/>
      <c r="I249" s="4"/>
      <c r="J249" s="4"/>
      <c r="K249" s="4"/>
      <c r="L249" s="4"/>
      <c r="M249" s="4"/>
      <c r="N249" s="4"/>
      <c r="O249" s="4"/>
      <c r="P249" s="4"/>
      <c r="Q249" s="4"/>
      <c r="R249" s="4"/>
      <c r="S249" s="4"/>
      <c r="T249" s="4"/>
      <c r="U249" s="4"/>
      <c r="V249" s="4"/>
      <c r="W249" s="4"/>
      <c r="X249" s="4"/>
      <c r="Y249" s="4"/>
      <c r="Z249" s="4"/>
      <c r="AA249" s="4"/>
      <c r="AB249" s="4"/>
      <c r="AC249" s="4"/>
      <c r="AD249" s="4"/>
      <c r="AE249" s="4"/>
      <c r="AF249" s="4"/>
      <c r="AG249" s="4"/>
      <c r="AH249" s="4"/>
      <c r="AI249" s="4"/>
      <c r="AJ249" s="439"/>
      <c r="AK249" s="439"/>
      <c r="AL249" s="439"/>
      <c r="AM249" s="4"/>
      <c r="AN249" s="4"/>
    </row>
    <row r="250" spans="3:40">
      <c r="C250" s="4"/>
      <c r="D250" s="4"/>
      <c r="E250" s="4"/>
      <c r="F250" s="4"/>
      <c r="G250" s="4"/>
      <c r="H250" s="4"/>
      <c r="I250" s="4"/>
      <c r="J250" s="4"/>
      <c r="K250" s="4"/>
      <c r="L250" s="4"/>
      <c r="M250" s="4"/>
      <c r="N250" s="4"/>
      <c r="O250" s="4"/>
      <c r="P250" s="4"/>
      <c r="Q250" s="4"/>
      <c r="R250" s="4"/>
      <c r="S250" s="4"/>
      <c r="T250" s="4"/>
      <c r="U250" s="4"/>
      <c r="V250" s="4"/>
      <c r="W250" s="4"/>
      <c r="X250" s="4"/>
      <c r="Y250" s="4"/>
      <c r="Z250" s="4"/>
      <c r="AA250" s="4"/>
      <c r="AB250" s="4"/>
      <c r="AC250" s="4"/>
      <c r="AD250" s="4"/>
      <c r="AE250" s="4"/>
      <c r="AF250" s="4"/>
      <c r="AG250" s="4"/>
      <c r="AH250" s="4"/>
      <c r="AI250" s="4"/>
      <c r="AJ250" s="439"/>
      <c r="AK250" s="439"/>
      <c r="AL250" s="439"/>
      <c r="AM250" s="4"/>
      <c r="AN250" s="4"/>
    </row>
    <row r="251" spans="3:40">
      <c r="C251" s="4"/>
      <c r="D251" s="4"/>
      <c r="E251" s="4"/>
      <c r="F251" s="4"/>
      <c r="G251" s="4"/>
      <c r="H251" s="4"/>
      <c r="I251" s="4"/>
      <c r="J251" s="4"/>
      <c r="K251" s="4"/>
      <c r="L251" s="4"/>
      <c r="M251" s="4"/>
      <c r="N251" s="4"/>
      <c r="O251" s="4"/>
      <c r="P251" s="4"/>
      <c r="Q251" s="4"/>
      <c r="R251" s="4"/>
      <c r="S251" s="4"/>
      <c r="T251" s="4"/>
      <c r="U251" s="4"/>
      <c r="V251" s="4"/>
      <c r="W251" s="4"/>
      <c r="X251" s="4"/>
      <c r="Y251" s="4"/>
      <c r="Z251" s="4"/>
      <c r="AA251" s="4"/>
      <c r="AB251" s="4"/>
      <c r="AC251" s="4"/>
      <c r="AD251" s="4"/>
      <c r="AE251" s="4"/>
      <c r="AF251" s="4"/>
      <c r="AG251" s="4"/>
      <c r="AH251" s="4"/>
      <c r="AI251" s="4"/>
      <c r="AJ251" s="439"/>
      <c r="AK251" s="439"/>
      <c r="AL251" s="439"/>
      <c r="AM251" s="4"/>
      <c r="AN251" s="4"/>
    </row>
    <row r="252" spans="3:40">
      <c r="C252" s="4"/>
      <c r="D252" s="4"/>
      <c r="E252" s="4"/>
      <c r="F252" s="4"/>
      <c r="G252" s="4"/>
      <c r="H252" s="4"/>
      <c r="I252" s="4"/>
      <c r="J252" s="4"/>
      <c r="K252" s="4"/>
      <c r="L252" s="4"/>
      <c r="M252" s="4"/>
      <c r="N252" s="4"/>
      <c r="O252" s="4"/>
      <c r="P252" s="4"/>
      <c r="Q252" s="4"/>
      <c r="R252" s="4"/>
      <c r="S252" s="4"/>
      <c r="T252" s="4"/>
      <c r="U252" s="4"/>
      <c r="V252" s="4"/>
      <c r="W252" s="4"/>
      <c r="X252" s="4"/>
      <c r="Y252" s="4"/>
      <c r="Z252" s="4"/>
      <c r="AA252" s="4"/>
      <c r="AB252" s="4"/>
      <c r="AC252" s="4"/>
      <c r="AD252" s="4"/>
      <c r="AE252" s="4"/>
      <c r="AF252" s="4"/>
      <c r="AG252" s="4"/>
      <c r="AH252" s="4"/>
      <c r="AI252" s="4"/>
      <c r="AJ252" s="439"/>
      <c r="AK252" s="439"/>
      <c r="AL252" s="439"/>
      <c r="AM252" s="4"/>
      <c r="AN252" s="4"/>
    </row>
    <row r="253" spans="3:40">
      <c r="C253" s="4"/>
      <c r="D253" s="4"/>
      <c r="E253" s="4"/>
      <c r="F253" s="4"/>
      <c r="G253" s="4"/>
      <c r="H253" s="4"/>
      <c r="I253" s="4"/>
      <c r="J253" s="4"/>
      <c r="K253" s="4"/>
      <c r="L253" s="4"/>
      <c r="M253" s="4"/>
      <c r="N253" s="4"/>
      <c r="O253" s="4"/>
      <c r="P253" s="4"/>
      <c r="Q253" s="4"/>
      <c r="R253" s="4"/>
      <c r="S253" s="4"/>
      <c r="T253" s="4"/>
      <c r="U253" s="4"/>
      <c r="V253" s="4"/>
      <c r="W253" s="4"/>
      <c r="X253" s="4"/>
      <c r="Y253" s="4"/>
      <c r="Z253" s="4"/>
      <c r="AA253" s="4"/>
      <c r="AB253" s="4"/>
      <c r="AC253" s="4"/>
      <c r="AD253" s="4"/>
      <c r="AE253" s="4"/>
      <c r="AF253" s="4"/>
      <c r="AG253" s="4"/>
      <c r="AH253" s="4"/>
      <c r="AI253" s="4"/>
      <c r="AJ253" s="439"/>
      <c r="AK253" s="439"/>
      <c r="AL253" s="439"/>
      <c r="AM253" s="4"/>
      <c r="AN253" s="4"/>
    </row>
    <row r="254" spans="3:40">
      <c r="C254" s="4"/>
      <c r="D254" s="4"/>
      <c r="E254" s="4"/>
      <c r="F254" s="4"/>
      <c r="G254" s="4"/>
      <c r="H254" s="4"/>
      <c r="I254" s="4"/>
      <c r="J254" s="4"/>
      <c r="K254" s="4"/>
      <c r="L254" s="4"/>
      <c r="M254" s="4"/>
      <c r="N254" s="4"/>
      <c r="O254" s="4"/>
      <c r="P254" s="4"/>
      <c r="Q254" s="4"/>
      <c r="R254" s="4"/>
      <c r="S254" s="4"/>
      <c r="T254" s="4"/>
      <c r="U254" s="4"/>
      <c r="V254" s="4"/>
      <c r="W254" s="4"/>
      <c r="X254" s="4"/>
      <c r="Y254" s="4"/>
      <c r="Z254" s="4"/>
      <c r="AA254" s="4"/>
      <c r="AB254" s="4"/>
      <c r="AC254" s="4"/>
      <c r="AD254" s="4"/>
      <c r="AE254" s="4"/>
      <c r="AF254" s="4"/>
      <c r="AG254" s="4"/>
      <c r="AH254" s="4"/>
      <c r="AI254" s="4"/>
      <c r="AJ254" s="4"/>
      <c r="AK254" s="439"/>
      <c r="AL254" s="439"/>
      <c r="AM254" s="4"/>
      <c r="AN254" s="4"/>
    </row>
    <row r="255" spans="3:40">
      <c r="C255" s="4"/>
      <c r="D255" s="4"/>
      <c r="E255" s="4"/>
      <c r="F255" s="4"/>
      <c r="G255" s="4"/>
      <c r="H255" s="4"/>
      <c r="I255" s="4"/>
      <c r="J255" s="4"/>
      <c r="K255" s="4"/>
      <c r="L255" s="4"/>
      <c r="M255" s="4"/>
      <c r="N255" s="4"/>
      <c r="O255" s="4"/>
      <c r="P255" s="4"/>
      <c r="Q255" s="4"/>
      <c r="R255" s="4"/>
      <c r="S255" s="4"/>
      <c r="T255" s="4"/>
      <c r="U255" s="4"/>
      <c r="V255" s="4"/>
      <c r="W255" s="4"/>
      <c r="X255" s="4"/>
      <c r="Y255" s="4"/>
      <c r="Z255" s="4"/>
      <c r="AA255" s="4"/>
      <c r="AB255" s="4"/>
      <c r="AC255" s="4"/>
      <c r="AD255" s="4"/>
      <c r="AE255" s="4"/>
      <c r="AF255" s="4"/>
      <c r="AG255" s="4"/>
      <c r="AH255" s="4"/>
      <c r="AI255" s="4"/>
      <c r="AJ255" s="4"/>
      <c r="AK255" s="4"/>
      <c r="AL255" s="439"/>
      <c r="AM255" s="4"/>
      <c r="AN255" s="4"/>
    </row>
    <row r="256" spans="3:40">
      <c r="C256" s="4"/>
      <c r="D256" s="4"/>
      <c r="E256" s="4"/>
      <c r="F256" s="4"/>
      <c r="G256" s="4"/>
      <c r="H256" s="4"/>
      <c r="I256" s="4"/>
      <c r="J256" s="4"/>
      <c r="K256" s="4"/>
      <c r="L256" s="4"/>
      <c r="M256" s="4"/>
      <c r="N256" s="4"/>
      <c r="O256" s="4"/>
      <c r="P256" s="4"/>
      <c r="Q256" s="4"/>
      <c r="R256" s="4"/>
      <c r="S256" s="4"/>
      <c r="T256" s="4"/>
      <c r="U256" s="4"/>
      <c r="V256" s="4"/>
      <c r="W256" s="4"/>
      <c r="X256" s="4"/>
      <c r="Y256" s="4"/>
      <c r="Z256" s="4"/>
      <c r="AA256" s="4"/>
      <c r="AB256" s="4"/>
      <c r="AC256" s="4"/>
      <c r="AD256" s="4"/>
      <c r="AE256" s="4"/>
      <c r="AF256" s="4"/>
      <c r="AG256" s="4"/>
      <c r="AH256" s="4"/>
      <c r="AI256" s="4"/>
      <c r="AJ256" s="4"/>
      <c r="AK256" s="4"/>
      <c r="AL256" s="439"/>
      <c r="AM256" s="4"/>
      <c r="AN256" s="4"/>
    </row>
    <row r="257" spans="3:40">
      <c r="C257" s="4"/>
      <c r="D257" s="4"/>
      <c r="E257" s="4"/>
      <c r="F257" s="4"/>
      <c r="G257" s="4"/>
      <c r="H257" s="4"/>
      <c r="I257" s="4"/>
      <c r="J257" s="4"/>
      <c r="K257" s="4"/>
      <c r="L257" s="4"/>
      <c r="M257" s="4"/>
      <c r="N257" s="4"/>
      <c r="O257" s="4"/>
      <c r="P257" s="4"/>
      <c r="Q257" s="4"/>
      <c r="R257" s="4"/>
      <c r="S257" s="4"/>
      <c r="T257" s="4"/>
      <c r="U257" s="4"/>
      <c r="V257" s="4"/>
      <c r="W257" s="4"/>
      <c r="X257" s="4"/>
      <c r="Y257" s="4"/>
      <c r="Z257" s="4"/>
      <c r="AA257" s="4"/>
      <c r="AB257" s="4"/>
      <c r="AC257" s="4"/>
      <c r="AD257" s="4"/>
      <c r="AE257" s="4"/>
      <c r="AF257" s="4"/>
      <c r="AG257" s="4"/>
      <c r="AH257" s="4"/>
      <c r="AI257" s="4"/>
      <c r="AJ257" s="4"/>
      <c r="AK257" s="4"/>
      <c r="AL257" s="439"/>
      <c r="AM257" s="4"/>
      <c r="AN257" s="4"/>
    </row>
    <row r="258" spans="3:40">
      <c r="C258" s="4"/>
      <c r="D258" s="4"/>
      <c r="E258" s="4"/>
      <c r="F258" s="4"/>
      <c r="G258" s="4"/>
      <c r="H258" s="4"/>
      <c r="I258" s="4"/>
      <c r="J258" s="4"/>
      <c r="K258" s="4"/>
      <c r="L258" s="4"/>
      <c r="M258" s="4"/>
      <c r="N258" s="4"/>
      <c r="O258" s="4"/>
      <c r="P258" s="4"/>
      <c r="Q258" s="4"/>
      <c r="R258" s="4"/>
      <c r="S258" s="4"/>
      <c r="T258" s="4"/>
      <c r="U258" s="4"/>
      <c r="V258" s="4"/>
      <c r="W258" s="4"/>
      <c r="X258" s="4"/>
      <c r="Y258" s="4"/>
      <c r="Z258" s="4"/>
      <c r="AA258" s="4"/>
      <c r="AB258" s="4"/>
      <c r="AC258" s="4"/>
      <c r="AD258" s="4"/>
      <c r="AE258" s="4"/>
      <c r="AF258" s="4"/>
      <c r="AG258" s="4"/>
      <c r="AH258" s="4"/>
      <c r="AI258" s="4"/>
      <c r="AJ258" s="4"/>
      <c r="AK258" s="4"/>
      <c r="AL258" s="439"/>
      <c r="AM258" s="4"/>
      <c r="AN258" s="4"/>
    </row>
    <row r="259" spans="3:40">
      <c r="C259" s="4"/>
      <c r="D259" s="4"/>
      <c r="E259" s="4"/>
      <c r="F259" s="4"/>
      <c r="G259" s="4"/>
      <c r="H259" s="4"/>
      <c r="I259" s="4"/>
      <c r="J259" s="4"/>
      <c r="K259" s="4"/>
      <c r="L259" s="4"/>
      <c r="M259" s="4"/>
      <c r="N259" s="4"/>
      <c r="O259" s="4"/>
      <c r="P259" s="4"/>
      <c r="Q259" s="4"/>
      <c r="R259" s="4"/>
      <c r="S259" s="4"/>
      <c r="T259" s="4"/>
      <c r="U259" s="4"/>
      <c r="V259" s="4"/>
      <c r="W259" s="4"/>
      <c r="X259" s="4"/>
      <c r="Y259" s="4"/>
      <c r="Z259" s="4"/>
      <c r="AA259" s="4"/>
      <c r="AB259" s="4"/>
      <c r="AC259" s="4"/>
      <c r="AD259" s="4"/>
      <c r="AE259" s="4"/>
      <c r="AF259" s="4"/>
      <c r="AG259" s="4"/>
      <c r="AH259" s="4"/>
      <c r="AI259" s="4"/>
      <c r="AJ259" s="4"/>
      <c r="AK259" s="4"/>
      <c r="AL259" s="439"/>
      <c r="AM259" s="4"/>
      <c r="AN259" s="4"/>
    </row>
    <row r="260" spans="3:40">
      <c r="C260" s="4"/>
      <c r="D260" s="4"/>
      <c r="E260" s="4"/>
      <c r="F260" s="4"/>
      <c r="G260" s="4"/>
      <c r="H260" s="4"/>
      <c r="I260" s="4"/>
      <c r="J260" s="4"/>
      <c r="K260" s="4"/>
      <c r="L260" s="4"/>
      <c r="M260" s="4"/>
      <c r="N260" s="4"/>
      <c r="O260" s="4"/>
      <c r="P260" s="4"/>
      <c r="Q260" s="4"/>
      <c r="R260" s="4"/>
      <c r="S260" s="4"/>
      <c r="T260" s="4"/>
      <c r="U260" s="4"/>
      <c r="V260" s="4"/>
      <c r="W260" s="4"/>
      <c r="X260" s="4"/>
      <c r="Y260" s="4"/>
      <c r="Z260" s="4"/>
      <c r="AA260" s="4"/>
      <c r="AB260" s="4"/>
      <c r="AC260" s="4"/>
      <c r="AD260" s="4"/>
      <c r="AE260" s="4"/>
      <c r="AF260" s="4"/>
      <c r="AG260" s="4"/>
      <c r="AH260" s="4"/>
      <c r="AI260" s="4"/>
      <c r="AJ260" s="4"/>
      <c r="AK260" s="4"/>
      <c r="AL260" s="439"/>
      <c r="AM260" s="4"/>
      <c r="AN260" s="4"/>
    </row>
    <row r="261" spans="3:40">
      <c r="C261" s="4"/>
      <c r="D261" s="4"/>
      <c r="E261" s="4"/>
      <c r="F261" s="4"/>
      <c r="G261" s="4"/>
      <c r="H261" s="4"/>
      <c r="I261" s="4"/>
      <c r="J261" s="4"/>
      <c r="K261" s="4"/>
      <c r="L261" s="4"/>
      <c r="M261" s="4"/>
      <c r="N261" s="4"/>
      <c r="O261" s="4"/>
      <c r="P261" s="4"/>
      <c r="Q261" s="4"/>
      <c r="R261" s="4"/>
      <c r="S261" s="4"/>
      <c r="T261" s="4"/>
      <c r="U261" s="4"/>
      <c r="V261" s="4"/>
      <c r="W261" s="4"/>
      <c r="X261" s="4"/>
      <c r="Y261" s="4"/>
      <c r="Z261" s="4"/>
      <c r="AA261" s="4"/>
      <c r="AB261" s="4"/>
      <c r="AC261" s="4"/>
      <c r="AD261" s="4"/>
      <c r="AE261" s="4"/>
      <c r="AF261" s="4"/>
      <c r="AG261" s="4"/>
      <c r="AH261" s="4"/>
      <c r="AI261" s="4"/>
      <c r="AJ261" s="4"/>
      <c r="AK261" s="4"/>
      <c r="AL261" s="439"/>
      <c r="AM261" s="4"/>
      <c r="AN261" s="4"/>
    </row>
    <row r="262" spans="3:40">
      <c r="C262" s="4"/>
      <c r="D262" s="4"/>
      <c r="E262" s="4"/>
      <c r="F262" s="4"/>
      <c r="G262" s="4"/>
      <c r="H262" s="4"/>
      <c r="I262" s="4"/>
      <c r="J262" s="4"/>
      <c r="K262" s="4"/>
      <c r="L262" s="4"/>
      <c r="M262" s="4"/>
      <c r="N262" s="4"/>
      <c r="O262" s="4"/>
      <c r="P262" s="4"/>
      <c r="Q262" s="4"/>
      <c r="R262" s="4"/>
      <c r="S262" s="4"/>
      <c r="T262" s="4"/>
      <c r="U262" s="4"/>
      <c r="V262" s="4"/>
      <c r="W262" s="4"/>
      <c r="X262" s="4"/>
      <c r="Y262" s="4"/>
      <c r="Z262" s="4"/>
      <c r="AA262" s="4"/>
      <c r="AB262" s="4"/>
      <c r="AC262" s="4"/>
      <c r="AD262" s="4"/>
      <c r="AE262" s="4"/>
      <c r="AF262" s="4"/>
      <c r="AG262" s="4"/>
      <c r="AH262" s="4"/>
      <c r="AI262" s="4"/>
      <c r="AJ262" s="4"/>
      <c r="AK262" s="4"/>
      <c r="AL262" s="439"/>
      <c r="AM262" s="4"/>
      <c r="AN262" s="4"/>
    </row>
    <row r="263" spans="3:40">
      <c r="C263" s="4"/>
      <c r="D263" s="4"/>
      <c r="E263" s="4"/>
      <c r="F263" s="4"/>
      <c r="G263" s="4"/>
      <c r="H263" s="4"/>
      <c r="I263" s="4"/>
      <c r="J263" s="4"/>
      <c r="K263" s="4"/>
      <c r="L263" s="4"/>
      <c r="M263" s="4"/>
      <c r="N263" s="4"/>
      <c r="O263" s="4"/>
      <c r="P263" s="4"/>
      <c r="Q263" s="4"/>
      <c r="R263" s="4"/>
      <c r="S263" s="4"/>
      <c r="T263" s="4"/>
      <c r="U263" s="4"/>
      <c r="V263" s="4"/>
      <c r="W263" s="4"/>
      <c r="X263" s="4"/>
      <c r="Y263" s="4"/>
      <c r="Z263" s="4"/>
      <c r="AA263" s="4"/>
      <c r="AB263" s="4"/>
      <c r="AC263" s="4"/>
      <c r="AD263" s="4"/>
      <c r="AE263" s="4"/>
      <c r="AF263" s="4"/>
      <c r="AG263" s="4"/>
      <c r="AH263" s="4"/>
      <c r="AI263" s="4"/>
      <c r="AJ263" s="4"/>
      <c r="AK263" s="4"/>
      <c r="AL263" s="439"/>
      <c r="AM263" s="4"/>
      <c r="AN263" s="4"/>
    </row>
    <row r="264" spans="3:40">
      <c r="C264" s="4"/>
      <c r="D264" s="4"/>
      <c r="E264" s="4"/>
      <c r="F264" s="4"/>
      <c r="G264" s="4"/>
      <c r="H264" s="4"/>
      <c r="I264" s="4"/>
      <c r="J264" s="4"/>
      <c r="K264" s="4"/>
      <c r="L264" s="4"/>
      <c r="M264" s="4"/>
      <c r="N264" s="4"/>
      <c r="O264" s="4"/>
      <c r="P264" s="4"/>
      <c r="Q264" s="4"/>
      <c r="R264" s="4"/>
      <c r="S264" s="4"/>
      <c r="T264" s="4"/>
      <c r="U264" s="4"/>
      <c r="V264" s="4"/>
      <c r="W264" s="4"/>
      <c r="X264" s="4"/>
      <c r="Y264" s="4"/>
      <c r="Z264" s="4"/>
      <c r="AA264" s="4"/>
      <c r="AB264" s="4"/>
      <c r="AC264" s="4"/>
      <c r="AD264" s="4"/>
      <c r="AE264" s="4"/>
      <c r="AF264" s="4"/>
      <c r="AG264" s="4"/>
      <c r="AH264" s="4"/>
      <c r="AI264" s="4"/>
      <c r="AJ264" s="4"/>
      <c r="AK264" s="4"/>
      <c r="AL264" s="439"/>
      <c r="AM264" s="4"/>
      <c r="AN264" s="4"/>
    </row>
    <row r="265" spans="3:40">
      <c r="C265" s="4"/>
      <c r="D265" s="4"/>
      <c r="E265" s="4"/>
      <c r="F265" s="4"/>
      <c r="G265" s="4"/>
      <c r="H265" s="4"/>
      <c r="I265" s="4"/>
      <c r="J265" s="4"/>
      <c r="K265" s="4"/>
      <c r="L265" s="4"/>
      <c r="M265" s="4"/>
      <c r="N265" s="4"/>
      <c r="O265" s="4"/>
      <c r="P265" s="4"/>
      <c r="Q265" s="4"/>
      <c r="R265" s="4"/>
      <c r="S265" s="4"/>
      <c r="T265" s="4"/>
      <c r="U265" s="4"/>
      <c r="V265" s="4"/>
      <c r="W265" s="4"/>
      <c r="X265" s="4"/>
      <c r="Y265" s="4"/>
      <c r="Z265" s="4"/>
      <c r="AA265" s="4"/>
      <c r="AB265" s="4"/>
      <c r="AC265" s="4"/>
      <c r="AD265" s="4"/>
      <c r="AE265" s="4"/>
      <c r="AF265" s="4"/>
      <c r="AG265" s="4"/>
      <c r="AH265" s="4"/>
      <c r="AI265" s="4"/>
      <c r="AJ265" s="4"/>
      <c r="AK265" s="4"/>
      <c r="AL265" s="439"/>
      <c r="AM265" s="4"/>
      <c r="AN265" s="4"/>
    </row>
    <row r="266" spans="3:40">
      <c r="C266" s="4"/>
      <c r="D266" s="4"/>
      <c r="E266" s="4"/>
      <c r="F266" s="4"/>
      <c r="G266" s="4"/>
      <c r="H266" s="4"/>
      <c r="I266" s="4"/>
      <c r="J266" s="4"/>
      <c r="K266" s="4"/>
      <c r="L266" s="4"/>
      <c r="M266" s="4"/>
      <c r="N266" s="4"/>
      <c r="O266" s="4"/>
      <c r="P266" s="4"/>
      <c r="Q266" s="4"/>
      <c r="R266" s="4"/>
      <c r="S266" s="4"/>
      <c r="T266" s="4"/>
      <c r="U266" s="4"/>
      <c r="V266" s="4"/>
      <c r="W266" s="4"/>
      <c r="X266" s="4"/>
      <c r="Y266" s="4"/>
      <c r="Z266" s="4"/>
      <c r="AA266" s="4"/>
      <c r="AB266" s="4"/>
      <c r="AC266" s="4"/>
      <c r="AD266" s="4"/>
      <c r="AE266" s="4"/>
      <c r="AF266" s="4"/>
      <c r="AG266" s="4"/>
      <c r="AH266" s="4"/>
      <c r="AI266" s="4"/>
      <c r="AJ266" s="4"/>
      <c r="AK266" s="4"/>
      <c r="AL266" s="439"/>
      <c r="AM266" s="4"/>
      <c r="AN266" s="4"/>
    </row>
    <row r="267" spans="3:40">
      <c r="C267" s="4"/>
      <c r="D267" s="4"/>
      <c r="E267" s="4"/>
      <c r="F267" s="4"/>
      <c r="G267" s="4"/>
      <c r="H267" s="4"/>
      <c r="I267" s="4"/>
      <c r="J267" s="4"/>
      <c r="K267" s="4"/>
      <c r="L267" s="4"/>
      <c r="M267" s="4"/>
      <c r="N267" s="4"/>
      <c r="O267" s="4"/>
      <c r="P267" s="4"/>
      <c r="Q267" s="4"/>
      <c r="R267" s="4"/>
      <c r="S267" s="4"/>
      <c r="T267" s="4"/>
      <c r="U267" s="4"/>
      <c r="V267" s="4"/>
      <c r="W267" s="4"/>
      <c r="X267" s="4"/>
      <c r="Y267" s="4"/>
      <c r="Z267" s="4"/>
      <c r="AA267" s="4"/>
      <c r="AB267" s="4"/>
      <c r="AC267" s="4"/>
      <c r="AD267" s="4"/>
      <c r="AE267" s="4"/>
      <c r="AF267" s="4"/>
      <c r="AG267" s="4"/>
      <c r="AH267" s="4"/>
      <c r="AI267" s="4"/>
      <c r="AJ267" s="4"/>
      <c r="AK267" s="4"/>
      <c r="AL267" s="439"/>
      <c r="AM267" s="4"/>
      <c r="AN267" s="4"/>
    </row>
  </sheetData>
  <mergeCells count="3">
    <mergeCell ref="X21:Y21"/>
    <mergeCell ref="D11:P11"/>
    <mergeCell ref="C5:H5"/>
  </mergeCells>
  <hyperlinks>
    <hyperlink ref="Y2" location="NOTES!A65" display="BACK" xr:uid="{00000000-0004-0000-1900-000000000000}"/>
  </hyperlinks>
  <pageMargins left="0.7" right="0.7" top="0.75" bottom="0.75" header="0.3" footer="0.3"/>
  <pageSetup paperSize="9" orientation="portrait" r:id="rId1"/>
  <headerFooter alignWithMargins="0"/>
  <drawing r:id="rId2"/>
  <legacyDrawing r:id="rId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759EA2-C891-4386-869F-5C3ADDD79C3C}">
  <sheetPr codeName="Sheet30"/>
  <dimension ref="A2:BL53"/>
  <sheetViews>
    <sheetView zoomScale="75" zoomScaleNormal="75" workbookViewId="0">
      <selection activeCell="E19" sqref="E19"/>
    </sheetView>
  </sheetViews>
  <sheetFormatPr defaultColWidth="9.33203125" defaultRowHeight="13.2"/>
  <cols>
    <col min="1" max="1" width="9.5546875" style="3" customWidth="1"/>
    <col min="2" max="2" width="12.5546875" style="3" customWidth="1"/>
    <col min="3" max="3" width="13.33203125" style="3" customWidth="1"/>
    <col min="4" max="4" width="20" style="3" customWidth="1"/>
    <col min="5" max="5" width="20.44140625" style="3" customWidth="1"/>
    <col min="6" max="6" width="16.6640625" style="3" customWidth="1"/>
    <col min="7" max="7" width="19.5546875" style="3" customWidth="1"/>
    <col min="8" max="8" width="15.44140625" style="3" customWidth="1"/>
    <col min="9" max="18" width="14.6640625" style="3" customWidth="1"/>
    <col min="19" max="19" width="14.6640625" style="796" customWidth="1"/>
    <col min="20" max="20" width="15.5546875" style="3" customWidth="1"/>
    <col min="21" max="21" width="13.5546875" style="3" customWidth="1"/>
    <col min="22" max="22" width="14.44140625" style="3" customWidth="1"/>
    <col min="23" max="23" width="14.33203125" style="3" customWidth="1"/>
    <col min="24" max="24" width="24.6640625" style="3" customWidth="1"/>
    <col min="25" max="25" width="15.44140625" style="3" customWidth="1"/>
    <col min="26" max="26" width="16.5546875" style="3" bestFit="1" customWidth="1"/>
    <col min="27" max="27" width="17.44140625" style="3" bestFit="1" customWidth="1"/>
    <col min="28" max="28" width="14.5546875" style="3" bestFit="1" customWidth="1"/>
    <col min="29" max="29" width="15.5546875" style="3" bestFit="1" customWidth="1"/>
    <col min="30" max="30" width="15.6640625" style="342" bestFit="1" customWidth="1"/>
    <col min="31" max="31" width="17.5546875" style="342" bestFit="1" customWidth="1"/>
    <col min="32" max="32" width="18" style="342" bestFit="1" customWidth="1"/>
    <col min="33" max="33" width="18.5546875" style="342" bestFit="1" customWidth="1"/>
    <col min="34" max="34" width="19.44140625" style="342" customWidth="1"/>
    <col min="35" max="35" width="22.44140625" style="342" customWidth="1"/>
    <col min="36" max="36" width="18" style="342" bestFit="1" customWidth="1"/>
    <col min="37" max="38" width="17.5546875" style="342" bestFit="1" customWidth="1"/>
    <col min="39" max="39" width="16.6640625" style="342" bestFit="1" customWidth="1"/>
    <col min="40" max="40" width="15.5546875" style="342" bestFit="1" customWidth="1"/>
    <col min="41" max="41" width="14.6640625" style="342" bestFit="1" customWidth="1"/>
    <col min="42" max="42" width="15.5546875" style="342" bestFit="1" customWidth="1"/>
    <col min="43" max="43" width="14.44140625" style="3" bestFit="1" customWidth="1"/>
    <col min="44" max="45" width="15.5546875" style="3" bestFit="1" customWidth="1"/>
    <col min="46" max="46" width="14.44140625" style="3" bestFit="1" customWidth="1"/>
    <col min="47" max="47" width="16.5546875" style="3" bestFit="1" customWidth="1"/>
    <col min="48" max="48" width="16.6640625" style="3" bestFit="1" customWidth="1"/>
    <col min="49" max="49" width="9.33203125" style="3"/>
    <col min="50" max="50" width="15.5546875" style="3" bestFit="1" customWidth="1"/>
    <col min="51" max="51" width="17.5546875" style="3" bestFit="1" customWidth="1"/>
    <col min="52" max="52" width="16.6640625" style="3" bestFit="1" customWidth="1"/>
    <col min="53" max="54" width="15.44140625" style="3" bestFit="1" customWidth="1"/>
    <col min="55" max="56" width="15.5546875" style="3" bestFit="1" customWidth="1"/>
    <col min="57" max="58" width="14.44140625" style="3" bestFit="1" customWidth="1"/>
    <col min="59" max="59" width="15.5546875" style="3" bestFit="1" customWidth="1"/>
    <col min="60" max="60" width="14.5546875" style="3" bestFit="1" customWidth="1"/>
    <col min="61" max="62" width="14.44140625" style="3" bestFit="1" customWidth="1"/>
    <col min="63" max="16384" width="9.33203125" style="3"/>
  </cols>
  <sheetData>
    <row r="2" spans="3:25" ht="22.8">
      <c r="R2" s="1082" t="s">
        <v>48</v>
      </c>
    </row>
    <row r="5" spans="3:25" ht="69" customHeight="1">
      <c r="C5" s="1365" t="s">
        <v>0</v>
      </c>
      <c r="D5" s="1366"/>
      <c r="E5" s="1366"/>
      <c r="F5" s="1366"/>
      <c r="G5" s="1366"/>
      <c r="H5" s="1366"/>
      <c r="I5" s="970"/>
      <c r="J5" s="712"/>
      <c r="K5" s="712"/>
      <c r="L5" s="712"/>
      <c r="M5" s="712"/>
      <c r="N5" s="712"/>
      <c r="O5" s="712"/>
      <c r="P5" s="712"/>
      <c r="Q5" s="712"/>
      <c r="R5" s="941"/>
      <c r="S5" s="974"/>
    </row>
    <row r="6" spans="3:25" ht="13.8">
      <c r="C6" s="25"/>
      <c r="D6" s="26"/>
      <c r="E6" s="23"/>
      <c r="F6" s="23"/>
      <c r="G6" s="23"/>
      <c r="H6" s="23"/>
      <c r="I6" s="23"/>
      <c r="J6" s="23"/>
      <c r="K6" s="23"/>
      <c r="L6" s="23"/>
      <c r="M6" s="23"/>
      <c r="N6" s="23"/>
      <c r="O6" s="23"/>
      <c r="P6" s="23"/>
      <c r="Q6" s="23"/>
      <c r="R6" s="24"/>
      <c r="S6" s="975"/>
    </row>
    <row r="7" spans="3:25" ht="18" customHeight="1">
      <c r="C7" s="726"/>
      <c r="D7" s="972"/>
      <c r="E7" s="972"/>
      <c r="F7" s="972"/>
      <c r="G7" s="972"/>
      <c r="H7" s="972"/>
      <c r="I7" s="972"/>
      <c r="J7" s="972"/>
      <c r="K7" s="972"/>
      <c r="L7" s="972"/>
      <c r="M7" s="972"/>
      <c r="N7" s="972"/>
      <c r="O7" s="972"/>
      <c r="P7" s="972"/>
      <c r="Q7" s="972"/>
      <c r="R7" s="31"/>
      <c r="S7" s="975"/>
    </row>
    <row r="8" spans="3:25" ht="18" customHeight="1">
      <c r="C8" s="726"/>
      <c r="D8" s="972"/>
      <c r="E8" s="972"/>
      <c r="F8" s="972"/>
      <c r="G8" s="972"/>
      <c r="H8" s="972"/>
      <c r="I8" s="972"/>
      <c r="J8" s="972"/>
      <c r="K8" s="972"/>
      <c r="L8" s="972"/>
      <c r="M8" s="972"/>
      <c r="N8" s="972"/>
      <c r="O8" s="972"/>
      <c r="P8" s="972"/>
      <c r="Q8" s="972"/>
      <c r="R8" s="31"/>
      <c r="S8" s="975"/>
    </row>
    <row r="9" spans="3:25">
      <c r="C9" s="727"/>
      <c r="D9" s="27"/>
      <c r="E9" s="27"/>
      <c r="F9" s="27"/>
      <c r="G9" s="27"/>
      <c r="H9" s="27"/>
      <c r="I9" s="27"/>
      <c r="J9" s="27"/>
      <c r="K9" s="27"/>
      <c r="L9" s="27"/>
      <c r="M9" s="27"/>
      <c r="N9" s="27"/>
      <c r="O9" s="27"/>
      <c r="P9" s="27"/>
      <c r="Q9" s="27"/>
      <c r="R9" s="28"/>
      <c r="S9" s="975"/>
    </row>
    <row r="10" spans="3:25">
      <c r="C10" s="29"/>
      <c r="D10" s="23"/>
      <c r="E10" s="23"/>
      <c r="F10" s="23"/>
      <c r="G10" s="23"/>
      <c r="H10" s="23"/>
      <c r="I10" s="23"/>
      <c r="J10" s="23"/>
      <c r="K10" s="23"/>
      <c r="L10" s="23"/>
      <c r="M10" s="23"/>
      <c r="N10" s="23"/>
      <c r="O10" s="23"/>
      <c r="P10" s="23"/>
      <c r="Q10" s="23"/>
      <c r="R10" s="24"/>
      <c r="S10" s="975"/>
    </row>
    <row r="11" spans="3:25" ht="42.75" customHeight="1">
      <c r="C11" s="30"/>
      <c r="D11" s="1401" t="s">
        <v>600</v>
      </c>
      <c r="E11" s="1401"/>
      <c r="F11" s="1401"/>
      <c r="G11" s="1401"/>
      <c r="H11" s="1401"/>
      <c r="I11" s="1401"/>
      <c r="J11" s="1401"/>
      <c r="K11" s="1401"/>
      <c r="L11" s="1401"/>
      <c r="M11" s="1401"/>
      <c r="N11" s="1401"/>
      <c r="O11" s="1401"/>
      <c r="P11" s="1401"/>
      <c r="Q11" s="973"/>
      <c r="R11" s="942"/>
      <c r="S11" s="973"/>
    </row>
    <row r="12" spans="3:25">
      <c r="C12" s="32"/>
      <c r="D12" s="27"/>
      <c r="E12" s="27"/>
      <c r="F12" s="27"/>
      <c r="G12" s="27"/>
      <c r="H12" s="27"/>
      <c r="I12" s="27"/>
      <c r="J12" s="27"/>
      <c r="K12" s="27"/>
      <c r="L12" s="27"/>
      <c r="M12" s="27"/>
      <c r="N12" s="27"/>
      <c r="O12" s="27"/>
      <c r="P12" s="27"/>
      <c r="Q12" s="27"/>
      <c r="R12" s="28"/>
      <c r="S12" s="975"/>
    </row>
    <row r="13" spans="3:25" ht="17.100000000000001" customHeight="1"/>
    <row r="14" spans="3:25" ht="17.100000000000001" customHeight="1">
      <c r="C14" s="43" t="s">
        <v>601</v>
      </c>
    </row>
    <row r="15" spans="3:25" ht="17.100000000000001" customHeight="1">
      <c r="C15" s="35"/>
      <c r="D15" s="5"/>
      <c r="E15" s="5"/>
      <c r="F15" s="5"/>
      <c r="G15" s="5"/>
      <c r="H15" s="5"/>
      <c r="I15" s="5"/>
      <c r="J15" s="5"/>
      <c r="K15" s="5"/>
      <c r="L15" s="5"/>
      <c r="M15" s="5"/>
      <c r="N15" s="5"/>
      <c r="O15" s="5"/>
      <c r="P15" s="5"/>
      <c r="Q15" s="5"/>
      <c r="R15" s="5"/>
      <c r="S15" s="798"/>
    </row>
    <row r="16" spans="3:25" ht="17.100000000000001" customHeight="1">
      <c r="C16" s="7"/>
      <c r="D16" s="35" t="s">
        <v>621</v>
      </c>
      <c r="E16" s="7"/>
      <c r="F16" s="7"/>
      <c r="G16" s="7"/>
      <c r="H16" s="7"/>
      <c r="I16" s="7"/>
      <c r="J16" s="7"/>
      <c r="K16" s="7"/>
      <c r="L16" s="7"/>
      <c r="M16" s="7"/>
      <c r="N16" s="7"/>
      <c r="O16" s="7"/>
      <c r="P16" s="7"/>
      <c r="Q16" s="7"/>
      <c r="R16" s="7"/>
      <c r="S16" s="799"/>
      <c r="Y16" s="35"/>
    </row>
    <row r="17" spans="1:64" ht="18" thickBot="1">
      <c r="Y17" s="43"/>
    </row>
    <row r="18" spans="1:64" ht="19.5" customHeight="1" thickBot="1">
      <c r="C18" s="767"/>
      <c r="D18" s="217"/>
      <c r="E18" s="579"/>
      <c r="F18" s="217" t="s">
        <v>461</v>
      </c>
      <c r="G18" s="217"/>
      <c r="H18" s="217"/>
      <c r="I18" s="969"/>
      <c r="J18" s="101"/>
      <c r="K18" s="101"/>
      <c r="L18" s="217" t="s">
        <v>507</v>
      </c>
      <c r="M18" s="101"/>
      <c r="N18" s="101"/>
      <c r="O18" s="217"/>
      <c r="P18" s="101"/>
      <c r="Q18" s="217"/>
      <c r="R18" s="217"/>
      <c r="S18" s="447" t="s">
        <v>110</v>
      </c>
      <c r="T18" s="536"/>
      <c r="Y18" s="232"/>
    </row>
    <row r="19" spans="1:64" ht="36">
      <c r="A19" s="273"/>
      <c r="B19" s="273"/>
      <c r="C19" s="779" t="s">
        <v>52</v>
      </c>
      <c r="D19" s="780" t="s">
        <v>53</v>
      </c>
      <c r="E19" s="781" t="s">
        <v>754</v>
      </c>
      <c r="F19" s="948" t="s">
        <v>389</v>
      </c>
      <c r="G19" s="272" t="s">
        <v>462</v>
      </c>
      <c r="H19" s="275" t="s">
        <v>290</v>
      </c>
      <c r="I19" s="948"/>
      <c r="J19" s="948"/>
      <c r="K19" s="948"/>
      <c r="L19" s="948"/>
      <c r="M19" s="948"/>
      <c r="N19" s="274" t="s">
        <v>622</v>
      </c>
      <c r="O19" s="274" t="s">
        <v>623</v>
      </c>
      <c r="P19" s="274" t="s">
        <v>624</v>
      </c>
      <c r="Q19" s="274" t="s">
        <v>625</v>
      </c>
      <c r="R19" s="274" t="s">
        <v>626</v>
      </c>
      <c r="S19" s="275" t="s">
        <v>627</v>
      </c>
      <c r="T19" s="272" t="s">
        <v>628</v>
      </c>
      <c r="Y19" s="215"/>
      <c r="AF19" s="174"/>
      <c r="AG19" s="174"/>
      <c r="AH19" s="174"/>
      <c r="AI19" s="935"/>
      <c r="AJ19" s="935"/>
      <c r="AK19" s="935"/>
    </row>
    <row r="20" spans="1:64" ht="18.600000000000001" thickBot="1">
      <c r="A20" s="273"/>
      <c r="B20" s="273"/>
      <c r="C20" s="269" t="s">
        <v>54</v>
      </c>
      <c r="D20" s="205" t="s">
        <v>55</v>
      </c>
      <c r="E20" s="120" t="s">
        <v>129</v>
      </c>
      <c r="F20" s="205" t="s">
        <v>168</v>
      </c>
      <c r="G20" s="50" t="s">
        <v>467</v>
      </c>
      <c r="H20" s="269" t="s">
        <v>117</v>
      </c>
      <c r="I20" s="205" t="s">
        <v>447</v>
      </c>
      <c r="J20" s="205" t="s">
        <v>393</v>
      </c>
      <c r="K20" s="120" t="s">
        <v>395</v>
      </c>
      <c r="L20" s="120"/>
      <c r="M20" s="120"/>
      <c r="N20" s="205"/>
      <c r="O20" s="205"/>
      <c r="P20" s="205"/>
      <c r="Q20" s="205"/>
      <c r="R20" s="120"/>
      <c r="S20" s="269" t="s">
        <v>134</v>
      </c>
      <c r="T20" s="50" t="s">
        <v>134</v>
      </c>
      <c r="Y20" s="123"/>
      <c r="AE20" s="936"/>
    </row>
    <row r="21" spans="1:64" ht="13.5" customHeight="1">
      <c r="A21" s="913"/>
      <c r="B21" s="912"/>
      <c r="C21" s="983">
        <v>-90</v>
      </c>
      <c r="D21" s="984">
        <v>-180</v>
      </c>
      <c r="E21" s="985">
        <v>2.7971249999999999</v>
      </c>
      <c r="F21" s="984">
        <v>0.75</v>
      </c>
      <c r="G21" s="1036" t="s">
        <v>639</v>
      </c>
      <c r="H21" s="1032">
        <v>20.125</v>
      </c>
      <c r="I21" s="19">
        <v>684.92575995121786</v>
      </c>
      <c r="J21" s="19">
        <v>227.55627432399999</v>
      </c>
      <c r="K21" s="19">
        <v>0.12781683784016398</v>
      </c>
      <c r="L21" s="19">
        <v>0.49129597044813028</v>
      </c>
      <c r="M21" s="19">
        <v>1.2589999999999999</v>
      </c>
      <c r="N21" s="19">
        <v>1.5888417500000002E-2</v>
      </c>
      <c r="O21" s="19">
        <v>4.99706225E-6</v>
      </c>
      <c r="P21" s="19">
        <v>-1.5478032500000002E-5</v>
      </c>
      <c r="Q21" s="19">
        <v>2.2114819249999999E-6</v>
      </c>
      <c r="R21" s="19">
        <v>1.3881633737228505E-2</v>
      </c>
      <c r="S21" s="19">
        <v>2.4070769869928781E-2</v>
      </c>
      <c r="T21" s="996" t="s">
        <v>106</v>
      </c>
      <c r="Y21" s="150"/>
      <c r="Z21" s="739"/>
      <c r="AA21" s="739"/>
      <c r="AB21" s="739"/>
      <c r="AC21" s="739"/>
      <c r="AE21" s="936"/>
      <c r="AJ21" s="937"/>
      <c r="AK21" s="937"/>
      <c r="AL21" s="937"/>
      <c r="AM21" s="937"/>
      <c r="AN21" s="937"/>
      <c r="AO21" s="937"/>
      <c r="AP21" s="937"/>
      <c r="AQ21" s="739"/>
      <c r="AR21" s="911"/>
      <c r="AS21" s="739"/>
      <c r="AT21" s="739"/>
      <c r="AU21" s="739"/>
      <c r="AV21" s="739"/>
      <c r="AW21" s="739"/>
      <c r="AX21" s="739"/>
      <c r="AY21" s="739"/>
      <c r="AZ21" s="739"/>
      <c r="BA21" s="739"/>
      <c r="BB21" s="739"/>
      <c r="BC21" s="739"/>
      <c r="BD21" s="739"/>
      <c r="BE21" s="739"/>
      <c r="BF21" s="739"/>
      <c r="BG21" s="739"/>
      <c r="BH21" s="739"/>
      <c r="BI21" s="739"/>
      <c r="BJ21" s="739"/>
      <c r="BK21" s="739"/>
      <c r="BL21" s="739"/>
    </row>
    <row r="22" spans="1:64" ht="13.5" customHeight="1">
      <c r="C22" s="986">
        <v>0.125</v>
      </c>
      <c r="D22" s="971">
        <v>-180</v>
      </c>
      <c r="E22" s="982">
        <v>0</v>
      </c>
      <c r="F22" s="971">
        <v>0.75</v>
      </c>
      <c r="G22" s="1037">
        <v>35</v>
      </c>
      <c r="H22" s="1033">
        <v>30.125</v>
      </c>
      <c r="I22" s="21">
        <v>1009.0755160875751</v>
      </c>
      <c r="J22" s="21">
        <v>300.35398700799999</v>
      </c>
      <c r="K22" s="21">
        <v>20.750742891069137</v>
      </c>
      <c r="L22" s="21">
        <v>48.342552952503652</v>
      </c>
      <c r="M22" s="21">
        <v>5.5724999999999998</v>
      </c>
      <c r="N22" s="21">
        <v>1.2372142500000001E-2</v>
      </c>
      <c r="O22" s="21">
        <v>5.1012900000000001E-5</v>
      </c>
      <c r="P22" s="21">
        <v>-4.2301120000000002E-5</v>
      </c>
      <c r="Q22" s="21">
        <v>7.5592904999999996E-6</v>
      </c>
      <c r="R22" s="21">
        <v>8.353282987667375E-3</v>
      </c>
      <c r="S22" s="21">
        <v>0.53694590671460785</v>
      </c>
      <c r="T22" s="153">
        <v>0.93613662048344815</v>
      </c>
    </row>
    <row r="23" spans="1:64" ht="13.5" customHeight="1">
      <c r="C23" s="986">
        <v>90</v>
      </c>
      <c r="D23" s="971">
        <v>-180</v>
      </c>
      <c r="E23" s="982">
        <v>0</v>
      </c>
      <c r="F23" s="971">
        <v>0.75</v>
      </c>
      <c r="G23" s="1037" t="s">
        <v>639</v>
      </c>
      <c r="H23" s="1033">
        <v>40.125</v>
      </c>
      <c r="I23" s="21">
        <v>1013.9308745037466</v>
      </c>
      <c r="J23" s="21">
        <v>259.49796771999996</v>
      </c>
      <c r="K23" s="21">
        <v>2.1409942696630715</v>
      </c>
      <c r="L23" s="21">
        <v>6.4999826029004977</v>
      </c>
      <c r="M23" s="21">
        <v>1.7110000000000001</v>
      </c>
      <c r="N23" s="21">
        <v>1.8833760000000001E-2</v>
      </c>
      <c r="O23" s="21">
        <v>8.2943007500000006E-5</v>
      </c>
      <c r="P23" s="21">
        <v>-6.6371602499999997E-5</v>
      </c>
      <c r="Q23" s="21">
        <v>8.6039092500000011E-6</v>
      </c>
      <c r="R23" s="21">
        <v>1.051181377069983E-2</v>
      </c>
      <c r="S23" s="21">
        <v>0.17282511774036197</v>
      </c>
      <c r="T23" s="997" t="s">
        <v>106</v>
      </c>
    </row>
    <row r="24" spans="1:64" ht="13.5" customHeight="1">
      <c r="C24" s="986">
        <v>-39.875</v>
      </c>
      <c r="D24" s="971">
        <v>-99.875</v>
      </c>
      <c r="E24" s="982">
        <v>0</v>
      </c>
      <c r="F24" s="971">
        <v>0.75</v>
      </c>
      <c r="G24" s="1037">
        <v>25</v>
      </c>
      <c r="H24" s="1033">
        <v>50.125</v>
      </c>
      <c r="I24" s="21">
        <v>1018.2431672889329</v>
      </c>
      <c r="J24" s="21">
        <v>286.27379246450005</v>
      </c>
      <c r="K24" s="21">
        <v>9.2216852658434938</v>
      </c>
      <c r="L24" s="21">
        <v>22.437270733512513</v>
      </c>
      <c r="M24" s="21">
        <v>2.9307500000000002</v>
      </c>
      <c r="N24" s="21">
        <v>2.8722587500000001E-2</v>
      </c>
      <c r="O24" s="21">
        <v>1.2692787499999999E-4</v>
      </c>
      <c r="P24" s="21">
        <v>-1.0121305000000001E-4</v>
      </c>
      <c r="Q24" s="21">
        <v>1.21128475E-5</v>
      </c>
      <c r="R24" s="21">
        <v>1.3252256947601087E-2</v>
      </c>
      <c r="S24" s="21">
        <v>0.51114612987620522</v>
      </c>
      <c r="T24" s="153">
        <v>1.2094747817353495</v>
      </c>
    </row>
    <row r="25" spans="1:64" ht="13.5" customHeight="1">
      <c r="C25" s="986">
        <v>0.125</v>
      </c>
      <c r="D25" s="971">
        <v>-99.875</v>
      </c>
      <c r="E25" s="982">
        <v>0</v>
      </c>
      <c r="F25" s="971">
        <v>0.75</v>
      </c>
      <c r="G25" s="1037">
        <v>35</v>
      </c>
      <c r="H25" s="1033">
        <v>60.125</v>
      </c>
      <c r="I25" s="21">
        <v>1011.8273690253667</v>
      </c>
      <c r="J25" s="21">
        <v>296.62368010500001</v>
      </c>
      <c r="K25" s="21">
        <v>18.285204484766389</v>
      </c>
      <c r="L25" s="21">
        <v>45.183001543744091</v>
      </c>
      <c r="M25" s="21">
        <v>5.5979999999999999</v>
      </c>
      <c r="N25" s="21">
        <v>4.1001515000000002E-2</v>
      </c>
      <c r="O25" s="21">
        <v>1.8181587499999999E-4</v>
      </c>
      <c r="P25" s="21">
        <v>-1.4440735E-4</v>
      </c>
      <c r="Q25" s="21">
        <v>1.6844060000000001E-5</v>
      </c>
      <c r="R25" s="21">
        <v>1.853469677524637E-2</v>
      </c>
      <c r="S25" s="21">
        <v>1.1120918194540081</v>
      </c>
      <c r="T25" s="153">
        <v>1.9388729190635274</v>
      </c>
    </row>
    <row r="26" spans="1:64" ht="13.5" customHeight="1">
      <c r="C26" s="986">
        <v>40.125</v>
      </c>
      <c r="D26" s="971">
        <v>-99.875</v>
      </c>
      <c r="E26" s="982">
        <v>0.68899999999999995</v>
      </c>
      <c r="F26" s="971">
        <v>0.75</v>
      </c>
      <c r="G26" s="1037">
        <v>65</v>
      </c>
      <c r="H26" s="1033">
        <v>70.125</v>
      </c>
      <c r="I26" s="21">
        <v>935.50930218352642</v>
      </c>
      <c r="J26" s="21">
        <v>284.53104207549995</v>
      </c>
      <c r="K26" s="21">
        <v>7.5093569104843603</v>
      </c>
      <c r="L26" s="21">
        <v>18.960539352922765</v>
      </c>
      <c r="M26" s="21">
        <v>1.9944999999999999</v>
      </c>
      <c r="N26" s="21">
        <v>5.4911627499999997E-2</v>
      </c>
      <c r="O26" s="21">
        <v>2.4792715E-4</v>
      </c>
      <c r="P26" s="21">
        <v>-1.92574275E-4</v>
      </c>
      <c r="Q26" s="21">
        <v>2.2571974999999998E-5</v>
      </c>
      <c r="R26" s="21">
        <v>2.309633439561929E-2</v>
      </c>
      <c r="S26" s="21">
        <v>0.97079059341779028</v>
      </c>
      <c r="T26" s="153">
        <v>1.071148904713684</v>
      </c>
    </row>
    <row r="27" spans="1:64" ht="13.5" customHeight="1">
      <c r="C27" s="986">
        <v>-39.875</v>
      </c>
      <c r="D27" s="971">
        <v>0.125</v>
      </c>
      <c r="E27" s="982">
        <v>0</v>
      </c>
      <c r="F27" s="971">
        <v>0.75</v>
      </c>
      <c r="G27" s="1037">
        <v>25</v>
      </c>
      <c r="H27" s="1033">
        <v>80.125</v>
      </c>
      <c r="I27" s="21">
        <v>1017.2847299072246</v>
      </c>
      <c r="J27" s="21">
        <v>284.92783351500003</v>
      </c>
      <c r="K27" s="21">
        <v>8.5078200422722983</v>
      </c>
      <c r="L27" s="21">
        <v>20.813669701092312</v>
      </c>
      <c r="M27" s="21">
        <v>2.7374999999999998</v>
      </c>
      <c r="N27" s="21">
        <v>7.3227702500000005E-2</v>
      </c>
      <c r="O27" s="21">
        <v>3.2185305E-4</v>
      </c>
      <c r="P27" s="21">
        <v>-2.57851425E-4</v>
      </c>
      <c r="Q27" s="21">
        <v>2.93726925E-5</v>
      </c>
      <c r="R27" s="21">
        <v>3.2377313991961414E-2</v>
      </c>
      <c r="S27" s="21">
        <v>1.2036058979760391</v>
      </c>
      <c r="T27" s="991">
        <v>2.8479741812825883</v>
      </c>
    </row>
    <row r="28" spans="1:64" ht="13.5" customHeight="1">
      <c r="C28" s="986">
        <v>0.125</v>
      </c>
      <c r="D28" s="971">
        <v>0.125</v>
      </c>
      <c r="E28" s="982">
        <v>0</v>
      </c>
      <c r="F28" s="971">
        <v>0.75</v>
      </c>
      <c r="G28" s="1037">
        <v>35</v>
      </c>
      <c r="H28" s="1033">
        <v>90.125</v>
      </c>
      <c r="I28" s="21">
        <v>1012.0602066843253</v>
      </c>
      <c r="J28" s="21">
        <v>298.92696135975001</v>
      </c>
      <c r="K28" s="21">
        <v>19.669314431364207</v>
      </c>
      <c r="L28" s="21">
        <v>50.16504852850818</v>
      </c>
      <c r="M28" s="21">
        <v>7.8802500000000002</v>
      </c>
      <c r="N28" s="21">
        <v>9.3230267499999991E-2</v>
      </c>
      <c r="O28" s="21">
        <v>4.0736577500000002E-4</v>
      </c>
      <c r="P28" s="21">
        <v>-3.282685E-4</v>
      </c>
      <c r="Q28" s="21">
        <v>3.7207245000000002E-5</v>
      </c>
      <c r="R28" s="21">
        <v>4.0770539866782592E-2</v>
      </c>
      <c r="S28" s="21">
        <v>2.5018012419086526</v>
      </c>
      <c r="T28" s="991">
        <v>4.3617573584865239</v>
      </c>
    </row>
    <row r="29" spans="1:64" ht="13.5" customHeight="1">
      <c r="C29" s="986">
        <v>40.125</v>
      </c>
      <c r="D29" s="971">
        <v>0.125</v>
      </c>
      <c r="E29" s="982">
        <v>0.108</v>
      </c>
      <c r="F29" s="971">
        <v>0.75</v>
      </c>
      <c r="G29" s="1037">
        <v>65</v>
      </c>
      <c r="H29" s="1033">
        <v>100.125</v>
      </c>
      <c r="I29" s="21">
        <v>1004.7424280738087</v>
      </c>
      <c r="J29" s="21">
        <v>290.63936667400003</v>
      </c>
      <c r="K29" s="21">
        <v>11.091282583148139</v>
      </c>
      <c r="L29" s="21">
        <v>22.415803500863383</v>
      </c>
      <c r="M29" s="21">
        <v>2.7817499999999997</v>
      </c>
      <c r="N29" s="21">
        <v>0.1159437</v>
      </c>
      <c r="O29" s="21">
        <v>5.0367305000000007E-4</v>
      </c>
      <c r="P29" s="21">
        <v>-4.0822212500000001E-4</v>
      </c>
      <c r="Q29" s="21">
        <v>4.6194482499999995E-5</v>
      </c>
      <c r="R29" s="21">
        <v>4.9298216765414682E-2</v>
      </c>
      <c r="S29" s="21">
        <v>1.9555701436971231</v>
      </c>
      <c r="T29" s="991">
        <v>2.1577329155377125</v>
      </c>
      <c r="W29" s="972"/>
      <c r="X29" s="972"/>
    </row>
    <row r="30" spans="1:64" ht="13.5" customHeight="1">
      <c r="C30" s="986">
        <v>-39.875</v>
      </c>
      <c r="D30" s="971">
        <v>100.125</v>
      </c>
      <c r="E30" s="982">
        <v>0</v>
      </c>
      <c r="F30" s="971">
        <v>0.75</v>
      </c>
      <c r="G30" s="1037">
        <v>25</v>
      </c>
      <c r="H30" s="1034">
        <v>110.125</v>
      </c>
      <c r="I30" s="21">
        <v>1016.1453365003233</v>
      </c>
      <c r="J30" s="21">
        <v>285.17932100899998</v>
      </c>
      <c r="K30" s="52">
        <v>8.4263933286806356</v>
      </c>
      <c r="L30" s="52">
        <v>19.934910319433012</v>
      </c>
      <c r="M30" s="52">
        <v>3.1015000000000001</v>
      </c>
      <c r="N30" s="52">
        <v>0.14161744999999998</v>
      </c>
      <c r="O30" s="52">
        <v>6.110884E-4</v>
      </c>
      <c r="P30" s="52">
        <v>-4.9858542499999999E-4</v>
      </c>
      <c r="Q30" s="52">
        <v>5.64748975E-5</v>
      </c>
      <c r="R30" s="52">
        <v>6.1967171974469187E-2</v>
      </c>
      <c r="S30" s="52">
        <v>2.0611413243965631</v>
      </c>
      <c r="T30" s="992">
        <v>4.8770758648881847</v>
      </c>
      <c r="U30" s="976"/>
      <c r="V30" s="976"/>
      <c r="W30" s="972"/>
      <c r="X30" s="972"/>
    </row>
    <row r="31" spans="1:64" ht="13.5" customHeight="1">
      <c r="C31" s="986">
        <v>0.125</v>
      </c>
      <c r="D31" s="971">
        <v>100.125</v>
      </c>
      <c r="E31" s="982">
        <v>0.69899999999999995</v>
      </c>
      <c r="F31" s="971">
        <v>0.75</v>
      </c>
      <c r="G31" s="1037">
        <v>35</v>
      </c>
      <c r="H31" s="1034">
        <v>120.125</v>
      </c>
      <c r="I31" s="982">
        <v>933.18490791618979</v>
      </c>
      <c r="J31" s="982">
        <v>295.84795639674996</v>
      </c>
      <c r="K31" s="52">
        <v>17.748984637987331</v>
      </c>
      <c r="L31" s="52">
        <v>44.753408262434483</v>
      </c>
      <c r="M31" s="52">
        <v>10.056750000000001</v>
      </c>
      <c r="N31" s="52">
        <v>0.16919374999999998</v>
      </c>
      <c r="O31" s="52">
        <v>7.3055055000000003E-4</v>
      </c>
      <c r="P31" s="52">
        <v>-5.9228372500000001E-4</v>
      </c>
      <c r="Q31" s="52">
        <v>6.7743779999999992E-5</v>
      </c>
      <c r="R31" s="52">
        <v>7.0151823942113126E-2</v>
      </c>
      <c r="S31" s="52">
        <v>3.6764797173460062</v>
      </c>
      <c r="T31" s="992">
        <v>6.4097467823728556</v>
      </c>
      <c r="U31" s="976"/>
      <c r="V31" s="976"/>
      <c r="W31" s="972"/>
      <c r="X31" s="972"/>
    </row>
    <row r="32" spans="1:64" ht="13.5" customHeight="1">
      <c r="C32" s="986">
        <v>40.125</v>
      </c>
      <c r="D32" s="971">
        <v>100.125</v>
      </c>
      <c r="E32" s="982">
        <v>1.2729999999999999</v>
      </c>
      <c r="F32" s="971">
        <v>0.75</v>
      </c>
      <c r="G32" s="1037">
        <v>65</v>
      </c>
      <c r="H32" s="1034">
        <v>130.125</v>
      </c>
      <c r="I32" s="982">
        <v>873.05298304361645</v>
      </c>
      <c r="J32" s="982">
        <v>283.61499855049999</v>
      </c>
      <c r="K32" s="52">
        <v>3.709328986183285</v>
      </c>
      <c r="L32" s="52">
        <v>12.239007781827862</v>
      </c>
      <c r="M32" s="52">
        <v>1.583</v>
      </c>
      <c r="N32" s="52">
        <v>0.20460017500000002</v>
      </c>
      <c r="O32" s="52">
        <v>8.6009165000000001E-4</v>
      </c>
      <c r="P32" s="52">
        <v>-7.2028554999999995E-4</v>
      </c>
      <c r="Q32" s="52">
        <v>8.2073175000000004E-5</v>
      </c>
      <c r="R32" s="52">
        <v>7.5160982930533943E-2</v>
      </c>
      <c r="S32" s="52">
        <v>2.508090913996496</v>
      </c>
      <c r="T32" s="992">
        <v>2.7673721332541876</v>
      </c>
      <c r="U32" s="976"/>
      <c r="V32" s="976"/>
      <c r="W32" s="972"/>
      <c r="X32" s="972"/>
    </row>
    <row r="33" spans="3:22" ht="13.5" customHeight="1">
      <c r="C33" s="986">
        <v>-90</v>
      </c>
      <c r="D33" s="971">
        <v>180</v>
      </c>
      <c r="E33" s="982">
        <v>2.7971249999999999</v>
      </c>
      <c r="F33" s="971">
        <v>0.75</v>
      </c>
      <c r="G33" s="1037" t="s">
        <v>639</v>
      </c>
      <c r="H33" s="1034">
        <v>140.125</v>
      </c>
      <c r="I33" s="982">
        <v>684.92575995121786</v>
      </c>
      <c r="J33" s="982">
        <v>227.55627432399999</v>
      </c>
      <c r="K33" s="52">
        <v>0.12781683784016398</v>
      </c>
      <c r="L33" s="52">
        <v>0.49129597044813028</v>
      </c>
      <c r="M33" s="52">
        <v>1.2589999999999999</v>
      </c>
      <c r="N33" s="52">
        <v>0.245027575</v>
      </c>
      <c r="O33" s="52">
        <v>1.0036414999999999E-3</v>
      </c>
      <c r="P33" s="52">
        <v>-8.6256625000000003E-4</v>
      </c>
      <c r="Q33" s="52">
        <v>9.8967400000000004E-5</v>
      </c>
      <c r="R33" s="52">
        <v>0.11665881673062736</v>
      </c>
      <c r="S33" s="52">
        <v>0.20228653082023793</v>
      </c>
      <c r="T33" s="998" t="s">
        <v>106</v>
      </c>
      <c r="U33" s="4"/>
      <c r="V33" s="4"/>
    </row>
    <row r="34" spans="3:22" ht="13.5" customHeight="1">
      <c r="C34" s="986">
        <v>0.125</v>
      </c>
      <c r="D34" s="971">
        <v>180</v>
      </c>
      <c r="E34" s="982">
        <v>0</v>
      </c>
      <c r="F34" s="971">
        <v>0.75</v>
      </c>
      <c r="G34" s="1037">
        <v>35</v>
      </c>
      <c r="H34" s="1034">
        <v>150.125</v>
      </c>
      <c r="I34" s="982">
        <v>1009.0755160875751</v>
      </c>
      <c r="J34" s="982">
        <v>300.35398700799999</v>
      </c>
      <c r="K34" s="52">
        <v>20.750742891069137</v>
      </c>
      <c r="L34" s="52">
        <v>48.342552952503652</v>
      </c>
      <c r="M34" s="52">
        <v>5.5724999999999998</v>
      </c>
      <c r="N34" s="52">
        <v>0.29774624999999999</v>
      </c>
      <c r="O34" s="52">
        <v>1.1643732500000001E-3</v>
      </c>
      <c r="P34" s="52">
        <v>-1.04787375E-3</v>
      </c>
      <c r="Q34" s="52">
        <v>1.21960975E-4</v>
      </c>
      <c r="R34" s="52">
        <v>0.13024263503713315</v>
      </c>
      <c r="S34" s="52">
        <v>8.3719478756030785</v>
      </c>
      <c r="T34" s="992">
        <v>14.596045696827048</v>
      </c>
      <c r="U34" s="4"/>
      <c r="V34" s="4"/>
    </row>
    <row r="35" spans="3:22" ht="13.5" customHeight="1" thickBot="1">
      <c r="C35" s="987">
        <v>90</v>
      </c>
      <c r="D35" s="988">
        <v>180</v>
      </c>
      <c r="E35" s="989">
        <v>0</v>
      </c>
      <c r="F35" s="988">
        <v>0.75</v>
      </c>
      <c r="G35" s="1038" t="s">
        <v>639</v>
      </c>
      <c r="H35" s="1035">
        <v>160.125</v>
      </c>
      <c r="I35" s="989">
        <v>1013.9308745037466</v>
      </c>
      <c r="J35" s="989">
        <v>259.49796771999996</v>
      </c>
      <c r="K35" s="990">
        <v>2.1409942696630715</v>
      </c>
      <c r="L35" s="990">
        <v>6.4999826029004977</v>
      </c>
      <c r="M35" s="990">
        <v>1.7110000000000001</v>
      </c>
      <c r="N35" s="990">
        <v>0.38373804999999994</v>
      </c>
      <c r="O35" s="990">
        <v>1.3538255000000001E-3</v>
      </c>
      <c r="P35" s="990">
        <v>-1.3486462500000001E-3</v>
      </c>
      <c r="Q35" s="990">
        <v>1.6155762499999999E-4</v>
      </c>
      <c r="R35" s="990">
        <v>0.20047388558842302</v>
      </c>
      <c r="S35" s="990">
        <v>3.2959985437775141</v>
      </c>
      <c r="T35" s="999" t="s">
        <v>106</v>
      </c>
      <c r="U35" s="4"/>
      <c r="V35" s="4"/>
    </row>
    <row r="36" spans="3:22">
      <c r="E36" s="972"/>
      <c r="F36" s="972"/>
      <c r="G36" s="972"/>
      <c r="H36" s="972"/>
      <c r="I36" s="977"/>
      <c r="J36" s="977"/>
      <c r="K36" s="976"/>
      <c r="L36" s="976"/>
      <c r="M36" s="976"/>
      <c r="N36" s="4"/>
      <c r="O36" s="4"/>
      <c r="P36" s="4"/>
      <c r="Q36" s="4"/>
      <c r="R36" s="4"/>
      <c r="S36" s="4"/>
      <c r="T36" s="439"/>
      <c r="U36" s="4"/>
      <c r="V36" s="4"/>
    </row>
    <row r="37" spans="3:22">
      <c r="E37" s="972"/>
      <c r="F37" s="972"/>
      <c r="G37" s="972"/>
      <c r="H37" s="972"/>
      <c r="I37" s="977"/>
      <c r="J37" s="977"/>
      <c r="K37" s="976"/>
      <c r="L37" s="976"/>
      <c r="M37" s="976"/>
      <c r="N37" s="4"/>
      <c r="O37" s="4"/>
      <c r="P37" s="4"/>
      <c r="Q37" s="4"/>
      <c r="R37" s="4"/>
      <c r="S37" s="4"/>
      <c r="T37" s="439"/>
      <c r="U37" s="4"/>
      <c r="V37" s="4"/>
    </row>
    <row r="38" spans="3:22">
      <c r="E38" s="972"/>
      <c r="F38" s="972"/>
      <c r="G38" s="972"/>
      <c r="H38" s="972"/>
      <c r="I38" s="977"/>
      <c r="J38" s="977"/>
      <c r="K38" s="976"/>
      <c r="L38" s="976"/>
      <c r="M38" s="976"/>
      <c r="N38" s="4"/>
      <c r="O38" s="4"/>
      <c r="P38" s="4"/>
      <c r="Q38" s="4"/>
      <c r="R38" s="4"/>
      <c r="S38" s="4"/>
      <c r="T38" s="439"/>
      <c r="U38" s="4"/>
      <c r="V38" s="4"/>
    </row>
    <row r="39" spans="3:22">
      <c r="C39" s="287"/>
      <c r="D39" s="287"/>
      <c r="E39" s="1022"/>
      <c r="F39" s="1022"/>
      <c r="G39" s="1022"/>
      <c r="H39" s="1022"/>
      <c r="I39" s="1027"/>
      <c r="J39" s="1027"/>
      <c r="K39" s="1028"/>
      <c r="L39" s="1028"/>
      <c r="M39" s="1028"/>
      <c r="N39" s="327"/>
      <c r="O39" s="327"/>
      <c r="P39" s="327"/>
      <c r="Q39" s="327"/>
      <c r="R39" s="327"/>
      <c r="S39" s="327"/>
      <c r="T39" s="1023"/>
      <c r="U39" s="4"/>
      <c r="V39" s="4"/>
    </row>
    <row r="40" spans="3:22">
      <c r="C40" s="287"/>
      <c r="D40" s="287"/>
      <c r="E40" s="1022"/>
      <c r="F40" s="1022"/>
      <c r="G40" s="1022"/>
      <c r="H40" s="1022"/>
      <c r="I40" s="1027"/>
      <c r="J40" s="1027"/>
      <c r="K40" s="1028"/>
      <c r="L40" s="1028"/>
      <c r="M40" s="1028"/>
      <c r="N40" s="327"/>
      <c r="O40" s="327"/>
      <c r="P40" s="327"/>
      <c r="Q40" s="327"/>
      <c r="R40" s="327"/>
      <c r="S40" s="327"/>
      <c r="T40" s="1023"/>
      <c r="U40" s="4"/>
      <c r="V40" s="4"/>
    </row>
    <row r="41" spans="3:22">
      <c r="C41" s="287"/>
      <c r="D41" s="287"/>
      <c r="E41" s="1022"/>
      <c r="F41" s="1022"/>
      <c r="G41" s="1022"/>
      <c r="H41" s="1022"/>
      <c r="I41" s="1027"/>
      <c r="J41" s="1027"/>
      <c r="K41" s="1028"/>
      <c r="L41" s="1028"/>
      <c r="M41" s="1028"/>
      <c r="N41" s="327"/>
      <c r="O41" s="327"/>
      <c r="P41" s="327"/>
      <c r="Q41" s="327"/>
      <c r="R41" s="327"/>
      <c r="S41" s="327"/>
      <c r="T41" s="1023"/>
      <c r="U41" s="4"/>
      <c r="V41" s="4"/>
    </row>
    <row r="42" spans="3:22">
      <c r="C42" s="287"/>
      <c r="D42" s="287"/>
      <c r="E42" s="1022"/>
      <c r="F42" s="1022"/>
      <c r="G42" s="1022"/>
      <c r="H42" s="1022"/>
      <c r="I42" s="1028"/>
      <c r="J42" s="1028"/>
      <c r="K42" s="1028"/>
      <c r="L42" s="1028"/>
      <c r="M42" s="1028"/>
      <c r="N42" s="327"/>
      <c r="O42" s="327"/>
      <c r="P42" s="327"/>
      <c r="Q42" s="327"/>
      <c r="R42" s="327"/>
      <c r="S42" s="327"/>
      <c r="T42" s="1023"/>
      <c r="U42" s="4"/>
      <c r="V42" s="4"/>
    </row>
    <row r="43" spans="3:22">
      <c r="C43" s="287"/>
      <c r="D43" s="287"/>
      <c r="E43" s="287"/>
      <c r="F43" s="287"/>
      <c r="G43" s="287"/>
      <c r="H43" s="287"/>
      <c r="I43" s="327"/>
      <c r="J43" s="327"/>
      <c r="K43" s="327"/>
      <c r="L43" s="327"/>
      <c r="M43" s="327"/>
      <c r="N43" s="327"/>
      <c r="O43" s="327"/>
      <c r="P43" s="327"/>
      <c r="Q43" s="327"/>
      <c r="R43" s="327"/>
      <c r="S43" s="327"/>
      <c r="T43" s="1023"/>
      <c r="U43" s="4"/>
      <c r="V43" s="4"/>
    </row>
    <row r="44" spans="3:22">
      <c r="C44" s="287"/>
      <c r="D44" s="287"/>
      <c r="E44" s="287"/>
      <c r="F44" s="287"/>
      <c r="G44" s="287"/>
      <c r="H44" s="287"/>
      <c r="I44" s="327"/>
      <c r="J44" s="327"/>
      <c r="K44" s="327"/>
      <c r="L44" s="327"/>
      <c r="M44" s="327"/>
      <c r="N44" s="327"/>
      <c r="O44" s="327"/>
      <c r="P44" s="327"/>
      <c r="Q44" s="327"/>
      <c r="R44" s="327"/>
      <c r="S44" s="327"/>
      <c r="T44" s="287"/>
    </row>
    <row r="45" spans="3:22">
      <c r="C45" s="287"/>
      <c r="D45" s="287"/>
      <c r="E45" s="287"/>
      <c r="F45" s="287"/>
      <c r="G45" s="287"/>
      <c r="H45" s="287"/>
      <c r="I45" s="327"/>
      <c r="J45" s="327"/>
      <c r="K45" s="327"/>
      <c r="L45" s="327"/>
      <c r="M45" s="327"/>
      <c r="N45" s="327"/>
      <c r="O45" s="327"/>
      <c r="P45" s="327"/>
      <c r="Q45" s="327"/>
      <c r="R45" s="327"/>
      <c r="S45" s="327"/>
      <c r="T45" s="287"/>
    </row>
    <row r="46" spans="3:22">
      <c r="C46" s="287"/>
      <c r="D46" s="287"/>
      <c r="E46" s="287"/>
      <c r="F46" s="287"/>
      <c r="G46" s="287"/>
      <c r="H46" s="287"/>
      <c r="I46" s="327"/>
      <c r="J46" s="327"/>
      <c r="K46" s="327"/>
      <c r="L46" s="327"/>
      <c r="M46" s="327"/>
      <c r="N46" s="327"/>
      <c r="O46" s="327"/>
      <c r="P46" s="327"/>
      <c r="Q46" s="327"/>
      <c r="R46" s="327"/>
      <c r="S46" s="327"/>
      <c r="T46" s="287"/>
    </row>
    <row r="47" spans="3:22">
      <c r="C47" s="287"/>
      <c r="D47" s="287"/>
      <c r="E47" s="287"/>
      <c r="F47" s="287"/>
      <c r="G47" s="287"/>
      <c r="H47" s="287"/>
      <c r="I47" s="327"/>
      <c r="J47" s="1029"/>
      <c r="K47" s="327"/>
      <c r="L47" s="327"/>
      <c r="M47" s="327"/>
      <c r="N47" s="327"/>
      <c r="O47" s="327"/>
      <c r="P47" s="327"/>
      <c r="Q47" s="327"/>
      <c r="R47" s="327"/>
      <c r="S47" s="327"/>
      <c r="T47" s="287"/>
    </row>
    <row r="48" spans="3:22">
      <c r="C48" s="287"/>
      <c r="D48" s="287"/>
      <c r="E48" s="287"/>
      <c r="F48" s="287"/>
      <c r="G48" s="287"/>
      <c r="H48" s="287"/>
      <c r="I48" s="327"/>
      <c r="J48" s="1029"/>
      <c r="K48" s="327"/>
      <c r="L48" s="327"/>
      <c r="M48" s="327"/>
      <c r="N48" s="327"/>
      <c r="O48" s="327"/>
      <c r="P48" s="327"/>
      <c r="Q48" s="327"/>
      <c r="R48" s="327"/>
      <c r="S48" s="327"/>
      <c r="T48" s="287"/>
    </row>
    <row r="49" spans="3:20">
      <c r="C49" s="287"/>
      <c r="D49" s="287"/>
      <c r="E49" s="287"/>
      <c r="F49" s="287"/>
      <c r="G49" s="287"/>
      <c r="H49" s="287"/>
      <c r="I49" s="327"/>
      <c r="J49" s="327"/>
      <c r="K49" s="327"/>
      <c r="L49" s="327"/>
      <c r="M49" s="327"/>
      <c r="N49" s="327"/>
      <c r="O49" s="327"/>
      <c r="P49" s="327"/>
      <c r="Q49" s="327"/>
      <c r="R49" s="327"/>
      <c r="S49" s="327"/>
      <c r="T49" s="287"/>
    </row>
    <row r="50" spans="3:20">
      <c r="C50" s="287"/>
      <c r="D50" s="287"/>
      <c r="E50" s="287"/>
      <c r="F50" s="287"/>
      <c r="G50" s="287"/>
      <c r="H50" s="287"/>
      <c r="I50" s="327"/>
      <c r="J50" s="327"/>
      <c r="K50" s="327"/>
      <c r="L50" s="327"/>
      <c r="M50" s="327"/>
      <c r="N50" s="327"/>
      <c r="O50" s="327"/>
      <c r="P50" s="327"/>
      <c r="Q50" s="327"/>
      <c r="R50" s="327"/>
      <c r="S50" s="327"/>
      <c r="T50" s="287"/>
    </row>
    <row r="51" spans="3:20">
      <c r="C51" s="287"/>
      <c r="D51" s="287"/>
      <c r="E51" s="287"/>
      <c r="F51" s="287"/>
      <c r="G51" s="287"/>
      <c r="H51" s="287"/>
      <c r="I51" s="327"/>
      <c r="J51" s="327"/>
      <c r="K51" s="327"/>
      <c r="L51" s="327"/>
      <c r="M51" s="327"/>
      <c r="N51" s="327"/>
      <c r="O51" s="327"/>
      <c r="P51" s="327"/>
      <c r="Q51" s="327"/>
      <c r="R51" s="327"/>
      <c r="S51" s="327"/>
      <c r="T51" s="287"/>
    </row>
    <row r="52" spans="3:20">
      <c r="C52" s="287"/>
      <c r="D52" s="287"/>
      <c r="E52" s="287"/>
      <c r="F52" s="287"/>
      <c r="G52" s="287"/>
      <c r="H52" s="287"/>
      <c r="I52" s="327"/>
      <c r="J52" s="327"/>
      <c r="K52" s="327"/>
      <c r="L52" s="327"/>
      <c r="M52" s="327"/>
      <c r="N52" s="327"/>
      <c r="O52" s="327"/>
      <c r="P52" s="327"/>
      <c r="Q52" s="327"/>
      <c r="R52" s="327"/>
      <c r="S52" s="327"/>
      <c r="T52" s="287"/>
    </row>
    <row r="53" spans="3:20">
      <c r="C53" s="287"/>
      <c r="D53" s="287"/>
      <c r="E53" s="287"/>
      <c r="F53" s="287"/>
      <c r="G53" s="287"/>
      <c r="H53" s="287"/>
      <c r="I53" s="327"/>
      <c r="J53" s="327"/>
      <c r="K53" s="327"/>
      <c r="L53" s="327"/>
      <c r="M53" s="327"/>
      <c r="N53" s="327"/>
      <c r="O53" s="327"/>
      <c r="P53" s="327"/>
      <c r="Q53" s="327"/>
      <c r="R53" s="327"/>
      <c r="S53" s="327"/>
      <c r="T53" s="287"/>
    </row>
  </sheetData>
  <mergeCells count="2">
    <mergeCell ref="C5:H5"/>
    <mergeCell ref="D11:P11"/>
  </mergeCells>
  <hyperlinks>
    <hyperlink ref="R2" location="NOTES!A65" display="BACK" xr:uid="{00000000-0004-0000-1A00-000000000000}"/>
  </hyperlinks>
  <pageMargins left="0.7" right="0.7" top="0.75" bottom="0.75" header="0.3" footer="0.3"/>
  <pageSetup paperSize="9" orientation="portrait" r:id="rId1"/>
  <headerFooter alignWithMargins="0"/>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3"/>
  <dimension ref="B2:AE85"/>
  <sheetViews>
    <sheetView topLeftCell="A3" workbookViewId="0">
      <selection activeCell="G31" sqref="G31"/>
    </sheetView>
  </sheetViews>
  <sheetFormatPr defaultColWidth="9.33203125" defaultRowHeight="13.2"/>
  <cols>
    <col min="1" max="1" width="6.33203125" style="3" customWidth="1"/>
    <col min="2" max="2" width="5.33203125" style="3" customWidth="1"/>
    <col min="3" max="3" width="10.5546875" style="3" customWidth="1"/>
    <col min="4" max="4" width="20.6640625" style="3" customWidth="1"/>
    <col min="5" max="5" width="15.44140625" style="3" bestFit="1" customWidth="1"/>
    <col min="6" max="6" width="18.5546875" style="3" customWidth="1"/>
    <col min="7" max="7" width="31.44140625" style="3" customWidth="1"/>
    <col min="8" max="8" width="16.33203125" style="3" customWidth="1"/>
    <col min="9" max="9" width="15.6640625" style="3" bestFit="1" customWidth="1"/>
    <col min="10" max="10" width="18.33203125" style="3" customWidth="1"/>
    <col min="11" max="11" width="15.6640625" style="3" customWidth="1"/>
    <col min="12" max="12" width="13.33203125" style="3" bestFit="1" customWidth="1"/>
    <col min="13" max="13" width="12" style="3" customWidth="1"/>
    <col min="14" max="14" width="12.44140625" style="3" customWidth="1"/>
    <col min="15" max="15" width="12.5546875" style="3" bestFit="1" customWidth="1"/>
    <col min="16" max="16" width="14.5546875" style="3" customWidth="1"/>
    <col min="17" max="17" width="18" style="3" customWidth="1"/>
    <col min="18" max="18" width="14" style="3" customWidth="1"/>
    <col min="19" max="19" width="13.5546875" style="3" bestFit="1" customWidth="1"/>
    <col min="20" max="21" width="16.44140625" style="3" bestFit="1" customWidth="1"/>
    <col min="22" max="22" width="12.33203125" style="3" customWidth="1"/>
    <col min="23" max="23" width="9.5546875" style="3" bestFit="1" customWidth="1"/>
    <col min="24" max="24" width="13" style="3" bestFit="1" customWidth="1"/>
    <col min="25" max="16384" width="9.33203125" style="3"/>
  </cols>
  <sheetData>
    <row r="2" spans="3:14" ht="20.399999999999999">
      <c r="N2" s="1084" t="s">
        <v>48</v>
      </c>
    </row>
    <row r="5" spans="3:14" ht="69" customHeight="1">
      <c r="C5" s="1352" t="s">
        <v>0</v>
      </c>
      <c r="D5" s="1353"/>
      <c r="E5" s="1353"/>
      <c r="F5" s="1353"/>
      <c r="G5" s="1353"/>
      <c r="H5" s="1353"/>
      <c r="I5" s="1353"/>
      <c r="J5" s="23"/>
      <c r="K5" s="23"/>
      <c r="L5" s="23"/>
      <c r="M5" s="23"/>
      <c r="N5" s="24"/>
    </row>
    <row r="6" spans="3:14" ht="13.8">
      <c r="C6" s="25"/>
      <c r="D6" s="26"/>
      <c r="E6" s="23"/>
      <c r="F6" s="23"/>
      <c r="G6" s="23"/>
      <c r="H6" s="23"/>
      <c r="I6" s="23"/>
      <c r="J6" s="23"/>
      <c r="K6" s="23"/>
      <c r="L6" s="23"/>
      <c r="M6" s="23"/>
      <c r="N6" s="24"/>
    </row>
    <row r="7" spans="3:14" ht="17.399999999999999">
      <c r="C7" s="1354"/>
      <c r="K7" s="1356"/>
      <c r="L7" s="1357"/>
      <c r="M7" s="1357"/>
      <c r="N7" s="1358"/>
    </row>
    <row r="8" spans="3:14" ht="17.399999999999999">
      <c r="C8" s="1354"/>
      <c r="K8" s="1359" t="s">
        <v>1</v>
      </c>
      <c r="L8" s="1359"/>
      <c r="M8" s="1359"/>
      <c r="N8" s="1360"/>
    </row>
    <row r="9" spans="3:14" ht="17.399999999999999">
      <c r="C9" s="1355"/>
      <c r="D9" s="27"/>
      <c r="E9" s="27"/>
      <c r="F9" s="27"/>
      <c r="G9" s="27"/>
      <c r="H9" s="27"/>
      <c r="I9" s="27"/>
      <c r="J9" s="27"/>
      <c r="K9" s="33"/>
      <c r="L9" s="33"/>
      <c r="M9" s="33"/>
      <c r="N9" s="34"/>
    </row>
    <row r="10" spans="3:14">
      <c r="C10" s="29"/>
      <c r="D10" s="23"/>
      <c r="E10" s="23"/>
      <c r="F10" s="23"/>
      <c r="G10" s="23"/>
      <c r="H10" s="23"/>
      <c r="I10" s="23"/>
      <c r="J10" s="23"/>
      <c r="K10" s="23"/>
      <c r="L10" s="23"/>
      <c r="M10" s="23"/>
      <c r="N10" s="24"/>
    </row>
    <row r="11" spans="3:14" ht="42" customHeight="1">
      <c r="C11" s="30"/>
      <c r="D11" s="1361" t="s">
        <v>600</v>
      </c>
      <c r="E11" s="1361"/>
      <c r="F11" s="1361"/>
      <c r="G11" s="1361"/>
      <c r="H11" s="1361"/>
      <c r="I11" s="1361"/>
      <c r="J11" s="1361"/>
      <c r="K11" s="1361"/>
      <c r="L11" s="1361"/>
      <c r="N11" s="31"/>
    </row>
    <row r="12" spans="3:14">
      <c r="C12" s="32"/>
      <c r="D12" s="27"/>
      <c r="E12" s="27"/>
      <c r="F12" s="27"/>
      <c r="G12" s="27"/>
      <c r="H12" s="27"/>
      <c r="I12" s="27"/>
      <c r="J12" s="27"/>
      <c r="K12" s="27"/>
      <c r="L12" s="27"/>
      <c r="M12" s="27"/>
      <c r="N12" s="28"/>
    </row>
    <row r="13" spans="3:14" ht="17.100000000000001" customHeight="1"/>
    <row r="14" spans="3:14" ht="18.75" customHeight="1">
      <c r="C14" s="36" t="s">
        <v>603</v>
      </c>
      <c r="D14" s="43"/>
    </row>
    <row r="15" spans="3:14" ht="18.75" customHeight="1">
      <c r="C15" s="43"/>
      <c r="D15" s="43" t="s">
        <v>470</v>
      </c>
      <c r="H15" s="43"/>
    </row>
    <row r="16" spans="3:14" ht="18.75" customHeight="1"/>
    <row r="17" spans="3:31" ht="17.100000000000001" customHeight="1" thickBot="1">
      <c r="C17" s="43"/>
      <c r="I17" s="43"/>
    </row>
    <row r="18" spans="3:31" ht="23.25" customHeight="1" thickBot="1">
      <c r="C18" s="236" t="s">
        <v>50</v>
      </c>
      <c r="D18" s="277"/>
      <c r="E18" s="277"/>
      <c r="F18" s="277"/>
      <c r="G18" s="277"/>
      <c r="H18" s="277"/>
      <c r="I18" s="236"/>
      <c r="J18" s="277" t="s">
        <v>77</v>
      </c>
      <c r="K18" s="278"/>
      <c r="L18" s="277"/>
      <c r="M18" s="278"/>
      <c r="N18" s="278"/>
      <c r="O18" s="278"/>
      <c r="P18" s="278"/>
      <c r="Q18" s="277"/>
      <c r="R18" s="236" t="s">
        <v>110</v>
      </c>
      <c r="S18" s="277"/>
      <c r="T18" s="277"/>
      <c r="U18" s="367"/>
      <c r="Y18" s="284"/>
      <c r="Z18" s="284"/>
      <c r="AA18" s="284"/>
      <c r="AB18" s="371"/>
      <c r="AC18" s="371"/>
      <c r="AD18" s="371"/>
      <c r="AE18" s="371"/>
    </row>
    <row r="19" spans="3:31" ht="40.5" customHeight="1">
      <c r="C19" s="124" t="s">
        <v>471</v>
      </c>
      <c r="D19" s="125" t="s">
        <v>472</v>
      </c>
      <c r="E19" s="239" t="s">
        <v>112</v>
      </c>
      <c r="F19" s="240" t="s">
        <v>113</v>
      </c>
      <c r="G19" s="239" t="s">
        <v>817</v>
      </c>
      <c r="H19" s="239" t="s">
        <v>474</v>
      </c>
      <c r="I19" s="369" t="s">
        <v>475</v>
      </c>
      <c r="J19" s="365" t="s">
        <v>476</v>
      </c>
      <c r="K19" s="365" t="s">
        <v>477</v>
      </c>
      <c r="L19" s="249" t="s">
        <v>478</v>
      </c>
      <c r="M19" s="249" t="s">
        <v>479</v>
      </c>
      <c r="N19" s="249" t="s">
        <v>480</v>
      </c>
      <c r="O19" s="249" t="s">
        <v>481</v>
      </c>
      <c r="P19" s="249" t="s">
        <v>124</v>
      </c>
      <c r="Q19" s="249" t="s">
        <v>482</v>
      </c>
      <c r="R19" s="369" t="s">
        <v>60</v>
      </c>
      <c r="S19" s="249" t="s">
        <v>403</v>
      </c>
      <c r="T19" s="249" t="s">
        <v>483</v>
      </c>
      <c r="U19" s="370" t="s">
        <v>392</v>
      </c>
      <c r="Z19" s="372"/>
      <c r="AA19" s="364"/>
      <c r="AB19" s="364"/>
      <c r="AC19" s="364"/>
      <c r="AE19" s="368"/>
    </row>
    <row r="20" spans="3:31" ht="18.600000000000001" thickBot="1">
      <c r="C20" s="366" t="s">
        <v>484</v>
      </c>
      <c r="D20" s="71" t="s">
        <v>165</v>
      </c>
      <c r="E20" s="247" t="s">
        <v>485</v>
      </c>
      <c r="F20" s="247" t="s">
        <v>117</v>
      </c>
      <c r="G20" s="71" t="s">
        <v>168</v>
      </c>
      <c r="H20" s="71" t="s">
        <v>484</v>
      </c>
      <c r="I20" s="109"/>
      <c r="J20" s="110"/>
      <c r="K20" s="110"/>
      <c r="L20" s="110"/>
      <c r="M20" s="110"/>
      <c r="N20" s="110"/>
      <c r="O20" s="127"/>
      <c r="P20" s="127"/>
      <c r="Q20" s="127"/>
      <c r="R20" s="185"/>
      <c r="S20" s="127"/>
      <c r="T20" s="127"/>
      <c r="U20" s="144"/>
      <c r="Z20" s="58"/>
      <c r="AA20" s="364"/>
      <c r="AB20" s="364"/>
      <c r="AC20" s="364"/>
      <c r="AE20" s="373"/>
    </row>
    <row r="21" spans="3:31">
      <c r="C21" s="128">
        <v>30</v>
      </c>
      <c r="D21" s="130">
        <v>12.51</v>
      </c>
      <c r="E21" s="130">
        <v>20.329999999999998</v>
      </c>
      <c r="F21" s="131">
        <v>30</v>
      </c>
      <c r="G21" s="320">
        <v>1</v>
      </c>
      <c r="H21" s="141">
        <f>(G21/100)*365.25*24*3600</f>
        <v>315576</v>
      </c>
      <c r="I21" s="430">
        <v>1046.82585705614</v>
      </c>
      <c r="J21" s="319">
        <v>1.45777238264911</v>
      </c>
      <c r="K21" s="319">
        <v>0.49796604817216999</v>
      </c>
      <c r="L21" s="319">
        <v>-0.37330004736762901</v>
      </c>
      <c r="M21" s="319">
        <v>-0.75990440696487904</v>
      </c>
      <c r="N21" s="319">
        <v>105.895225170994</v>
      </c>
      <c r="O21" s="319">
        <v>125.012977483775</v>
      </c>
      <c r="P21" s="319">
        <v>0.143900733893016</v>
      </c>
      <c r="Q21" s="319">
        <v>4407.0059975746199</v>
      </c>
      <c r="R21" s="430">
        <v>0.18384158942902301</v>
      </c>
      <c r="S21" s="319">
        <v>0.92360387342689998</v>
      </c>
      <c r="T21" s="319">
        <v>810.19098721735497</v>
      </c>
      <c r="U21" s="333">
        <v>291467.215960567</v>
      </c>
    </row>
    <row r="22" spans="3:31" ht="14.25" customHeight="1">
      <c r="C22" s="132">
        <v>30</v>
      </c>
      <c r="D22" s="113">
        <v>19.03</v>
      </c>
      <c r="E22" s="113">
        <v>20.329999999999998</v>
      </c>
      <c r="F22" s="4">
        <v>30</v>
      </c>
      <c r="G22" s="298">
        <v>0.3</v>
      </c>
      <c r="H22" s="136">
        <f>(G22/100)*365.25*24*3600</f>
        <v>94672.8</v>
      </c>
      <c r="I22" s="336">
        <v>888.84015147742002</v>
      </c>
      <c r="J22" s="80">
        <v>1.4413545333448401</v>
      </c>
      <c r="K22" s="80">
        <v>0.49733976945185898</v>
      </c>
      <c r="L22" s="80">
        <v>-0.373854304035105</v>
      </c>
      <c r="M22" s="80">
        <v>-0.76064650271470502</v>
      </c>
      <c r="N22" s="80">
        <v>92.468933116493901</v>
      </c>
      <c r="O22" s="80">
        <v>111.320621699808</v>
      </c>
      <c r="P22" s="80">
        <v>0.145466807139806</v>
      </c>
      <c r="Q22" s="80">
        <v>1430.15312739108</v>
      </c>
      <c r="R22" s="336">
        <v>0.184233607317043</v>
      </c>
      <c r="S22" s="61">
        <v>0.91739124225356805</v>
      </c>
      <c r="T22" s="61">
        <v>263.48226967500898</v>
      </c>
      <c r="U22" s="207">
        <v>86851.997599623603</v>
      </c>
    </row>
    <row r="23" spans="3:31" ht="14.25" customHeight="1">
      <c r="C23" s="132">
        <v>10</v>
      </c>
      <c r="D23" s="113">
        <v>7.64</v>
      </c>
      <c r="E23" s="113">
        <v>20.329999999999998</v>
      </c>
      <c r="F23" s="4">
        <v>14.5</v>
      </c>
      <c r="G23" s="70">
        <v>0.1</v>
      </c>
      <c r="H23" s="136">
        <f>(G23/100)*365.25*24*3600</f>
        <v>31557.599999999999</v>
      </c>
      <c r="I23" s="336">
        <v>458.50473902492701</v>
      </c>
      <c r="J23" s="80">
        <v>1.5320036768269201</v>
      </c>
      <c r="K23" s="80">
        <v>0.31088703495857201</v>
      </c>
      <c r="L23" s="80">
        <v>-0.538864974061663</v>
      </c>
      <c r="M23" s="80">
        <v>-1.01820519797298</v>
      </c>
      <c r="N23" s="80">
        <v>18.418238985858601</v>
      </c>
      <c r="O23" s="80">
        <v>43.857044759010002</v>
      </c>
      <c r="P23" s="80">
        <v>4.0883554255236203E-2</v>
      </c>
      <c r="Q23" s="80">
        <v>384.09756090925998</v>
      </c>
      <c r="R23" s="336">
        <v>0.48877948003191202</v>
      </c>
      <c r="S23" s="61">
        <v>0.973161222044992</v>
      </c>
      <c r="T23" s="61">
        <v>187.73900610275399</v>
      </c>
      <c r="U23" s="207">
        <v>30710.632580807</v>
      </c>
    </row>
    <row r="24" spans="3:31" ht="14.25" customHeight="1" thickBot="1">
      <c r="C24" s="375">
        <v>10</v>
      </c>
      <c r="D24" s="376">
        <v>12.47</v>
      </c>
      <c r="E24" s="376">
        <v>20.329999999999998</v>
      </c>
      <c r="F24" s="88">
        <v>14.5</v>
      </c>
      <c r="G24" s="376">
        <v>0.03</v>
      </c>
      <c r="H24" s="377">
        <f>(G24/100)*365.25*24*3600</f>
        <v>9467.2799999999988</v>
      </c>
      <c r="I24" s="337">
        <v>378.75844232231202</v>
      </c>
      <c r="J24" s="235">
        <v>1.5118716870698401</v>
      </c>
      <c r="K24" s="235">
        <v>0.31043043365775702</v>
      </c>
      <c r="L24" s="235">
        <v>-0.53926906621288495</v>
      </c>
      <c r="M24" s="235">
        <v>-1.01892553979119</v>
      </c>
      <c r="N24" s="235">
        <v>16.0190152381285</v>
      </c>
      <c r="O24" s="235">
        <v>38.5186541902454</v>
      </c>
      <c r="P24" s="235">
        <v>4.1900302134772797E-2</v>
      </c>
      <c r="Q24" s="235">
        <v>130.129563963864</v>
      </c>
      <c r="R24" s="337">
        <v>0.48929363509734802</v>
      </c>
      <c r="S24" s="163">
        <v>0.96972344032748403</v>
      </c>
      <c r="T24" s="163">
        <v>63.671567385511899</v>
      </c>
      <c r="U24" s="208">
        <v>9180.6433321435798</v>
      </c>
    </row>
    <row r="25" spans="3:31" ht="14.25" customHeight="1">
      <c r="C25" s="135"/>
      <c r="D25" s="2"/>
      <c r="E25" s="113"/>
      <c r="F25" s="4"/>
      <c r="G25" s="135"/>
      <c r="H25" s="4"/>
      <c r="I25" s="140"/>
      <c r="J25" s="140"/>
      <c r="K25" s="139"/>
      <c r="L25" s="139"/>
      <c r="M25" s="139"/>
      <c r="N25" s="140"/>
      <c r="S25" s="62"/>
      <c r="T25" s="61"/>
    </row>
    <row r="26" spans="3:31" ht="14.25" customHeight="1">
      <c r="C26" s="135"/>
      <c r="D26" s="2"/>
      <c r="E26" s="113"/>
      <c r="F26" s="4"/>
      <c r="G26" s="135"/>
      <c r="H26" s="4"/>
      <c r="I26" s="140"/>
      <c r="J26" s="140"/>
      <c r="K26" s="139"/>
      <c r="L26" s="139"/>
      <c r="M26" s="139"/>
      <c r="N26" s="140"/>
      <c r="S26" s="62"/>
      <c r="T26" s="61"/>
    </row>
    <row r="27" spans="3:31" ht="14.25" customHeight="1">
      <c r="C27" s="135"/>
      <c r="D27" s="2"/>
      <c r="E27" s="136"/>
      <c r="F27" s="4"/>
      <c r="G27" s="135"/>
      <c r="H27" s="4"/>
      <c r="I27" s="140"/>
      <c r="J27" s="140"/>
      <c r="K27" s="139"/>
      <c r="L27" s="139"/>
      <c r="M27" s="139"/>
      <c r="N27" s="140"/>
      <c r="S27" s="62"/>
      <c r="T27" s="61"/>
    </row>
    <row r="28" spans="3:31" ht="14.25" customHeight="1" thickBot="1">
      <c r="C28" s="2"/>
      <c r="D28" s="2"/>
      <c r="E28" s="136"/>
      <c r="F28" s="4"/>
      <c r="G28" s="135"/>
      <c r="H28" s="136"/>
      <c r="I28" s="140"/>
      <c r="J28" s="140"/>
      <c r="K28" s="139"/>
      <c r="L28" s="139"/>
      <c r="M28" s="139"/>
      <c r="N28" s="140"/>
      <c r="S28" s="81"/>
      <c r="T28" s="80"/>
    </row>
    <row r="29" spans="3:31" ht="22.5" customHeight="1" thickBot="1">
      <c r="C29" s="236" t="s">
        <v>50</v>
      </c>
      <c r="D29" s="277"/>
      <c r="E29" s="277"/>
      <c r="F29" s="277"/>
      <c r="G29" s="277"/>
      <c r="H29" s="277"/>
      <c r="I29" s="236"/>
      <c r="J29" s="277" t="s">
        <v>77</v>
      </c>
      <c r="K29" s="278"/>
      <c r="L29" s="277"/>
      <c r="M29" s="278"/>
      <c r="N29" s="278"/>
      <c r="O29" s="278"/>
      <c r="P29" s="278"/>
      <c r="Q29" s="278"/>
      <c r="R29" s="236" t="s">
        <v>110</v>
      </c>
      <c r="S29" s="277"/>
      <c r="T29" s="277"/>
      <c r="U29" s="367"/>
    </row>
    <row r="30" spans="3:31" ht="38.4">
      <c r="C30" s="124" t="s">
        <v>471</v>
      </c>
      <c r="D30" s="125" t="s">
        <v>472</v>
      </c>
      <c r="E30" s="239" t="s">
        <v>112</v>
      </c>
      <c r="F30" s="240" t="s">
        <v>113</v>
      </c>
      <c r="G30" s="239" t="s">
        <v>817</v>
      </c>
      <c r="H30" s="239" t="s">
        <v>474</v>
      </c>
      <c r="I30" s="369" t="s">
        <v>475</v>
      </c>
      <c r="J30" s="365" t="s">
        <v>476</v>
      </c>
      <c r="K30" s="365" t="s">
        <v>477</v>
      </c>
      <c r="L30" s="249" t="s">
        <v>478</v>
      </c>
      <c r="M30" s="249" t="s">
        <v>479</v>
      </c>
      <c r="N30" s="249" t="s">
        <v>480</v>
      </c>
      <c r="O30" s="249" t="s">
        <v>481</v>
      </c>
      <c r="P30" s="249" t="s">
        <v>124</v>
      </c>
      <c r="Q30" s="249" t="s">
        <v>482</v>
      </c>
      <c r="R30" s="369" t="s">
        <v>60</v>
      </c>
      <c r="S30" s="249" t="s">
        <v>403</v>
      </c>
      <c r="T30" s="249" t="s">
        <v>483</v>
      </c>
      <c r="U30" s="370" t="s">
        <v>392</v>
      </c>
    </row>
    <row r="31" spans="3:31" ht="18.600000000000001" thickBot="1">
      <c r="C31" s="366" t="s">
        <v>484</v>
      </c>
      <c r="D31" s="71" t="s">
        <v>165</v>
      </c>
      <c r="E31" s="247" t="s">
        <v>485</v>
      </c>
      <c r="F31" s="247" t="s">
        <v>117</v>
      </c>
      <c r="G31" s="71" t="s">
        <v>168</v>
      </c>
      <c r="H31" s="71" t="s">
        <v>484</v>
      </c>
      <c r="I31" s="109"/>
      <c r="J31" s="110"/>
      <c r="K31" s="110"/>
      <c r="L31" s="110"/>
      <c r="M31" s="110"/>
      <c r="N31" s="110"/>
      <c r="O31" s="127"/>
      <c r="P31" s="127"/>
      <c r="Q31" s="127"/>
      <c r="R31" s="185"/>
      <c r="S31" s="127"/>
      <c r="T31" s="127"/>
      <c r="U31" s="144"/>
    </row>
    <row r="32" spans="3:31">
      <c r="C32" s="317">
        <v>1</v>
      </c>
      <c r="D32" s="131">
        <v>11.59</v>
      </c>
      <c r="E32" s="141">
        <v>37.630000000000003</v>
      </c>
      <c r="F32" s="131">
        <v>39.6</v>
      </c>
      <c r="G32" s="320">
        <v>0.5</v>
      </c>
      <c r="H32" s="320">
        <f t="shared" ref="H32:H38" si="0">(G32/100)*365.25*24*3600</f>
        <v>157788</v>
      </c>
      <c r="I32" s="430">
        <v>1243.53215581583</v>
      </c>
      <c r="J32" s="319">
        <v>1.4406441377149699</v>
      </c>
      <c r="K32" s="319">
        <v>0.59658497305771296</v>
      </c>
      <c r="L32" s="319">
        <v>-0.28602229884392399</v>
      </c>
      <c r="M32" s="319">
        <v>-0.65332482166348604</v>
      </c>
      <c r="N32" s="319">
        <v>181.431103282213</v>
      </c>
      <c r="O32" s="378">
        <v>156.06234744222499</v>
      </c>
      <c r="P32" s="378">
        <v>0.234909641655274</v>
      </c>
      <c r="Q32" s="378">
        <v>3075.0792803931799</v>
      </c>
      <c r="R32" s="430">
        <v>1</v>
      </c>
      <c r="S32" s="319">
        <v>0.97117942877431296</v>
      </c>
      <c r="T32" s="319">
        <v>3075.0792803931799</v>
      </c>
      <c r="U32" s="333">
        <v>153240.45970744101</v>
      </c>
      <c r="Y32" s="4"/>
      <c r="Z32" s="4"/>
    </row>
    <row r="33" spans="3:26">
      <c r="C33" s="84">
        <v>60</v>
      </c>
      <c r="D33" s="2">
        <v>11.59</v>
      </c>
      <c r="E33" s="136">
        <v>37.630000000000003</v>
      </c>
      <c r="F33" s="4">
        <v>39.6</v>
      </c>
      <c r="G33" s="298">
        <v>0.5</v>
      </c>
      <c r="H33" s="298">
        <f t="shared" si="0"/>
        <v>157788</v>
      </c>
      <c r="I33" s="336">
        <v>1243.53215581583</v>
      </c>
      <c r="J33" s="80">
        <v>1.4406441377149699</v>
      </c>
      <c r="K33" s="80">
        <v>0.59658497305771296</v>
      </c>
      <c r="L33" s="80">
        <v>-0.28602229884392399</v>
      </c>
      <c r="M33" s="80">
        <v>-0.65332482166348604</v>
      </c>
      <c r="N33" s="80">
        <v>181.431103282213</v>
      </c>
      <c r="O33" s="150">
        <v>156.06234744222499</v>
      </c>
      <c r="P33" s="150">
        <v>0.234909641655274</v>
      </c>
      <c r="Q33" s="150">
        <v>3075.0792803931799</v>
      </c>
      <c r="R33" s="336">
        <v>8.6932402913055595E-2</v>
      </c>
      <c r="S33" s="80">
        <v>0.84967350940145003</v>
      </c>
      <c r="T33" s="80">
        <v>267.32403099272898</v>
      </c>
      <c r="U33" s="207">
        <v>134068.28370143601</v>
      </c>
      <c r="Y33" s="4"/>
      <c r="Z33" s="4"/>
    </row>
    <row r="34" spans="3:26">
      <c r="C34" s="85">
        <v>300</v>
      </c>
      <c r="D34" s="4">
        <v>11.59</v>
      </c>
      <c r="E34" s="136">
        <v>37.630000000000003</v>
      </c>
      <c r="F34" s="4">
        <v>39.6</v>
      </c>
      <c r="G34" s="298">
        <v>0.5</v>
      </c>
      <c r="H34" s="298">
        <f t="shared" si="0"/>
        <v>157788</v>
      </c>
      <c r="I34" s="336">
        <v>1243.53215581583</v>
      </c>
      <c r="J34" s="80">
        <v>1.4406441377149699</v>
      </c>
      <c r="K34" s="80">
        <v>0.59658497305771296</v>
      </c>
      <c r="L34" s="80">
        <v>-0.28602229884392399</v>
      </c>
      <c r="M34" s="80">
        <v>-0.65332482166348604</v>
      </c>
      <c r="N34" s="80">
        <v>181.431103282213</v>
      </c>
      <c r="O34" s="150">
        <v>156.06234744222499</v>
      </c>
      <c r="P34" s="150">
        <v>0.234909641655274</v>
      </c>
      <c r="Q34" s="150">
        <v>3075.0792803931799</v>
      </c>
      <c r="R34" s="336">
        <v>3.1857992781083103E-2</v>
      </c>
      <c r="S34" s="80">
        <v>0.70529635893234399</v>
      </c>
      <c r="T34" s="80">
        <v>97.965853516023998</v>
      </c>
      <c r="U34" s="207">
        <v>111287.30188321701</v>
      </c>
      <c r="Y34" s="4"/>
      <c r="Z34" s="4"/>
    </row>
    <row r="35" spans="3:26">
      <c r="C35" s="85">
        <v>600</v>
      </c>
      <c r="D35" s="4">
        <v>11.59</v>
      </c>
      <c r="E35" s="136">
        <v>37.630000000000003</v>
      </c>
      <c r="F35" s="4">
        <v>39.6</v>
      </c>
      <c r="G35" s="298">
        <v>0.5</v>
      </c>
      <c r="H35" s="298">
        <f t="shared" si="0"/>
        <v>157788</v>
      </c>
      <c r="I35" s="336">
        <v>1243.53215581583</v>
      </c>
      <c r="J35" s="80">
        <v>1.4406441377149699</v>
      </c>
      <c r="K35" s="80">
        <v>0.59658497305771296</v>
      </c>
      <c r="L35" s="80">
        <v>-0.28602229884392399</v>
      </c>
      <c r="M35" s="80">
        <v>-0.65332482166348604</v>
      </c>
      <c r="N35" s="80">
        <v>181.431103282213</v>
      </c>
      <c r="O35" s="150">
        <v>156.06234744222499</v>
      </c>
      <c r="P35" s="150">
        <v>0.234909641655274</v>
      </c>
      <c r="Q35" s="150">
        <v>3075.0792803931799</v>
      </c>
      <c r="R35" s="336">
        <v>1.7147271210466199E-2</v>
      </c>
      <c r="S35" s="80">
        <v>0.58357556587357495</v>
      </c>
      <c r="T35" s="80">
        <v>52.729218414587102</v>
      </c>
      <c r="U35" s="207">
        <v>92081.221388059595</v>
      </c>
      <c r="Y35" s="4"/>
      <c r="Z35" s="4"/>
    </row>
    <row r="36" spans="3:26">
      <c r="C36" s="85">
        <v>1200</v>
      </c>
      <c r="D36" s="4">
        <v>11.59</v>
      </c>
      <c r="E36" s="136">
        <v>37.630000000000003</v>
      </c>
      <c r="F36" s="4">
        <v>39.6</v>
      </c>
      <c r="G36" s="298">
        <v>0.5</v>
      </c>
      <c r="H36" s="298">
        <f t="shared" si="0"/>
        <v>157788</v>
      </c>
      <c r="I36" s="336">
        <v>1243.53215581583</v>
      </c>
      <c r="J36" s="80">
        <v>1.4406441377149699</v>
      </c>
      <c r="K36" s="80">
        <v>0.59658497305771296</v>
      </c>
      <c r="L36" s="80">
        <v>-0.28602229884392399</v>
      </c>
      <c r="M36" s="80">
        <v>-0.65332482166348604</v>
      </c>
      <c r="N36" s="80">
        <v>181.431103282213</v>
      </c>
      <c r="O36" s="150">
        <v>156.06234744222499</v>
      </c>
      <c r="P36" s="150">
        <v>0.234909641655274</v>
      </c>
      <c r="Q36" s="150">
        <v>3075.0792803931799</v>
      </c>
      <c r="R36" s="336">
        <v>7.6841503020111702E-3</v>
      </c>
      <c r="S36" s="80">
        <v>0.42903294765053701</v>
      </c>
      <c r="T36" s="80">
        <v>23.6293713811415</v>
      </c>
      <c r="U36" s="207">
        <v>67696.250743883007</v>
      </c>
    </row>
    <row r="37" spans="3:26">
      <c r="C37" s="85">
        <v>1800</v>
      </c>
      <c r="D37" s="4">
        <v>11.59</v>
      </c>
      <c r="E37" s="136">
        <v>37.630000000000003</v>
      </c>
      <c r="F37" s="4">
        <v>39.6</v>
      </c>
      <c r="G37" s="298">
        <v>0.5</v>
      </c>
      <c r="H37" s="298">
        <f t="shared" si="0"/>
        <v>157788</v>
      </c>
      <c r="I37" s="336">
        <v>1243.53215581583</v>
      </c>
      <c r="J37" s="80">
        <v>1.4406441377149699</v>
      </c>
      <c r="K37" s="80">
        <v>0.59658497305771296</v>
      </c>
      <c r="L37" s="80">
        <v>-0.28602229884392399</v>
      </c>
      <c r="M37" s="80">
        <v>-0.65332482166348604</v>
      </c>
      <c r="N37" s="80">
        <v>181.431103282213</v>
      </c>
      <c r="O37" s="150">
        <v>156.06234744222499</v>
      </c>
      <c r="P37" s="150">
        <v>0.234909641655274</v>
      </c>
      <c r="Q37" s="150">
        <v>3075.0792803931799</v>
      </c>
      <c r="R37" s="336">
        <v>4.3923213468790301E-3</v>
      </c>
      <c r="S37" s="80">
        <v>0.33549085067939499</v>
      </c>
      <c r="T37" s="80">
        <v>13.5067363666164</v>
      </c>
      <c r="U37" s="207">
        <v>52936.430347000402</v>
      </c>
    </row>
    <row r="38" spans="3:26" ht="13.8" thickBot="1">
      <c r="C38" s="87">
        <v>3600</v>
      </c>
      <c r="D38" s="88">
        <v>11.59</v>
      </c>
      <c r="E38" s="377">
        <v>37.630000000000003</v>
      </c>
      <c r="F38" s="88">
        <v>39.6</v>
      </c>
      <c r="G38" s="322">
        <v>0.5</v>
      </c>
      <c r="H38" s="322">
        <f t="shared" si="0"/>
        <v>157788</v>
      </c>
      <c r="I38" s="337">
        <v>1243.53215581583</v>
      </c>
      <c r="J38" s="235">
        <v>1.4406441377149699</v>
      </c>
      <c r="K38" s="235">
        <v>0.59658497305771296</v>
      </c>
      <c r="L38" s="235">
        <v>-0.28602229884392399</v>
      </c>
      <c r="M38" s="235">
        <v>-0.65332482166348604</v>
      </c>
      <c r="N38" s="235">
        <v>181.431103282213</v>
      </c>
      <c r="O38" s="158">
        <v>156.06234744222499</v>
      </c>
      <c r="P38" s="158">
        <v>0.234909641655274</v>
      </c>
      <c r="Q38" s="158">
        <v>3075.0792803931799</v>
      </c>
      <c r="R38" s="337">
        <v>1.4392560882949699E-3</v>
      </c>
      <c r="S38" s="235">
        <v>0.193791009988031</v>
      </c>
      <c r="T38" s="235">
        <v>4.4258265762955897</v>
      </c>
      <c r="U38" s="208">
        <v>30577.895883991499</v>
      </c>
    </row>
    <row r="39" spans="3:26">
      <c r="C39" s="4"/>
      <c r="I39" s="80"/>
      <c r="J39" s="80"/>
      <c r="K39" s="80"/>
      <c r="L39" s="80"/>
      <c r="M39" s="80"/>
      <c r="N39" s="80"/>
      <c r="O39" s="80"/>
      <c r="P39" s="80"/>
      <c r="Q39" s="80"/>
      <c r="S39" s="4"/>
      <c r="T39" s="4"/>
    </row>
    <row r="40" spans="3:26">
      <c r="C40" s="4"/>
      <c r="S40" s="4"/>
      <c r="T40" s="4"/>
    </row>
    <row r="41" spans="3:26" ht="17.399999999999999">
      <c r="C41" s="380" t="s">
        <v>486</v>
      </c>
      <c r="S41" s="4"/>
      <c r="T41" s="4"/>
    </row>
    <row r="42" spans="3:26" ht="13.8" thickBot="1">
      <c r="C42" s="4"/>
      <c r="T42" s="4"/>
      <c r="U42" s="4"/>
    </row>
    <row r="43" spans="3:26" ht="18" thickBot="1">
      <c r="D43" s="236" t="s">
        <v>50</v>
      </c>
      <c r="E43" s="277"/>
      <c r="F43" s="277"/>
      <c r="G43" s="277"/>
      <c r="H43" s="367"/>
      <c r="I43" s="4"/>
      <c r="J43" s="4"/>
      <c r="K43" s="4"/>
      <c r="T43" s="4"/>
      <c r="U43" s="4"/>
    </row>
    <row r="44" spans="3:26" ht="38.4">
      <c r="D44" s="124" t="s">
        <v>472</v>
      </c>
      <c r="E44" s="239" t="s">
        <v>112</v>
      </c>
      <c r="F44" s="240" t="s">
        <v>113</v>
      </c>
      <c r="G44" s="239" t="s">
        <v>473</v>
      </c>
      <c r="H44" s="379" t="s">
        <v>474</v>
      </c>
      <c r="I44" s="4"/>
      <c r="J44" s="4"/>
      <c r="K44" s="4"/>
    </row>
    <row r="45" spans="3:26" ht="18.600000000000001" thickBot="1">
      <c r="D45" s="366" t="s">
        <v>165</v>
      </c>
      <c r="E45" s="247" t="s">
        <v>485</v>
      </c>
      <c r="F45" s="247" t="s">
        <v>117</v>
      </c>
      <c r="G45" s="71" t="s">
        <v>168</v>
      </c>
      <c r="H45" s="345" t="s">
        <v>484</v>
      </c>
      <c r="J45" s="284"/>
      <c r="K45" s="284"/>
      <c r="T45" s="315"/>
      <c r="U45" s="315"/>
      <c r="V45" s="408"/>
      <c r="W45" s="408"/>
      <c r="X45" s="408"/>
    </row>
    <row r="46" spans="3:26" ht="18">
      <c r="D46" s="85">
        <v>1.1000000000000001</v>
      </c>
      <c r="E46" s="4">
        <v>30</v>
      </c>
      <c r="F46" s="4">
        <v>14</v>
      </c>
      <c r="G46" s="598">
        <v>1.2532204603678101</v>
      </c>
      <c r="H46" s="596">
        <v>395486.30000103102</v>
      </c>
      <c r="J46" s="59"/>
      <c r="K46" s="59"/>
      <c r="T46" s="315"/>
      <c r="U46" s="315"/>
      <c r="V46" s="408"/>
      <c r="W46" s="408"/>
      <c r="X46" s="408"/>
    </row>
    <row r="47" spans="3:26">
      <c r="D47" s="85">
        <v>3</v>
      </c>
      <c r="E47" s="4">
        <v>30</v>
      </c>
      <c r="F47" s="4">
        <v>14</v>
      </c>
      <c r="G47" s="598">
        <v>0.13040579998521601</v>
      </c>
      <c r="H47" s="596">
        <v>41152.940736134602</v>
      </c>
      <c r="T47" s="315"/>
      <c r="U47" s="315"/>
      <c r="V47" s="408"/>
      <c r="W47" s="408"/>
      <c r="X47" s="408"/>
    </row>
    <row r="48" spans="3:26">
      <c r="D48" s="85">
        <v>6</v>
      </c>
      <c r="E48" s="4">
        <v>30</v>
      </c>
      <c r="F48" s="4">
        <v>14</v>
      </c>
      <c r="G48" s="598">
        <v>2.6741629268059199E-2</v>
      </c>
      <c r="H48" s="596">
        <v>8439.0163978970504</v>
      </c>
      <c r="J48" s="150"/>
      <c r="K48" s="150"/>
      <c r="T48" s="315"/>
      <c r="U48" s="315"/>
      <c r="V48" s="408"/>
      <c r="W48" s="408"/>
      <c r="X48" s="408"/>
    </row>
    <row r="49" spans="2:24">
      <c r="D49" s="85">
        <v>9</v>
      </c>
      <c r="E49" s="4">
        <v>30</v>
      </c>
      <c r="F49" s="4">
        <v>14</v>
      </c>
      <c r="G49" s="598">
        <v>9.7391189544380197E-3</v>
      </c>
      <c r="H49" s="596">
        <v>3073.4322031657298</v>
      </c>
      <c r="J49" s="150"/>
      <c r="K49" s="150"/>
      <c r="T49" s="315"/>
      <c r="U49" s="315"/>
      <c r="V49" s="408"/>
      <c r="W49" s="408"/>
      <c r="X49" s="408"/>
    </row>
    <row r="50" spans="2:24">
      <c r="D50" s="85">
        <v>12</v>
      </c>
      <c r="E50" s="4">
        <v>30</v>
      </c>
      <c r="F50" s="4">
        <v>14</v>
      </c>
      <c r="G50" s="598">
        <v>4.4406736198082403E-3</v>
      </c>
      <c r="H50" s="596">
        <v>1401.37001824461</v>
      </c>
      <c r="J50" s="150"/>
      <c r="K50" s="150"/>
      <c r="T50" s="315"/>
      <c r="U50" s="315"/>
      <c r="V50" s="408"/>
      <c r="W50" s="408"/>
      <c r="X50" s="408"/>
    </row>
    <row r="51" spans="2:24" ht="13.8" thickBot="1">
      <c r="D51" s="87">
        <v>15</v>
      </c>
      <c r="E51" s="88">
        <v>30</v>
      </c>
      <c r="F51" s="88">
        <v>14</v>
      </c>
      <c r="G51" s="599">
        <v>2.1569392864698002E-3</v>
      </c>
      <c r="H51" s="597">
        <v>680.67827226699296</v>
      </c>
      <c r="J51" s="150"/>
      <c r="K51" s="150"/>
      <c r="T51" s="4"/>
      <c r="U51" s="4"/>
    </row>
    <row r="52" spans="2:24">
      <c r="J52" s="150"/>
      <c r="K52" s="150"/>
      <c r="T52" s="4"/>
      <c r="U52" s="4"/>
    </row>
    <row r="53" spans="2:24">
      <c r="J53" s="150"/>
      <c r="K53" s="150"/>
      <c r="T53" s="4"/>
      <c r="U53" s="4"/>
    </row>
    <row r="54" spans="2:24">
      <c r="J54" s="150"/>
      <c r="K54" s="150"/>
      <c r="T54" s="4"/>
      <c r="U54" s="4"/>
    </row>
    <row r="55" spans="2:24">
      <c r="J55" s="150"/>
      <c r="K55" s="150"/>
      <c r="T55" s="4"/>
      <c r="U55" s="4"/>
    </row>
    <row r="56" spans="2:24" ht="17.399999999999999">
      <c r="D56" s="1403" t="s">
        <v>487</v>
      </c>
      <c r="E56" s="1403"/>
      <c r="F56" s="1403"/>
      <c r="G56" s="1403"/>
      <c r="H56" s="1403"/>
      <c r="I56" s="1403"/>
      <c r="J56" s="150"/>
      <c r="K56" s="150"/>
      <c r="T56" s="4"/>
      <c r="U56" s="4"/>
    </row>
    <row r="57" spans="2:24" ht="15.6">
      <c r="C57" s="4"/>
      <c r="D57" s="381">
        <v>1.1000000000000001</v>
      </c>
      <c r="E57" s="381">
        <v>3</v>
      </c>
      <c r="F57" s="381">
        <v>6</v>
      </c>
      <c r="G57" s="381">
        <v>9</v>
      </c>
      <c r="H57" s="381">
        <v>12</v>
      </c>
      <c r="I57" s="381">
        <v>15</v>
      </c>
      <c r="J57" s="4"/>
      <c r="K57" s="4"/>
      <c r="T57" s="4"/>
      <c r="U57" s="4"/>
    </row>
    <row r="58" spans="2:24" ht="15.6">
      <c r="B58" s="1402" t="s">
        <v>488</v>
      </c>
      <c r="C58" s="382">
        <v>10</v>
      </c>
      <c r="D58" s="80">
        <v>1668.1600834050901</v>
      </c>
      <c r="E58" s="80">
        <v>222.892168872268</v>
      </c>
      <c r="F58" s="80">
        <v>54.389921961660001</v>
      </c>
      <c r="G58" s="80">
        <v>21.939310123450099</v>
      </c>
      <c r="H58" s="80">
        <v>10.7576676606599</v>
      </c>
      <c r="I58" s="80">
        <v>5.5288975389169401</v>
      </c>
      <c r="J58" s="4"/>
      <c r="K58" s="4"/>
    </row>
    <row r="59" spans="2:24" ht="15.6">
      <c r="B59" s="1402"/>
      <c r="C59" s="382">
        <v>20</v>
      </c>
      <c r="D59" s="80">
        <v>1349.6727250261499</v>
      </c>
      <c r="E59" s="80">
        <v>180.37719910241799</v>
      </c>
      <c r="F59" s="80">
        <v>43.742582393581699</v>
      </c>
      <c r="G59" s="80">
        <v>17.506532423823199</v>
      </c>
      <c r="H59" s="80">
        <v>8.5184350239909197</v>
      </c>
      <c r="I59" s="80">
        <v>4.3463924036595198</v>
      </c>
      <c r="J59" s="4"/>
      <c r="K59" s="4"/>
    </row>
    <row r="60" spans="2:24" ht="15.6">
      <c r="B60" s="1402"/>
      <c r="C60" s="382">
        <v>30</v>
      </c>
      <c r="D60" s="80">
        <v>1187.97544625969</v>
      </c>
      <c r="E60" s="80">
        <v>155.79855387689</v>
      </c>
      <c r="F60" s="80">
        <v>37.083142650607101</v>
      </c>
      <c r="G60" s="61">
        <v>14.6634944508352</v>
      </c>
      <c r="H60" s="80">
        <v>7.0704721438832197</v>
      </c>
      <c r="I60" s="80">
        <v>3.5810861873142699</v>
      </c>
      <c r="J60" s="4"/>
      <c r="K60" s="4"/>
      <c r="L60" s="4"/>
      <c r="M60" s="4"/>
    </row>
    <row r="61" spans="2:24" ht="15.6">
      <c r="B61" s="1402"/>
      <c r="C61" s="382">
        <v>50</v>
      </c>
      <c r="D61" s="80">
        <v>968.75753600619601</v>
      </c>
      <c r="E61" s="80">
        <v>122.626410006081</v>
      </c>
      <c r="F61" s="80">
        <v>28.3752383521566</v>
      </c>
      <c r="G61" s="80">
        <v>11.0193150376435</v>
      </c>
      <c r="H61" s="80">
        <v>5.2417738336600701</v>
      </c>
      <c r="I61" s="80">
        <v>2.6259589380592798</v>
      </c>
    </row>
    <row r="62" spans="2:24" ht="15.6">
      <c r="B62" s="1402"/>
      <c r="C62" s="382">
        <v>70</v>
      </c>
      <c r="D62" s="80">
        <v>819.40546547192798</v>
      </c>
      <c r="E62" s="80">
        <v>100.937751734306</v>
      </c>
      <c r="F62" s="80">
        <v>22.860952528239</v>
      </c>
      <c r="G62" s="80">
        <v>8.7576182569869907</v>
      </c>
      <c r="H62" s="80">
        <v>4.1236615814160196</v>
      </c>
      <c r="I62" s="80">
        <v>2.0489276532907299</v>
      </c>
      <c r="O62" s="286"/>
    </row>
    <row r="63" spans="2:24" ht="15.6">
      <c r="B63" s="1402"/>
      <c r="C63" s="382">
        <v>100</v>
      </c>
      <c r="D63" s="80">
        <v>665.03374415327198</v>
      </c>
      <c r="E63" s="80">
        <v>79.327732856156899</v>
      </c>
      <c r="F63" s="80">
        <v>17.519794324518902</v>
      </c>
      <c r="G63" s="80">
        <v>6.6053809474188903</v>
      </c>
      <c r="H63" s="80">
        <v>3.0735198472937402</v>
      </c>
      <c r="I63" s="80">
        <v>1.5126286488807399</v>
      </c>
    </row>
    <row r="64" spans="2:24" ht="15.6">
      <c r="B64" s="1402"/>
      <c r="C64" s="382">
        <v>200</v>
      </c>
      <c r="D64" s="80">
        <v>401.326404660268</v>
      </c>
      <c r="E64" s="80">
        <v>44.537187350110003</v>
      </c>
      <c r="F64" s="80">
        <v>9.3006745700912798</v>
      </c>
      <c r="G64" s="80">
        <v>3.3851960125826102</v>
      </c>
      <c r="H64" s="80">
        <v>1.5344822698677301</v>
      </c>
      <c r="I64" s="80">
        <v>0.73951894698624498</v>
      </c>
    </row>
    <row r="65" spans="2:9" ht="15.6">
      <c r="B65" s="1402"/>
      <c r="C65" s="382">
        <v>300</v>
      </c>
      <c r="D65" s="80">
        <v>279.90815345154402</v>
      </c>
      <c r="E65" s="80">
        <v>29.606190456267701</v>
      </c>
      <c r="F65" s="80">
        <v>5.9583989103741004</v>
      </c>
      <c r="G65" s="80">
        <v>2.1191016631004</v>
      </c>
      <c r="H65" s="80">
        <v>0.94426125408378103</v>
      </c>
      <c r="I65" s="80">
        <v>0.44887851416337199</v>
      </c>
    </row>
    <row r="66" spans="2:9" ht="15.6">
      <c r="B66" s="1402"/>
      <c r="C66" s="382">
        <v>500</v>
      </c>
      <c r="D66" s="80">
        <v>165.42584299962999</v>
      </c>
      <c r="E66" s="80">
        <v>16.3726076146352</v>
      </c>
      <c r="F66" s="80">
        <v>3.13178335956614</v>
      </c>
      <c r="G66" s="80">
        <v>1.0790416073043301</v>
      </c>
      <c r="H66" s="80">
        <v>0.46967960628694999</v>
      </c>
      <c r="I66" s="80">
        <v>0.21913313795959299</v>
      </c>
    </row>
    <row r="67" spans="2:9" ht="15.6">
      <c r="B67" s="1402"/>
      <c r="C67" s="382">
        <v>1000</v>
      </c>
      <c r="D67" s="80">
        <v>70.889867797400598</v>
      </c>
      <c r="E67" s="80">
        <v>6.3456197426476004</v>
      </c>
      <c r="F67" s="80">
        <v>1.1245272417714001</v>
      </c>
      <c r="G67" s="80">
        <v>0.36947530969160602</v>
      </c>
      <c r="H67" s="80">
        <v>0.15528927664776099</v>
      </c>
      <c r="I67" s="80">
        <v>7.0455996209964095E-2</v>
      </c>
    </row>
    <row r="68" spans="2:9" ht="15.6">
      <c r="B68" s="1402"/>
      <c r="C68" s="382">
        <v>2000</v>
      </c>
      <c r="D68" s="80">
        <v>25.893643718963101</v>
      </c>
      <c r="E68" s="80">
        <v>2.0722552760657198</v>
      </c>
      <c r="F68" s="80">
        <v>0.33740174934098199</v>
      </c>
      <c r="G68" s="80">
        <v>0.10518666444833601</v>
      </c>
      <c r="H68" s="80">
        <v>4.2534676742980997E-2</v>
      </c>
      <c r="I68" s="80">
        <v>1.8713722218109401E-2</v>
      </c>
    </row>
    <row r="69" spans="2:9" ht="15.6">
      <c r="B69" s="1402"/>
      <c r="C69" s="382">
        <v>3000</v>
      </c>
      <c r="D69" s="80">
        <v>13.314322383271101</v>
      </c>
      <c r="E69" s="80">
        <v>0.99275432861841495</v>
      </c>
      <c r="F69" s="80">
        <v>0.15324447329665999</v>
      </c>
      <c r="G69" s="80">
        <v>4.6224785585188798E-2</v>
      </c>
      <c r="H69" s="80">
        <v>1.82446199663444E-2</v>
      </c>
      <c r="I69" s="80">
        <v>7.8737037626468893E-3</v>
      </c>
    </row>
    <row r="70" spans="2:9" ht="15.6">
      <c r="C70" s="382">
        <v>5000</v>
      </c>
      <c r="D70" s="80">
        <v>5.3094393469876398</v>
      </c>
      <c r="E70" s="80">
        <v>0.36017002447631402</v>
      </c>
      <c r="F70" s="80">
        <v>5.17816751398971E-2</v>
      </c>
      <c r="G70" s="80">
        <v>1.4948659707561001E-2</v>
      </c>
      <c r="H70" s="80">
        <v>5.7130779792959399E-3</v>
      </c>
      <c r="I70" s="80">
        <v>2.4031922246012401E-3</v>
      </c>
    </row>
    <row r="73" spans="2:9">
      <c r="D73" s="80"/>
      <c r="E73" s="80"/>
      <c r="F73" s="80"/>
      <c r="G73" s="80"/>
      <c r="H73" s="80"/>
      <c r="I73" s="80"/>
    </row>
    <row r="74" spans="2:9">
      <c r="D74" s="80"/>
      <c r="E74" s="80"/>
      <c r="F74" s="80"/>
      <c r="G74" s="80"/>
      <c r="H74" s="80"/>
      <c r="I74" s="80"/>
    </row>
    <row r="75" spans="2:9">
      <c r="D75" s="80"/>
      <c r="E75" s="80"/>
      <c r="F75" s="80"/>
      <c r="G75" s="61"/>
      <c r="H75" s="80"/>
      <c r="I75" s="80"/>
    </row>
    <row r="76" spans="2:9">
      <c r="D76" s="80"/>
      <c r="E76" s="80"/>
      <c r="F76" s="80"/>
      <c r="G76" s="80"/>
      <c r="H76" s="80"/>
      <c r="I76" s="80"/>
    </row>
    <row r="77" spans="2:9">
      <c r="D77" s="80"/>
      <c r="E77" s="80"/>
      <c r="F77" s="80"/>
      <c r="G77" s="80"/>
      <c r="H77" s="80"/>
      <c r="I77" s="80"/>
    </row>
    <row r="78" spans="2:9">
      <c r="D78" s="80"/>
      <c r="E78" s="80"/>
      <c r="F78" s="80"/>
      <c r="G78" s="80"/>
      <c r="H78" s="80"/>
      <c r="I78" s="80"/>
    </row>
    <row r="79" spans="2:9">
      <c r="D79" s="80"/>
      <c r="E79" s="80"/>
      <c r="F79" s="80"/>
      <c r="G79" s="80"/>
      <c r="H79" s="80"/>
      <c r="I79" s="80"/>
    </row>
    <row r="80" spans="2:9">
      <c r="D80" s="80"/>
      <c r="E80" s="80"/>
      <c r="F80" s="80"/>
      <c r="G80" s="80"/>
      <c r="H80" s="80"/>
      <c r="I80" s="80"/>
    </row>
    <row r="81" spans="4:9">
      <c r="D81" s="80"/>
      <c r="E81" s="80"/>
      <c r="F81" s="80"/>
      <c r="G81" s="80"/>
      <c r="H81" s="80"/>
      <c r="I81" s="80"/>
    </row>
    <row r="82" spans="4:9">
      <c r="D82" s="80"/>
      <c r="E82" s="80"/>
      <c r="F82" s="80"/>
      <c r="G82" s="80"/>
      <c r="H82" s="80"/>
      <c r="I82" s="80"/>
    </row>
    <row r="83" spans="4:9">
      <c r="D83" s="80"/>
      <c r="E83" s="80"/>
      <c r="F83" s="80"/>
      <c r="G83" s="80"/>
      <c r="H83" s="80"/>
      <c r="I83" s="80"/>
    </row>
    <row r="84" spans="4:9">
      <c r="D84" s="80"/>
      <c r="E84" s="80"/>
      <c r="F84" s="80"/>
      <c r="G84" s="80"/>
      <c r="H84" s="80"/>
      <c r="I84" s="80"/>
    </row>
    <row r="85" spans="4:9">
      <c r="D85" s="80"/>
      <c r="E85" s="80"/>
      <c r="F85" s="80"/>
      <c r="G85" s="80"/>
      <c r="H85" s="80"/>
      <c r="I85" s="80"/>
    </row>
  </sheetData>
  <sheetProtection formatCells="0" formatColumns="0" formatRows="0"/>
  <mergeCells count="7">
    <mergeCell ref="B58:B69"/>
    <mergeCell ref="D56:I56"/>
    <mergeCell ref="C5:I5"/>
    <mergeCell ref="C7:C9"/>
    <mergeCell ref="K7:N7"/>
    <mergeCell ref="K8:N8"/>
    <mergeCell ref="D11:L11"/>
  </mergeCells>
  <hyperlinks>
    <hyperlink ref="N2" location="NOTES!A72" display="BACK" xr:uid="{00000000-0004-0000-1B00-000000000000}"/>
  </hyperlinks>
  <pageMargins left="0.7" right="0.7" top="0.75" bottom="0.75" header="0.3" footer="0.3"/>
  <pageSetup paperSize="9" orientation="portrait" r:id="rId1"/>
  <headerFooter alignWithMargins="0"/>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A8A334-9D4A-456B-A127-543179EA80BB}">
  <sheetPr codeName="Sheet20"/>
  <dimension ref="C2:AE120"/>
  <sheetViews>
    <sheetView workbookViewId="0">
      <selection activeCell="C19" sqref="C19:F19"/>
    </sheetView>
  </sheetViews>
  <sheetFormatPr defaultColWidth="9.33203125" defaultRowHeight="13.2"/>
  <cols>
    <col min="1" max="1" width="6.33203125" style="3" customWidth="1"/>
    <col min="2" max="2" width="5.33203125" style="3" customWidth="1"/>
    <col min="3" max="3" width="17.33203125" style="3" customWidth="1"/>
    <col min="4" max="4" width="17.44140625" style="3" customWidth="1"/>
    <col min="5" max="5" width="21.5546875" style="3" customWidth="1"/>
    <col min="6" max="6" width="18.5546875" style="3" customWidth="1"/>
    <col min="7" max="7" width="13.5546875" style="3" customWidth="1"/>
    <col min="8" max="8" width="12.44140625" style="3" customWidth="1"/>
    <col min="9" max="9" width="19.6640625" style="3" customWidth="1"/>
    <col min="10" max="10" width="24.44140625" style="3" customWidth="1"/>
    <col min="11" max="11" width="26.5546875" style="3" customWidth="1"/>
    <col min="12" max="12" width="18.5546875" style="3" customWidth="1"/>
    <col min="13" max="13" width="12" style="3" customWidth="1"/>
    <col min="14" max="14" width="12.44140625" style="3" customWidth="1"/>
    <col min="15" max="15" width="12.5546875" style="3" bestFit="1" customWidth="1"/>
    <col min="16" max="16" width="14.5546875" style="3" customWidth="1"/>
    <col min="17" max="17" width="18" style="3" customWidth="1"/>
    <col min="18" max="18" width="19.6640625" style="3" customWidth="1"/>
    <col min="19" max="19" width="24" style="3" customWidth="1"/>
    <col min="20" max="20" width="22.44140625" style="3" customWidth="1"/>
    <col min="21" max="21" width="16.44140625" style="3" bestFit="1" customWidth="1"/>
    <col min="22" max="22" width="12.33203125" style="3" customWidth="1"/>
    <col min="23" max="23" width="9.5546875" style="3" bestFit="1" customWidth="1"/>
    <col min="24" max="24" width="13" style="3" bestFit="1" customWidth="1"/>
    <col min="25" max="16384" width="9.33203125" style="3"/>
  </cols>
  <sheetData>
    <row r="2" spans="3:14" ht="15">
      <c r="N2" s="412" t="s">
        <v>48</v>
      </c>
    </row>
    <row r="5" spans="3:14" ht="69" customHeight="1">
      <c r="C5" s="1352" t="s">
        <v>0</v>
      </c>
      <c r="D5" s="1353"/>
      <c r="E5" s="1353"/>
      <c r="F5" s="1353"/>
      <c r="G5" s="1353"/>
      <c r="H5" s="1353"/>
      <c r="I5" s="1353"/>
      <c r="J5" s="23"/>
      <c r="K5" s="23"/>
      <c r="L5" s="23"/>
      <c r="M5" s="23"/>
      <c r="N5" s="24"/>
    </row>
    <row r="6" spans="3:14" ht="13.8">
      <c r="C6" s="25"/>
      <c r="D6" s="26"/>
      <c r="E6" s="23"/>
      <c r="F6" s="23"/>
      <c r="G6" s="23"/>
      <c r="H6" s="23"/>
      <c r="I6" s="23"/>
      <c r="J6" s="23"/>
      <c r="K6" s="23"/>
      <c r="L6" s="23"/>
      <c r="M6" s="23"/>
      <c r="N6" s="24"/>
    </row>
    <row r="7" spans="3:14" ht="17.399999999999999">
      <c r="C7" s="1354"/>
      <c r="K7" s="1356"/>
      <c r="L7" s="1357"/>
      <c r="M7" s="1357"/>
      <c r="N7" s="1358"/>
    </row>
    <row r="8" spans="3:14" ht="17.399999999999999">
      <c r="C8" s="1354"/>
      <c r="K8" s="1359" t="s">
        <v>1</v>
      </c>
      <c r="L8" s="1359"/>
      <c r="M8" s="1359"/>
      <c r="N8" s="1360"/>
    </row>
    <row r="9" spans="3:14" ht="17.399999999999999">
      <c r="C9" s="1355"/>
      <c r="D9" s="27"/>
      <c r="E9" s="27"/>
      <c r="F9" s="27"/>
      <c r="G9" s="27"/>
      <c r="H9" s="27"/>
      <c r="I9" s="27"/>
      <c r="J9" s="27"/>
      <c r="K9" s="33"/>
      <c r="L9" s="33"/>
      <c r="M9" s="33"/>
      <c r="N9" s="34"/>
    </row>
    <row r="10" spans="3:14">
      <c r="C10" s="29"/>
      <c r="D10" s="23"/>
      <c r="E10" s="23"/>
      <c r="F10" s="23"/>
      <c r="G10" s="23"/>
      <c r="H10" s="23"/>
      <c r="I10" s="23"/>
      <c r="J10" s="23"/>
      <c r="K10" s="23"/>
      <c r="L10" s="23"/>
      <c r="M10" s="23"/>
      <c r="N10" s="24"/>
    </row>
    <row r="11" spans="3:14" ht="42" customHeight="1">
      <c r="C11" s="30"/>
      <c r="D11" s="1361" t="s">
        <v>600</v>
      </c>
      <c r="E11" s="1361"/>
      <c r="F11" s="1361"/>
      <c r="G11" s="1361"/>
      <c r="H11" s="1361"/>
      <c r="I11" s="1361"/>
      <c r="J11" s="1361"/>
      <c r="K11" s="1361"/>
      <c r="L11" s="1361"/>
      <c r="N11" s="31"/>
    </row>
    <row r="12" spans="3:14">
      <c r="C12" s="32"/>
      <c r="D12" s="27"/>
      <c r="E12" s="27"/>
      <c r="F12" s="27"/>
      <c r="G12" s="27"/>
      <c r="H12" s="27"/>
      <c r="I12" s="27"/>
      <c r="J12" s="27"/>
      <c r="K12" s="27"/>
      <c r="L12" s="27"/>
      <c r="M12" s="27"/>
      <c r="N12" s="28"/>
    </row>
    <row r="13" spans="3:14" ht="17.100000000000001" customHeight="1"/>
    <row r="14" spans="3:14" ht="18.75" customHeight="1">
      <c r="C14" s="36" t="s">
        <v>603</v>
      </c>
      <c r="D14" s="43"/>
    </row>
    <row r="15" spans="3:14" ht="18.75" customHeight="1">
      <c r="C15" s="43"/>
      <c r="D15" s="43" t="s">
        <v>489</v>
      </c>
      <c r="H15" s="43"/>
    </row>
    <row r="16" spans="3:14" ht="20.25" customHeight="1">
      <c r="E16" s="667"/>
    </row>
    <row r="17" spans="3:31" ht="17.100000000000001" customHeight="1" thickBot="1">
      <c r="C17" s="43"/>
      <c r="I17" s="43"/>
    </row>
    <row r="18" spans="3:31" ht="23.25" customHeight="1" thickBot="1">
      <c r="C18" s="252" t="s">
        <v>50</v>
      </c>
      <c r="D18" s="253"/>
      <c r="E18" s="253"/>
      <c r="F18" s="253"/>
      <c r="G18" s="253" t="s">
        <v>77</v>
      </c>
      <c r="H18" s="348"/>
      <c r="I18" s="252" t="s">
        <v>110</v>
      </c>
      <c r="J18" s="253"/>
      <c r="K18" s="660"/>
      <c r="M18" s="284"/>
      <c r="N18" s="285"/>
      <c r="O18" s="284"/>
      <c r="Y18" s="284"/>
      <c r="Z18" s="284"/>
      <c r="AA18" s="284"/>
      <c r="AB18" s="371"/>
      <c r="AC18" s="371"/>
      <c r="AD18" s="371"/>
      <c r="AE18" s="371"/>
    </row>
    <row r="19" spans="3:31" ht="95.25" customHeight="1">
      <c r="C19" s="241" t="s">
        <v>490</v>
      </c>
      <c r="D19" s="215" t="s">
        <v>491</v>
      </c>
      <c r="E19" s="215" t="s">
        <v>492</v>
      </c>
      <c r="F19" s="659" t="s">
        <v>493</v>
      </c>
      <c r="G19" s="4" t="s">
        <v>403</v>
      </c>
      <c r="H19" s="215" t="s">
        <v>494</v>
      </c>
      <c r="I19" s="241" t="s">
        <v>690</v>
      </c>
      <c r="J19" s="215" t="s">
        <v>689</v>
      </c>
      <c r="K19" s="661" t="s">
        <v>688</v>
      </c>
      <c r="M19" s="59"/>
      <c r="N19" s="59"/>
      <c r="O19" s="59"/>
      <c r="Z19" s="372"/>
      <c r="AA19" s="364"/>
      <c r="AB19" s="364"/>
      <c r="AC19" s="364"/>
      <c r="AE19" s="368"/>
    </row>
    <row r="20" spans="3:31" ht="18.600000000000001" thickBot="1">
      <c r="C20" s="656" t="s">
        <v>165</v>
      </c>
      <c r="D20" s="657" t="s">
        <v>495</v>
      </c>
      <c r="E20" s="655" t="s">
        <v>496</v>
      </c>
      <c r="F20" s="658"/>
      <c r="G20" s="110"/>
      <c r="H20" s="110"/>
      <c r="I20" s="185"/>
      <c r="J20" s="127"/>
      <c r="K20" s="144"/>
      <c r="Z20" s="58"/>
      <c r="AA20" s="364"/>
      <c r="AB20" s="364"/>
      <c r="AC20" s="364"/>
      <c r="AE20" s="373"/>
    </row>
    <row r="21" spans="3:31">
      <c r="C21" s="128">
        <v>10</v>
      </c>
      <c r="D21" s="130">
        <v>0.02</v>
      </c>
      <c r="E21" s="130">
        <v>1</v>
      </c>
      <c r="F21" s="319">
        <v>-2</v>
      </c>
      <c r="G21" s="421">
        <v>0.88845895873556802</v>
      </c>
      <c r="H21" s="665">
        <v>8.8845895873556999E-2</v>
      </c>
      <c r="I21" s="378">
        <v>1.1161574935397801E-4</v>
      </c>
      <c r="J21" s="378">
        <v>0.999981441045529</v>
      </c>
      <c r="K21" s="662">
        <v>3.7117908941231001E-5</v>
      </c>
      <c r="M21" s="80"/>
      <c r="N21" s="80"/>
      <c r="O21" s="80"/>
    </row>
    <row r="22" spans="3:31" ht="14.25" customHeight="1">
      <c r="C22" s="132"/>
      <c r="D22" s="113"/>
      <c r="E22" s="113"/>
      <c r="F22" s="80">
        <v>-1.95959595959596</v>
      </c>
      <c r="G22" s="334"/>
      <c r="H22" s="596"/>
      <c r="I22" s="150">
        <v>1.16265835846481E-4</v>
      </c>
      <c r="J22" s="164">
        <v>0.99998027117950705</v>
      </c>
      <c r="K22" s="165">
        <v>3.9457640987117197E-5</v>
      </c>
      <c r="M22" s="80"/>
      <c r="N22" s="80"/>
      <c r="O22" s="80"/>
    </row>
    <row r="23" spans="3:31" ht="14.25" customHeight="1">
      <c r="C23" s="132"/>
      <c r="D23" s="113"/>
      <c r="E23" s="113"/>
      <c r="F23" s="80">
        <v>-1.91919191919192</v>
      </c>
      <c r="G23" s="666"/>
      <c r="H23" s="596"/>
      <c r="I23" s="150">
        <v>1.21212686341622E-4</v>
      </c>
      <c r="J23" s="164">
        <v>0.99997900093216396</v>
      </c>
      <c r="K23" s="165">
        <v>4.1998135672183198E-5</v>
      </c>
      <c r="M23" s="80"/>
      <c r="N23" s="80"/>
      <c r="O23" s="80"/>
    </row>
    <row r="24" spans="3:31" ht="14.25" customHeight="1">
      <c r="C24" s="132"/>
      <c r="D24" s="113"/>
      <c r="E24" s="113"/>
      <c r="F24" s="80">
        <v>-1.87878787878788</v>
      </c>
      <c r="G24" s="449"/>
      <c r="H24" s="596"/>
      <c r="I24" s="150">
        <v>1.2648210079086499E-4</v>
      </c>
      <c r="J24" s="164">
        <v>0.99997761930686002</v>
      </c>
      <c r="K24" s="165">
        <v>4.4761386280733901E-5</v>
      </c>
      <c r="M24" s="80"/>
      <c r="N24" s="80"/>
      <c r="O24" s="80"/>
    </row>
    <row r="25" spans="3:31" ht="14.25" customHeight="1">
      <c r="C25" s="132"/>
      <c r="D25" s="2"/>
      <c r="E25" s="113"/>
      <c r="F25" s="80">
        <v>-1.83838383838384</v>
      </c>
      <c r="G25" s="132"/>
      <c r="H25" s="86"/>
      <c r="I25" s="150">
        <v>1.3210274503372001E-4</v>
      </c>
      <c r="J25" s="164">
        <v>0.999976113829812</v>
      </c>
      <c r="K25" s="165">
        <v>4.7772340375784601E-5</v>
      </c>
      <c r="N25" s="140"/>
    </row>
    <row r="26" spans="3:31" ht="14.25" customHeight="1">
      <c r="C26" s="132"/>
      <c r="D26" s="2"/>
      <c r="E26" s="113"/>
      <c r="F26" s="80">
        <v>-1.7979797979798</v>
      </c>
      <c r="G26" s="132"/>
      <c r="H26" s="86"/>
      <c r="I26" s="150">
        <v>1.381065414735E-4</v>
      </c>
      <c r="J26" s="164">
        <v>0.99997447031345199</v>
      </c>
      <c r="K26" s="165">
        <v>5.1059373095796398E-5</v>
      </c>
      <c r="N26" s="140"/>
    </row>
    <row r="27" spans="3:31" ht="14.25" customHeight="1">
      <c r="C27" s="132"/>
      <c r="D27" s="2"/>
      <c r="E27" s="136"/>
      <c r="F27" s="80">
        <v>-1.75757575757576</v>
      </c>
      <c r="G27" s="132"/>
      <c r="H27" s="86"/>
      <c r="I27" s="150">
        <v>1.44529123327002E-4</v>
      </c>
      <c r="J27" s="164">
        <v>0.99997267257545897</v>
      </c>
      <c r="K27" s="165">
        <v>5.4654849082402799E-5</v>
      </c>
      <c r="N27" s="140"/>
    </row>
    <row r="28" spans="3:31">
      <c r="C28" s="184"/>
      <c r="D28" s="80"/>
      <c r="E28" s="80"/>
      <c r="F28" s="80">
        <v>-1.71717171717172</v>
      </c>
      <c r="G28" s="336"/>
      <c r="H28" s="207"/>
      <c r="I28" s="150">
        <v>1.51410364551978E-4</v>
      </c>
      <c r="J28" s="150">
        <v>0.99997070210392602</v>
      </c>
      <c r="K28" s="663">
        <v>5.8595792147397899E-5</v>
      </c>
    </row>
    <row r="29" spans="3:31">
      <c r="C29" s="184"/>
      <c r="D29" s="80"/>
      <c r="E29" s="80"/>
      <c r="F29" s="80">
        <v>-1.67676767676768</v>
      </c>
      <c r="G29" s="336"/>
      <c r="H29" s="207"/>
      <c r="I29" s="150">
        <v>1.58795000211886E-4</v>
      </c>
      <c r="J29" s="150">
        <v>0.99996853765676397</v>
      </c>
      <c r="K29" s="663">
        <v>6.2924686472953795E-5</v>
      </c>
    </row>
    <row r="30" spans="3:31">
      <c r="C30" s="184"/>
      <c r="F30" s="80">
        <v>-1.63636363636364</v>
      </c>
      <c r="G30" s="184"/>
      <c r="H30" s="143"/>
      <c r="I30" s="150">
        <v>1.66733355356465E-4</v>
      </c>
      <c r="J30" s="150">
        <v>0.99996615478044204</v>
      </c>
      <c r="K30" s="663">
        <v>6.7690439115808396E-5</v>
      </c>
    </row>
    <row r="31" spans="3:31">
      <c r="C31" s="184"/>
      <c r="F31" s="80">
        <v>-1.5959595959596</v>
      </c>
      <c r="G31" s="184"/>
      <c r="H31" s="143"/>
      <c r="I31" s="150">
        <v>1.7528220466630099E-4</v>
      </c>
      <c r="J31" s="150">
        <v>0.99996352522936505</v>
      </c>
      <c r="K31" s="663">
        <v>7.2949541270905804E-5</v>
      </c>
    </row>
    <row r="32" spans="3:31">
      <c r="C32" s="184"/>
      <c r="F32" s="80">
        <v>-1.55555555555556</v>
      </c>
      <c r="G32" s="184"/>
      <c r="H32" s="143"/>
      <c r="I32" s="150">
        <v>1.8450579037570099E-4</v>
      </c>
      <c r="J32" s="150">
        <v>0.99996061626217703</v>
      </c>
      <c r="K32" s="663">
        <v>7.8767475645835598E-5</v>
      </c>
    </row>
    <row r="33" spans="3:11">
      <c r="C33" s="184"/>
      <c r="F33" s="80">
        <v>-1.51515151515152</v>
      </c>
      <c r="G33" s="184"/>
      <c r="H33" s="143"/>
      <c r="I33" s="150">
        <v>1.9447703267667899E-4</v>
      </c>
      <c r="J33" s="150">
        <v>0.99995738978491</v>
      </c>
      <c r="K33" s="663">
        <v>8.5220430180443798E-5</v>
      </c>
    </row>
    <row r="34" spans="3:11">
      <c r="C34" s="184"/>
      <c r="F34" s="80">
        <v>-1.47474747474747</v>
      </c>
      <c r="G34" s="184"/>
      <c r="H34" s="143"/>
      <c r="I34" s="150">
        <v>2.0527897535190101E-4</v>
      </c>
      <c r="J34" s="150">
        <v>0.99995380130242595</v>
      </c>
      <c r="K34" s="663">
        <v>9.2397395147769706E-5</v>
      </c>
    </row>
    <row r="35" spans="3:11">
      <c r="C35" s="184"/>
      <c r="F35" s="80">
        <v>-1.43434343434343</v>
      </c>
      <c r="G35" s="184"/>
      <c r="H35" s="143"/>
      <c r="I35" s="150">
        <v>2.1700652036907699E-4</v>
      </c>
      <c r="J35" s="150">
        <v>0.99994979862859101</v>
      </c>
      <c r="K35" s="663">
        <v>1.0040274281730701E-4</v>
      </c>
    </row>
    <row r="36" spans="3:11">
      <c r="C36" s="184"/>
      <c r="F36" s="80">
        <v>-1.39393939393939</v>
      </c>
      <c r="G36" s="184"/>
      <c r="H36" s="143"/>
      <c r="I36" s="150">
        <v>2.2976851938215099E-4</v>
      </c>
      <c r="J36" s="150">
        <v>0.99994532029091998</v>
      </c>
      <c r="K36" s="663">
        <v>1.0935941816092601E-4</v>
      </c>
    </row>
    <row r="37" spans="3:11">
      <c r="C37" s="184"/>
      <c r="F37" s="80">
        <v>-1.35353535353535</v>
      </c>
      <c r="G37" s="184"/>
      <c r="H37" s="143"/>
      <c r="I37" s="150">
        <v>2.4369030860072101E-4</v>
      </c>
      <c r="J37" s="150">
        <v>0.99994029354588698</v>
      </c>
      <c r="K37" s="663">
        <v>1.19412908227035E-4</v>
      </c>
    </row>
    <row r="38" spans="3:11">
      <c r="C38" s="184"/>
      <c r="F38" s="80">
        <v>-1.31313131313131</v>
      </c>
      <c r="G38" s="184"/>
      <c r="H38" s="143"/>
      <c r="I38" s="150">
        <v>2.5891679778638501E-4</v>
      </c>
      <c r="J38" s="150">
        <v>0.99993463189478105</v>
      </c>
      <c r="K38" s="663">
        <v>1.30736210437798E-4</v>
      </c>
    </row>
    <row r="39" spans="3:11">
      <c r="C39" s="184"/>
      <c r="F39" s="80">
        <v>-1.27272727272727</v>
      </c>
      <c r="G39" s="184"/>
      <c r="H39" s="143"/>
      <c r="I39" s="150">
        <v>2.75616256262256E-4</v>
      </c>
      <c r="J39" s="150">
        <v>0.99992823195427905</v>
      </c>
      <c r="K39" s="663">
        <v>1.4353609144279701E-4</v>
      </c>
    </row>
    <row r="40" spans="3:11">
      <c r="C40" s="184"/>
      <c r="F40" s="80">
        <v>-1.23232323232323</v>
      </c>
      <c r="G40" s="184"/>
      <c r="H40" s="143"/>
      <c r="I40" s="150">
        <v>2.9398498164786598E-4</v>
      </c>
      <c r="J40" s="150">
        <v>0.99992096948708797</v>
      </c>
      <c r="K40" s="663">
        <v>1.58061025823275E-4</v>
      </c>
    </row>
    <row r="41" spans="3:11">
      <c r="C41" s="184"/>
      <c r="F41" s="80">
        <v>-1.19191919191919</v>
      </c>
      <c r="G41" s="184"/>
      <c r="H41" s="143"/>
      <c r="I41" s="150">
        <v>3.1425309460927898E-4</v>
      </c>
      <c r="J41" s="150">
        <v>0.99991269433063101</v>
      </c>
      <c r="K41" s="663">
        <v>1.7461133873763999E-4</v>
      </c>
    </row>
    <row r="42" spans="3:11">
      <c r="C42" s="184"/>
      <c r="F42" s="80">
        <v>-1.15151515151515</v>
      </c>
      <c r="G42" s="184"/>
      <c r="H42" s="143"/>
      <c r="I42" s="150">
        <v>3.3669178103168103E-4</v>
      </c>
      <c r="J42" s="150">
        <v>0.999903223867738</v>
      </c>
      <c r="K42" s="663">
        <v>1.9355226452477699E-4</v>
      </c>
    </row>
    <row r="43" spans="3:11">
      <c r="C43" s="184"/>
      <c r="F43" s="80">
        <v>-1.1111111111111101</v>
      </c>
      <c r="G43" s="184"/>
      <c r="H43" s="143"/>
      <c r="I43" s="150">
        <v>3.61622410035925E-4</v>
      </c>
      <c r="J43" s="150">
        <v>0.99989233455102</v>
      </c>
      <c r="K43" s="663">
        <v>2.1533089796022E-4</v>
      </c>
    </row>
    <row r="44" spans="3:11">
      <c r="C44" s="184"/>
      <c r="F44" s="80">
        <v>-1.0707070707070701</v>
      </c>
      <c r="G44" s="184"/>
      <c r="H44" s="143"/>
      <c r="I44" s="150">
        <v>3.89428104379833E-4</v>
      </c>
      <c r="J44" s="150">
        <v>0.99987975080413904</v>
      </c>
      <c r="K44" s="663">
        <v>2.4049839172279899E-4</v>
      </c>
    </row>
    <row r="45" spans="3:11">
      <c r="C45" s="184"/>
      <c r="F45" s="80">
        <v>-1.0303030303030301</v>
      </c>
      <c r="G45" s="184"/>
      <c r="H45" s="143"/>
      <c r="I45" s="150">
        <v>4.2056854706803401E-4</v>
      </c>
      <c r="J45" s="150">
        <v>0.99986513035170299</v>
      </c>
      <c r="K45" s="663">
        <v>2.6973929659412899E-4</v>
      </c>
    </row>
    <row r="46" spans="3:11">
      <c r="C46" s="184"/>
      <c r="F46" s="80">
        <v>-0.98989898989898994</v>
      </c>
      <c r="G46" s="184"/>
      <c r="H46" s="143"/>
      <c r="I46" s="150">
        <v>4.5559910151318501E-4</v>
      </c>
      <c r="J46" s="150">
        <v>0.99984804463354504</v>
      </c>
      <c r="K46" s="663">
        <v>3.0391073291002901E-4</v>
      </c>
    </row>
    <row r="47" spans="3:11">
      <c r="C47" s="184"/>
      <c r="F47" s="80">
        <v>-0.94949494949494895</v>
      </c>
      <c r="G47" s="184"/>
      <c r="H47" s="143"/>
      <c r="I47" s="150">
        <v>4.9519574351645796E-4</v>
      </c>
      <c r="J47" s="150">
        <v>0.99982795237368505</v>
      </c>
      <c r="K47" s="663">
        <v>3.4409525262924E-4</v>
      </c>
    </row>
    <row r="48" spans="3:11">
      <c r="C48" s="184"/>
      <c r="F48" s="80">
        <v>-0.90909090909090895</v>
      </c>
      <c r="G48" s="184"/>
      <c r="H48" s="143"/>
      <c r="I48" s="150">
        <v>5.4018791524706902E-4</v>
      </c>
      <c r="J48" s="150">
        <v>0.999804163496406</v>
      </c>
      <c r="K48" s="663">
        <v>3.9167300718878601E-4</v>
      </c>
    </row>
    <row r="49" spans="3:11">
      <c r="C49" s="184"/>
      <c r="F49" s="80">
        <v>-0.86868686868686895</v>
      </c>
      <c r="G49" s="184"/>
      <c r="H49" s="143"/>
      <c r="I49" s="150">
        <v>5.91602314130564E-4</v>
      </c>
      <c r="J49" s="150">
        <v>0.99977578924491795</v>
      </c>
      <c r="K49" s="663">
        <v>4.48421510163999E-4</v>
      </c>
    </row>
    <row r="50" spans="3:11">
      <c r="C50" s="184"/>
      <c r="F50" s="80">
        <v>-0.82828282828282795</v>
      </c>
      <c r="G50" s="184"/>
      <c r="H50" s="143"/>
      <c r="I50" s="150">
        <v>6.5072198268843696E-4</v>
      </c>
      <c r="J50" s="150">
        <v>0.99974167228811195</v>
      </c>
      <c r="K50" s="663">
        <v>5.1665542377554697E-4</v>
      </c>
    </row>
    <row r="51" spans="3:11">
      <c r="C51" s="184"/>
      <c r="F51" s="80">
        <v>-0.78787878787878796</v>
      </c>
      <c r="G51" s="184"/>
      <c r="H51" s="143"/>
      <c r="I51" s="150">
        <v>7.1916712901392101E-4</v>
      </c>
      <c r="J51" s="150">
        <v>0.99970028733781302</v>
      </c>
      <c r="K51" s="663">
        <v>5.9942532437473595E-4</v>
      </c>
    </row>
    <row r="52" spans="3:11">
      <c r="C52" s="184"/>
      <c r="F52" s="80">
        <v>-0.74747474747474696</v>
      </c>
      <c r="G52" s="184"/>
      <c r="H52" s="143"/>
      <c r="I52" s="150">
        <v>7.9900731472292504E-4</v>
      </c>
      <c r="J52" s="150">
        <v>0.99964959755428595</v>
      </c>
      <c r="K52" s="663">
        <v>7.0080489142842995E-4</v>
      </c>
    </row>
    <row r="53" spans="3:11">
      <c r="C53" s="184"/>
      <c r="F53" s="80">
        <v>-0.70707070707070696</v>
      </c>
      <c r="G53" s="184"/>
      <c r="H53" s="143"/>
      <c r="I53" s="150">
        <v>8.92919735544904E-4</v>
      </c>
      <c r="J53" s="150">
        <v>0.99958684340776105</v>
      </c>
      <c r="K53" s="663">
        <v>8.2631318447812198E-4</v>
      </c>
    </row>
    <row r="54" spans="3:11">
      <c r="C54" s="184"/>
      <c r="F54" s="80">
        <v>-0.66666666666666696</v>
      </c>
      <c r="G54" s="184"/>
      <c r="H54" s="143"/>
      <c r="I54" s="150">
        <v>1.0044165781244101E-3</v>
      </c>
      <c r="J54" s="150">
        <v>0.99950822619896496</v>
      </c>
      <c r="K54" s="663">
        <v>9.8354760207008994E-4</v>
      </c>
    </row>
    <row r="55" spans="3:11">
      <c r="C55" s="184"/>
      <c r="F55" s="80">
        <v>-0.62626262626262597</v>
      </c>
      <c r="G55" s="184"/>
      <c r="H55" s="143"/>
      <c r="I55" s="150">
        <v>1.13817818096064E-3</v>
      </c>
      <c r="J55" s="150">
        <v>0.999408423518372</v>
      </c>
      <c r="K55" s="663">
        <v>1.1831529632557701E-3</v>
      </c>
    </row>
    <row r="56" spans="3:11">
      <c r="C56" s="184"/>
      <c r="F56" s="80">
        <v>-0.58585858585858597</v>
      </c>
      <c r="G56" s="184"/>
      <c r="H56" s="143"/>
      <c r="I56" s="150">
        <v>1.3005522495857201E-3</v>
      </c>
      <c r="J56" s="150">
        <v>0.99927982976872298</v>
      </c>
      <c r="K56" s="663">
        <v>1.44034046255326E-3</v>
      </c>
    </row>
    <row r="57" spans="3:11">
      <c r="C57" s="184"/>
      <c r="F57" s="80">
        <v>-0.54545454545454497</v>
      </c>
      <c r="G57" s="184"/>
      <c r="H57" s="143"/>
      <c r="I57" s="150">
        <v>1.50032090917232E-3</v>
      </c>
      <c r="J57" s="150">
        <v>0.99911133420784004</v>
      </c>
      <c r="K57" s="663">
        <v>1.7773315843206999E-3</v>
      </c>
    </row>
    <row r="58" spans="3:11">
      <c r="C58" s="184"/>
      <c r="F58" s="80">
        <v>-0.50505050505050497</v>
      </c>
      <c r="G58" s="184"/>
      <c r="H58" s="143"/>
      <c r="I58" s="150">
        <v>1.7499133391495299E-3</v>
      </c>
      <c r="J58" s="150">
        <v>0.99888629648883098</v>
      </c>
      <c r="K58" s="663">
        <v>2.22740702233892E-3</v>
      </c>
    </row>
    <row r="59" spans="3:11">
      <c r="C59" s="184"/>
      <c r="F59" s="80">
        <v>-0.46464646464646497</v>
      </c>
      <c r="G59" s="184"/>
      <c r="H59" s="143"/>
      <c r="I59" s="150">
        <v>2.0673863283136901E-3</v>
      </c>
      <c r="J59" s="150">
        <v>0.99857908030534404</v>
      </c>
      <c r="K59" s="663">
        <v>2.8418393893130398E-3</v>
      </c>
    </row>
    <row r="60" spans="3:11">
      <c r="C60" s="184"/>
      <c r="F60" s="80">
        <v>-0.42424242424242398</v>
      </c>
      <c r="G60" s="184"/>
      <c r="H60" s="143"/>
      <c r="I60" s="150">
        <v>2.4797832338934898E-3</v>
      </c>
      <c r="J60" s="150">
        <v>0.998148892500479</v>
      </c>
      <c r="K60" s="663">
        <v>3.7022149990422202E-3</v>
      </c>
    </row>
    <row r="61" spans="3:11">
      <c r="C61" s="184"/>
      <c r="F61" s="80">
        <v>-0.38383838383838398</v>
      </c>
      <c r="G61" s="184"/>
      <c r="H61" s="143"/>
      <c r="I61" s="150">
        <v>3.0290873758756099E-3</v>
      </c>
      <c r="J61" s="150">
        <v>0.99752835746573998</v>
      </c>
      <c r="K61" s="663">
        <v>4.9432850685197103E-3</v>
      </c>
    </row>
    <row r="62" spans="3:11">
      <c r="C62" s="184"/>
      <c r="F62" s="80">
        <v>-0.34343434343434298</v>
      </c>
      <c r="G62" s="184"/>
      <c r="H62" s="143"/>
      <c r="I62" s="150">
        <v>3.7833404471874299E-3</v>
      </c>
      <c r="J62" s="150">
        <v>0.99660127010142197</v>
      </c>
      <c r="K62" s="663">
        <v>6.7974597971564004E-3</v>
      </c>
    </row>
    <row r="63" spans="3:11">
      <c r="C63" s="184"/>
      <c r="F63" s="80">
        <v>-0.30303030303030298</v>
      </c>
      <c r="G63" s="184"/>
      <c r="H63" s="143"/>
      <c r="I63" s="150">
        <v>4.8587608998304603E-3</v>
      </c>
      <c r="J63" s="150">
        <v>0.99515678021744403</v>
      </c>
      <c r="K63" s="663">
        <v>9.6864395651126197E-3</v>
      </c>
    </row>
    <row r="64" spans="3:11">
      <c r="C64" s="184"/>
      <c r="F64" s="80">
        <v>-0.26262626262626299</v>
      </c>
      <c r="G64" s="184"/>
      <c r="H64" s="143"/>
      <c r="I64" s="150">
        <v>6.4673113702323603E-3</v>
      </c>
      <c r="J64" s="150">
        <v>0.99278874703498499</v>
      </c>
      <c r="K64" s="663">
        <v>1.442250593003E-2</v>
      </c>
    </row>
    <row r="65" spans="3:11">
      <c r="C65" s="184"/>
      <c r="F65" s="80">
        <v>-0.22222222222222199</v>
      </c>
      <c r="G65" s="184"/>
      <c r="H65" s="143"/>
      <c r="I65" s="150">
        <v>9.0296233705225906E-3</v>
      </c>
      <c r="J65" s="150">
        <v>0.98865772817249498</v>
      </c>
      <c r="K65" s="663">
        <v>2.2684543655010599E-2</v>
      </c>
    </row>
    <row r="66" spans="3:11">
      <c r="C66" s="184"/>
      <c r="F66" s="80">
        <v>-0.18181818181818199</v>
      </c>
      <c r="G66" s="184"/>
      <c r="H66" s="143"/>
      <c r="I66" s="150">
        <v>1.3480307804665999E-2</v>
      </c>
      <c r="J66" s="150">
        <v>0.98088034995423101</v>
      </c>
      <c r="K66" s="663">
        <v>3.8239300091538198E-2</v>
      </c>
    </row>
    <row r="67" spans="3:11">
      <c r="C67" s="184"/>
      <c r="F67" s="80">
        <v>-0.14141414141414099</v>
      </c>
      <c r="G67" s="184"/>
      <c r="H67" s="143"/>
      <c r="I67" s="150">
        <v>2.2256429848407901E-2</v>
      </c>
      <c r="J67" s="150">
        <v>0.96483181098880899</v>
      </c>
      <c r="K67" s="663">
        <v>7.0336378022382504E-2</v>
      </c>
    </row>
    <row r="68" spans="3:11">
      <c r="C68" s="184"/>
      <c r="F68" s="80">
        <v>-0.10101010101010099</v>
      </c>
      <c r="G68" s="184"/>
      <c r="H68" s="143"/>
      <c r="I68" s="150">
        <v>4.3492913699068103E-2</v>
      </c>
      <c r="J68" s="150">
        <v>0.92822010266690202</v>
      </c>
      <c r="K68" s="663">
        <v>0.14355979466619601</v>
      </c>
    </row>
    <row r="69" spans="3:11">
      <c r="C69" s="184"/>
      <c r="F69" s="80">
        <v>-6.0606060606060601E-2</v>
      </c>
      <c r="G69" s="184"/>
      <c r="H69" s="143"/>
      <c r="I69" s="150">
        <v>0.119523891994672</v>
      </c>
      <c r="J69" s="150">
        <v>0.83873602111558498</v>
      </c>
      <c r="K69" s="663">
        <v>0.32252795776882998</v>
      </c>
    </row>
    <row r="70" spans="3:11">
      <c r="C70" s="184"/>
      <c r="F70" s="80">
        <v>-2.02020202020201E-2</v>
      </c>
      <c r="G70" s="184"/>
      <c r="H70" s="143"/>
      <c r="I70" s="150">
        <v>0.94906689646679099</v>
      </c>
      <c r="J70" s="150">
        <v>0.63998806996834401</v>
      </c>
      <c r="K70" s="663">
        <v>0.72002386006331198</v>
      </c>
    </row>
    <row r="71" spans="3:11">
      <c r="C71" s="184"/>
      <c r="F71" s="80">
        <v>2.0202020202020301E-2</v>
      </c>
      <c r="G71" s="184"/>
      <c r="H71" s="143"/>
      <c r="I71" s="150">
        <v>0.949066896466773</v>
      </c>
      <c r="J71" s="150">
        <v>0.36001193003165499</v>
      </c>
      <c r="K71" s="663">
        <v>0.72002386006330898</v>
      </c>
    </row>
    <row r="72" spans="3:11">
      <c r="C72" s="184"/>
      <c r="F72" s="80">
        <v>6.0606060606060601E-2</v>
      </c>
      <c r="G72" s="184"/>
      <c r="H72" s="143"/>
      <c r="I72" s="150">
        <v>0.119523891994672</v>
      </c>
      <c r="J72" s="150">
        <v>0.16126397888441499</v>
      </c>
      <c r="K72" s="663">
        <v>0.32252795776882998</v>
      </c>
    </row>
    <row r="73" spans="3:11">
      <c r="C73" s="184"/>
      <c r="F73" s="80">
        <v>0.10101010101010099</v>
      </c>
      <c r="G73" s="184"/>
      <c r="H73" s="143"/>
      <c r="I73" s="150">
        <v>4.3492913699067902E-2</v>
      </c>
      <c r="J73" s="150">
        <v>7.1779897333097795E-2</v>
      </c>
      <c r="K73" s="663">
        <v>0.14355979466619601</v>
      </c>
    </row>
    <row r="74" spans="3:11">
      <c r="C74" s="184"/>
      <c r="F74" s="80">
        <v>0.14141414141414099</v>
      </c>
      <c r="G74" s="184"/>
      <c r="H74" s="143"/>
      <c r="I74" s="150">
        <v>2.2256429848407901E-2</v>
      </c>
      <c r="J74" s="150">
        <v>3.5168189011191203E-2</v>
      </c>
      <c r="K74" s="663">
        <v>7.0336378022382504E-2</v>
      </c>
    </row>
    <row r="75" spans="3:11">
      <c r="C75" s="184"/>
      <c r="F75" s="80">
        <v>0.18181818181818199</v>
      </c>
      <c r="G75" s="184"/>
      <c r="H75" s="143"/>
      <c r="I75" s="150">
        <v>1.3480307804665999E-2</v>
      </c>
      <c r="J75" s="150">
        <v>1.9119650045769199E-2</v>
      </c>
      <c r="K75" s="663">
        <v>3.8239300091538399E-2</v>
      </c>
    </row>
    <row r="76" spans="3:11">
      <c r="C76" s="184"/>
      <c r="F76" s="80">
        <v>0.22222222222222199</v>
      </c>
      <c r="G76" s="184"/>
      <c r="H76" s="143"/>
      <c r="I76" s="150">
        <v>9.0296233705225906E-3</v>
      </c>
      <c r="J76" s="150">
        <v>1.13422718275053E-2</v>
      </c>
      <c r="K76" s="663">
        <v>2.2684543655010599E-2</v>
      </c>
    </row>
    <row r="77" spans="3:11">
      <c r="C77" s="184"/>
      <c r="F77" s="80">
        <v>0.26262626262626299</v>
      </c>
      <c r="G77" s="184"/>
      <c r="H77" s="143"/>
      <c r="I77" s="150">
        <v>6.4673113702323603E-3</v>
      </c>
      <c r="J77" s="150">
        <v>7.2112529650150102E-3</v>
      </c>
      <c r="K77" s="663">
        <v>1.442250593003E-2</v>
      </c>
    </row>
    <row r="78" spans="3:11">
      <c r="C78" s="184"/>
      <c r="F78" s="80">
        <v>0.30303030303030298</v>
      </c>
      <c r="G78" s="184"/>
      <c r="H78" s="143"/>
      <c r="I78" s="150">
        <v>4.8587608998304499E-3</v>
      </c>
      <c r="J78" s="150">
        <v>4.8432197825563602E-3</v>
      </c>
      <c r="K78" s="663">
        <v>9.6864395651127307E-3</v>
      </c>
    </row>
    <row r="79" spans="3:11">
      <c r="C79" s="184"/>
      <c r="F79" s="80">
        <v>0.34343434343434298</v>
      </c>
      <c r="G79" s="184"/>
      <c r="H79" s="143"/>
      <c r="I79" s="150">
        <v>3.7833404471874299E-3</v>
      </c>
      <c r="J79" s="150">
        <v>3.3987298985782002E-3</v>
      </c>
      <c r="K79" s="663">
        <v>6.7974597971564004E-3</v>
      </c>
    </row>
    <row r="80" spans="3:11">
      <c r="C80" s="184"/>
      <c r="F80" s="80">
        <v>0.38383838383838398</v>
      </c>
      <c r="G80" s="184"/>
      <c r="H80" s="143"/>
      <c r="I80" s="150">
        <v>3.0290873758756199E-3</v>
      </c>
      <c r="J80" s="150">
        <v>2.4716425342599102E-3</v>
      </c>
      <c r="K80" s="663">
        <v>4.9432850685198204E-3</v>
      </c>
    </row>
    <row r="81" spans="3:11">
      <c r="C81" s="184"/>
      <c r="F81" s="80">
        <v>0.42424242424242398</v>
      </c>
      <c r="G81" s="184"/>
      <c r="H81" s="143"/>
      <c r="I81" s="150">
        <v>2.4797832338934898E-3</v>
      </c>
      <c r="J81" s="150">
        <v>1.8511074995211101E-3</v>
      </c>
      <c r="K81" s="663">
        <v>3.7022149990422202E-3</v>
      </c>
    </row>
    <row r="82" spans="3:11">
      <c r="C82" s="184"/>
      <c r="F82" s="80">
        <v>0.46464646464646497</v>
      </c>
      <c r="G82" s="184"/>
      <c r="H82" s="143"/>
      <c r="I82" s="150">
        <v>2.0673863283137001E-3</v>
      </c>
      <c r="J82" s="150">
        <v>1.42091969465646E-3</v>
      </c>
      <c r="K82" s="663">
        <v>2.8418393893129301E-3</v>
      </c>
    </row>
    <row r="83" spans="3:11">
      <c r="C83" s="184"/>
      <c r="F83" s="80">
        <v>0.50505050505050497</v>
      </c>
      <c r="G83" s="184"/>
      <c r="H83" s="143"/>
      <c r="I83" s="150">
        <v>1.7499133391495299E-3</v>
      </c>
      <c r="J83" s="150">
        <v>1.11370351116946E-3</v>
      </c>
      <c r="K83" s="663">
        <v>2.22740702233892E-3</v>
      </c>
    </row>
    <row r="84" spans="3:11">
      <c r="C84" s="184"/>
      <c r="F84" s="80">
        <v>0.54545454545454497</v>
      </c>
      <c r="G84" s="184"/>
      <c r="H84" s="143"/>
      <c r="I84" s="150">
        <v>1.50032090917232E-3</v>
      </c>
      <c r="J84" s="150">
        <v>8.8866579216034802E-4</v>
      </c>
      <c r="K84" s="663">
        <v>1.7773315843206999E-3</v>
      </c>
    </row>
    <row r="85" spans="3:11">
      <c r="C85" s="184"/>
      <c r="F85" s="80">
        <v>0.58585858585858597</v>
      </c>
      <c r="G85" s="184"/>
      <c r="H85" s="143"/>
      <c r="I85" s="150">
        <v>1.3005522495857201E-3</v>
      </c>
      <c r="J85" s="150">
        <v>7.2017023127662904E-4</v>
      </c>
      <c r="K85" s="663">
        <v>1.44034046255326E-3</v>
      </c>
    </row>
    <row r="86" spans="3:11">
      <c r="C86" s="184"/>
      <c r="F86" s="80">
        <v>0.62626262626262597</v>
      </c>
      <c r="G86" s="184"/>
      <c r="H86" s="143"/>
      <c r="I86" s="150">
        <v>1.13817818096064E-3</v>
      </c>
      <c r="J86" s="150">
        <v>5.91576481627887E-4</v>
      </c>
      <c r="K86" s="663">
        <v>1.1831529632557701E-3</v>
      </c>
    </row>
    <row r="87" spans="3:11">
      <c r="C87" s="184"/>
      <c r="F87" s="80">
        <v>0.66666666666666696</v>
      </c>
      <c r="G87" s="184"/>
      <c r="H87" s="143"/>
      <c r="I87" s="150">
        <v>1.0044165781244101E-3</v>
      </c>
      <c r="J87" s="150">
        <v>4.9177380103504497E-4</v>
      </c>
      <c r="K87" s="663">
        <v>9.8354760207008994E-4</v>
      </c>
    </row>
    <row r="88" spans="3:11">
      <c r="C88" s="184"/>
      <c r="F88" s="80">
        <v>0.70707070707070696</v>
      </c>
      <c r="G88" s="184"/>
      <c r="H88" s="143"/>
      <c r="I88" s="150">
        <v>8.9291973554490303E-4</v>
      </c>
      <c r="J88" s="150">
        <v>4.1315659223906099E-4</v>
      </c>
      <c r="K88" s="663">
        <v>8.2631318447812198E-4</v>
      </c>
    </row>
    <row r="89" spans="3:11">
      <c r="C89" s="184"/>
      <c r="F89" s="80">
        <v>0.74747474747474696</v>
      </c>
      <c r="G89" s="184"/>
      <c r="H89" s="143"/>
      <c r="I89" s="150">
        <v>7.9900731472292504E-4</v>
      </c>
      <c r="J89" s="150">
        <v>3.5040244571421498E-4</v>
      </c>
      <c r="K89" s="663">
        <v>7.0080489142842995E-4</v>
      </c>
    </row>
    <row r="90" spans="3:11">
      <c r="C90" s="184"/>
      <c r="F90" s="80">
        <v>0.78787878787878796</v>
      </c>
      <c r="G90" s="184"/>
      <c r="H90" s="143"/>
      <c r="I90" s="150">
        <v>7.1916712901392101E-4</v>
      </c>
      <c r="J90" s="150">
        <v>2.9971266218736797E-4</v>
      </c>
      <c r="K90" s="663">
        <v>5.9942532437473595E-4</v>
      </c>
    </row>
    <row r="91" spans="3:11">
      <c r="C91" s="184"/>
      <c r="F91" s="80">
        <v>0.82828282828282795</v>
      </c>
      <c r="G91" s="184"/>
      <c r="H91" s="143"/>
      <c r="I91" s="150">
        <v>6.5072198268843696E-4</v>
      </c>
      <c r="J91" s="150">
        <v>2.5832771188777403E-4</v>
      </c>
      <c r="K91" s="663">
        <v>5.1665542377554697E-4</v>
      </c>
    </row>
    <row r="92" spans="3:11">
      <c r="C92" s="184"/>
      <c r="F92" s="80">
        <v>0.86868686868686895</v>
      </c>
      <c r="G92" s="184"/>
      <c r="H92" s="143"/>
      <c r="I92" s="150">
        <v>5.9160231413056498E-4</v>
      </c>
      <c r="J92" s="150">
        <v>2.2421075508199901E-4</v>
      </c>
      <c r="K92" s="663">
        <v>4.48421510163999E-4</v>
      </c>
    </row>
    <row r="93" spans="3:11">
      <c r="C93" s="184"/>
      <c r="F93" s="80">
        <v>0.90909090909090895</v>
      </c>
      <c r="G93" s="184"/>
      <c r="H93" s="143"/>
      <c r="I93" s="150">
        <v>5.4018791524706902E-4</v>
      </c>
      <c r="J93" s="150">
        <v>1.9583650359439301E-4</v>
      </c>
      <c r="K93" s="663">
        <v>3.9167300718878601E-4</v>
      </c>
    </row>
    <row r="94" spans="3:11">
      <c r="C94" s="184"/>
      <c r="F94" s="80">
        <v>0.94949494949494895</v>
      </c>
      <c r="G94" s="184"/>
      <c r="H94" s="143"/>
      <c r="I94" s="150">
        <v>4.9519574351645796E-4</v>
      </c>
      <c r="J94" s="150">
        <v>1.7204762631462E-4</v>
      </c>
      <c r="K94" s="663">
        <v>3.4409525262924E-4</v>
      </c>
    </row>
    <row r="95" spans="3:11">
      <c r="C95" s="184"/>
      <c r="F95" s="80">
        <v>0.98989898989898994</v>
      </c>
      <c r="G95" s="184"/>
      <c r="H95" s="143"/>
      <c r="I95" s="150">
        <v>4.5559910151318398E-4</v>
      </c>
      <c r="J95" s="150">
        <v>1.5195536645501399E-4</v>
      </c>
      <c r="K95" s="663">
        <v>3.0391073291002901E-4</v>
      </c>
    </row>
    <row r="96" spans="3:11">
      <c r="C96" s="184"/>
      <c r="F96" s="80">
        <v>1.0303030303030301</v>
      </c>
      <c r="G96" s="184"/>
      <c r="H96" s="143"/>
      <c r="I96" s="150">
        <v>4.2056854706803401E-4</v>
      </c>
      <c r="J96" s="150">
        <v>1.3486964829706501E-4</v>
      </c>
      <c r="K96" s="663">
        <v>2.6973929659412899E-4</v>
      </c>
    </row>
    <row r="97" spans="3:11">
      <c r="C97" s="184"/>
      <c r="F97" s="80">
        <v>1.0707070707070701</v>
      </c>
      <c r="G97" s="184"/>
      <c r="H97" s="143"/>
      <c r="I97" s="150">
        <v>3.89428104379833E-4</v>
      </c>
      <c r="J97" s="150">
        <v>1.2024919586139901E-4</v>
      </c>
      <c r="K97" s="663">
        <v>2.4049839172279899E-4</v>
      </c>
    </row>
    <row r="98" spans="3:11">
      <c r="C98" s="184"/>
      <c r="F98" s="80">
        <v>1.1111111111111101</v>
      </c>
      <c r="G98" s="184"/>
      <c r="H98" s="143"/>
      <c r="I98" s="150">
        <v>3.61622410035925E-4</v>
      </c>
      <c r="J98" s="150">
        <v>1.0766544898011E-4</v>
      </c>
      <c r="K98" s="663">
        <v>2.1533089796022E-4</v>
      </c>
    </row>
    <row r="99" spans="3:11">
      <c r="C99" s="184"/>
      <c r="F99" s="80">
        <v>1.15151515151515</v>
      </c>
      <c r="G99" s="184"/>
      <c r="H99" s="143"/>
      <c r="I99" s="150">
        <v>3.3669178103168103E-4</v>
      </c>
      <c r="J99" s="150">
        <v>9.6776132262388402E-5</v>
      </c>
      <c r="K99" s="663">
        <v>1.9355226452477699E-4</v>
      </c>
    </row>
    <row r="100" spans="3:11">
      <c r="C100" s="184"/>
      <c r="F100" s="80">
        <v>1.19191919191919</v>
      </c>
      <c r="G100" s="184"/>
      <c r="H100" s="143"/>
      <c r="I100" s="150">
        <v>3.1425309460927898E-4</v>
      </c>
      <c r="J100" s="150">
        <v>8.7305669368820102E-5</v>
      </c>
      <c r="K100" s="663">
        <v>1.7461133873763999E-4</v>
      </c>
    </row>
    <row r="101" spans="3:11">
      <c r="C101" s="184"/>
      <c r="F101" s="80">
        <v>1.23232323232323</v>
      </c>
      <c r="G101" s="184"/>
      <c r="H101" s="143"/>
      <c r="I101" s="150">
        <v>2.9398498164786598E-4</v>
      </c>
      <c r="J101" s="150">
        <v>7.90305129116375E-5</v>
      </c>
      <c r="K101" s="663">
        <v>1.58061025823275E-4</v>
      </c>
    </row>
    <row r="102" spans="3:11">
      <c r="C102" s="184"/>
      <c r="F102" s="80">
        <v>1.27272727272727</v>
      </c>
      <c r="G102" s="184"/>
      <c r="H102" s="143"/>
      <c r="I102" s="150">
        <v>2.75616256262256E-4</v>
      </c>
      <c r="J102" s="150">
        <v>7.1768045721398694E-5</v>
      </c>
      <c r="K102" s="663">
        <v>1.4353609144279701E-4</v>
      </c>
    </row>
    <row r="103" spans="3:11">
      <c r="C103" s="184"/>
      <c r="F103" s="80">
        <v>1.31313131313131</v>
      </c>
      <c r="G103" s="184"/>
      <c r="H103" s="143"/>
      <c r="I103" s="150">
        <v>2.5891679778638501E-4</v>
      </c>
      <c r="J103" s="150">
        <v>6.5368105218899201E-5</v>
      </c>
      <c r="K103" s="663">
        <v>1.30736210437798E-4</v>
      </c>
    </row>
    <row r="104" spans="3:11">
      <c r="C104" s="184"/>
      <c r="F104" s="80">
        <v>1.35353535353535</v>
      </c>
      <c r="G104" s="184"/>
      <c r="H104" s="143"/>
      <c r="I104" s="150">
        <v>2.4369030860072101E-4</v>
      </c>
      <c r="J104" s="150">
        <v>5.9706454113517298E-5</v>
      </c>
      <c r="K104" s="663">
        <v>1.19412908227035E-4</v>
      </c>
    </row>
    <row r="105" spans="3:11">
      <c r="C105" s="184"/>
      <c r="F105" s="80">
        <v>1.39393939393939</v>
      </c>
      <c r="G105" s="184"/>
      <c r="H105" s="143"/>
      <c r="I105" s="150">
        <v>2.2976851938215099E-4</v>
      </c>
      <c r="J105" s="150">
        <v>5.4679709080462901E-5</v>
      </c>
      <c r="K105" s="663">
        <v>1.0935941816092601E-4</v>
      </c>
    </row>
    <row r="106" spans="3:11">
      <c r="C106" s="184"/>
      <c r="F106" s="80">
        <v>1.43434343434343</v>
      </c>
      <c r="G106" s="184"/>
      <c r="H106" s="143"/>
      <c r="I106" s="150">
        <v>2.1700652036907699E-4</v>
      </c>
      <c r="J106" s="150">
        <v>5.0201371408653598E-5</v>
      </c>
      <c r="K106" s="663">
        <v>1.0040274281730701E-4</v>
      </c>
    </row>
    <row r="107" spans="3:11">
      <c r="C107" s="184"/>
      <c r="F107" s="80">
        <v>1.47474747474748</v>
      </c>
      <c r="G107" s="184"/>
      <c r="H107" s="143"/>
      <c r="I107" s="150">
        <v>2.0527897535190101E-4</v>
      </c>
      <c r="J107" s="150">
        <v>4.6198697573884799E-5</v>
      </c>
      <c r="K107" s="663">
        <v>9.2397395147769706E-5</v>
      </c>
    </row>
    <row r="108" spans="3:11">
      <c r="C108" s="184"/>
      <c r="F108" s="80">
        <v>1.51515151515152</v>
      </c>
      <c r="G108" s="184"/>
      <c r="H108" s="143"/>
      <c r="I108" s="150">
        <v>1.9447703267667899E-4</v>
      </c>
      <c r="J108" s="150">
        <v>4.2610215090221899E-5</v>
      </c>
      <c r="K108" s="663">
        <v>8.5220430180443798E-5</v>
      </c>
    </row>
    <row r="109" spans="3:11">
      <c r="C109" s="184"/>
      <c r="F109" s="80">
        <v>1.55555555555556</v>
      </c>
      <c r="G109" s="184"/>
      <c r="H109" s="143"/>
      <c r="I109" s="150">
        <v>1.8450579037570099E-4</v>
      </c>
      <c r="J109" s="150">
        <v>3.9383737822917799E-5</v>
      </c>
      <c r="K109" s="663">
        <v>7.8767475645835598E-5</v>
      </c>
    </row>
    <row r="110" spans="3:11">
      <c r="C110" s="184"/>
      <c r="F110" s="80">
        <v>1.5959595959596</v>
      </c>
      <c r="G110" s="184"/>
      <c r="H110" s="143"/>
      <c r="I110" s="150">
        <v>1.7528220466630099E-4</v>
      </c>
      <c r="J110" s="150">
        <v>3.6474770635452902E-5</v>
      </c>
      <c r="K110" s="663">
        <v>7.2949541270905804E-5</v>
      </c>
    </row>
    <row r="111" spans="3:11">
      <c r="C111" s="184"/>
      <c r="F111" s="80">
        <v>1.63636363636364</v>
      </c>
      <c r="G111" s="184"/>
      <c r="H111" s="143"/>
      <c r="I111" s="150">
        <v>1.66733355356465E-4</v>
      </c>
      <c r="J111" s="150">
        <v>3.3845219557904198E-5</v>
      </c>
      <c r="K111" s="663">
        <v>6.7690439115808396E-5</v>
      </c>
    </row>
    <row r="112" spans="3:11">
      <c r="C112" s="184"/>
      <c r="F112" s="80">
        <v>1.67676767676768</v>
      </c>
      <c r="G112" s="184"/>
      <c r="H112" s="143"/>
      <c r="I112" s="150">
        <v>1.58795000211886E-4</v>
      </c>
      <c r="J112" s="150">
        <v>3.1462343236476897E-5</v>
      </c>
      <c r="K112" s="663">
        <v>6.2924686472953795E-5</v>
      </c>
    </row>
    <row r="113" spans="3:11">
      <c r="C113" s="184"/>
      <c r="F113" s="80">
        <v>1.71717171717172</v>
      </c>
      <c r="G113" s="184"/>
      <c r="H113" s="143"/>
      <c r="I113" s="150">
        <v>1.51410364551978E-4</v>
      </c>
      <c r="J113" s="150">
        <v>2.9297896073698899E-5</v>
      </c>
      <c r="K113" s="663">
        <v>5.8595792147397899E-5</v>
      </c>
    </row>
    <row r="114" spans="3:11">
      <c r="C114" s="184"/>
      <c r="F114" s="80">
        <v>1.75757575757576</v>
      </c>
      <c r="G114" s="184"/>
      <c r="H114" s="143"/>
      <c r="I114" s="150">
        <v>1.44529123327002E-4</v>
      </c>
      <c r="J114" s="150">
        <v>2.7327424541201399E-5</v>
      </c>
      <c r="K114" s="663">
        <v>5.4654849082402799E-5</v>
      </c>
    </row>
    <row r="115" spans="3:11">
      <c r="C115" s="184"/>
      <c r="F115" s="80">
        <v>1.7979797979798</v>
      </c>
      <c r="G115" s="184"/>
      <c r="H115" s="143"/>
      <c r="I115" s="150">
        <v>1.381065414735E-4</v>
      </c>
      <c r="J115" s="150">
        <v>2.5529686547898199E-5</v>
      </c>
      <c r="K115" s="663">
        <v>5.1059373095796398E-5</v>
      </c>
    </row>
    <row r="116" spans="3:11">
      <c r="C116" s="184"/>
      <c r="F116" s="80">
        <v>1.83838383838384</v>
      </c>
      <c r="G116" s="184"/>
      <c r="H116" s="143"/>
      <c r="I116" s="150">
        <v>1.3210274503372001E-4</v>
      </c>
      <c r="J116" s="150">
        <v>2.3886170187892301E-5</v>
      </c>
      <c r="K116" s="663">
        <v>4.7772340375784601E-5</v>
      </c>
    </row>
    <row r="117" spans="3:11">
      <c r="C117" s="184"/>
      <c r="F117" s="80">
        <v>1.87878787878788</v>
      </c>
      <c r="G117" s="184"/>
      <c r="H117" s="143"/>
      <c r="I117" s="150">
        <v>1.2648210079086499E-4</v>
      </c>
      <c r="J117" s="150">
        <v>2.23806931403669E-5</v>
      </c>
      <c r="K117" s="663">
        <v>4.4761386280733901E-5</v>
      </c>
    </row>
    <row r="118" spans="3:11">
      <c r="C118" s="184"/>
      <c r="F118" s="80">
        <v>1.91919191919192</v>
      </c>
      <c r="G118" s="184"/>
      <c r="H118" s="143"/>
      <c r="I118" s="150">
        <v>1.21212686341622E-4</v>
      </c>
      <c r="J118" s="150">
        <v>2.0999067836091599E-5</v>
      </c>
      <c r="K118" s="663">
        <v>4.1998135672183198E-5</v>
      </c>
    </row>
    <row r="119" spans="3:11">
      <c r="C119" s="184"/>
      <c r="F119" s="80">
        <v>1.95959595959596</v>
      </c>
      <c r="G119" s="184"/>
      <c r="H119" s="143"/>
      <c r="I119" s="150">
        <v>1.16265835846481E-4</v>
      </c>
      <c r="J119" s="150">
        <v>1.9728820493558598E-5</v>
      </c>
      <c r="K119" s="663">
        <v>3.9457640987117197E-5</v>
      </c>
    </row>
    <row r="120" spans="3:11" ht="13.8" thickBot="1">
      <c r="C120" s="185"/>
      <c r="D120" s="127"/>
      <c r="E120" s="127"/>
      <c r="F120" s="235">
        <v>2</v>
      </c>
      <c r="G120" s="185"/>
      <c r="H120" s="144"/>
      <c r="I120" s="158">
        <v>1.1161574935397801E-4</v>
      </c>
      <c r="J120" s="158">
        <v>1.8558954470615501E-5</v>
      </c>
      <c r="K120" s="664">
        <v>3.7117908941231001E-5</v>
      </c>
    </row>
  </sheetData>
  <sheetProtection formatCells="0" formatColumns="0" formatRows="0"/>
  <mergeCells count="5">
    <mergeCell ref="C5:I5"/>
    <mergeCell ref="C7:C9"/>
    <mergeCell ref="K7:N7"/>
    <mergeCell ref="K8:N8"/>
    <mergeCell ref="D11:L11"/>
  </mergeCells>
  <hyperlinks>
    <hyperlink ref="N2" location="NOTES!A1" display="BACK" xr:uid="{00000000-0004-0000-1C00-000000000000}"/>
  </hyperlinks>
  <pageMargins left="0.7" right="0.7" top="0.75" bottom="0.75" header="0.3" footer="0.3"/>
  <pageSetup paperSize="9"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5"/>
  <dimension ref="C2:W174"/>
  <sheetViews>
    <sheetView topLeftCell="A14" workbookViewId="0">
      <selection activeCell="F16" sqref="F16"/>
    </sheetView>
  </sheetViews>
  <sheetFormatPr defaultColWidth="9.33203125" defaultRowHeight="13.2"/>
  <cols>
    <col min="1" max="1" width="6.33203125" style="3" customWidth="1"/>
    <col min="2" max="2" width="6.6640625" style="3" customWidth="1"/>
    <col min="3" max="3" width="12.44140625" style="3" customWidth="1"/>
    <col min="4" max="4" width="13.44140625" style="3" customWidth="1"/>
    <col min="5" max="5" width="19" style="3" customWidth="1"/>
    <col min="6" max="6" width="16.5546875" style="3" customWidth="1"/>
    <col min="7" max="7" width="17" style="3" customWidth="1"/>
    <col min="8" max="8" width="18.6640625" style="3" customWidth="1"/>
    <col min="9" max="9" width="16.44140625" style="3" customWidth="1"/>
    <col min="10" max="10" width="24.44140625" style="3" customWidth="1"/>
    <col min="11" max="11" width="21.44140625" style="3" customWidth="1"/>
    <col min="12" max="12" width="19" style="3" customWidth="1"/>
    <col min="13" max="13" width="15.44140625" style="3" customWidth="1"/>
    <col min="14" max="14" width="17.33203125" style="3" customWidth="1"/>
    <col min="15" max="15" width="11" style="3" bestFit="1" customWidth="1"/>
    <col min="16" max="16384" width="9.33203125" style="3"/>
  </cols>
  <sheetData>
    <row r="2" spans="3:14" ht="15">
      <c r="N2" s="412" t="s">
        <v>48</v>
      </c>
    </row>
    <row r="5" spans="3:14" ht="69" customHeight="1">
      <c r="C5" s="1352" t="s">
        <v>0</v>
      </c>
      <c r="D5" s="1353"/>
      <c r="E5" s="1353"/>
      <c r="F5" s="1353"/>
      <c r="G5" s="1353"/>
      <c r="H5" s="1353"/>
      <c r="I5" s="1353"/>
      <c r="J5" s="23"/>
      <c r="K5" s="23"/>
      <c r="L5" s="23"/>
      <c r="M5" s="23"/>
      <c r="N5" s="24"/>
    </row>
    <row r="6" spans="3:14" ht="13.8">
      <c r="C6" s="25"/>
      <c r="D6" s="26"/>
      <c r="E6" s="23"/>
      <c r="F6" s="23"/>
      <c r="G6" s="23"/>
      <c r="H6" s="23"/>
      <c r="I6" s="23"/>
      <c r="J6" s="23"/>
      <c r="K6" s="23"/>
      <c r="L6" s="23"/>
      <c r="M6" s="23"/>
      <c r="N6" s="24"/>
    </row>
    <row r="7" spans="3:14" ht="17.399999999999999">
      <c r="C7" s="1354"/>
      <c r="K7" s="1356"/>
      <c r="L7" s="1357"/>
      <c r="M7" s="1357"/>
      <c r="N7" s="1358"/>
    </row>
    <row r="8" spans="3:14" ht="17.399999999999999">
      <c r="C8" s="1354"/>
      <c r="K8" s="1359" t="s">
        <v>1</v>
      </c>
      <c r="L8" s="1359"/>
      <c r="M8" s="1359"/>
      <c r="N8" s="1360"/>
    </row>
    <row r="9" spans="3:14" ht="17.399999999999999">
      <c r="C9" s="1355"/>
      <c r="D9" s="27"/>
      <c r="E9" s="27"/>
      <c r="F9" s="27"/>
      <c r="G9" s="27"/>
      <c r="H9" s="27"/>
      <c r="I9" s="27"/>
      <c r="J9" s="27"/>
      <c r="K9" s="33"/>
      <c r="L9" s="33"/>
      <c r="M9" s="33"/>
      <c r="N9" s="34"/>
    </row>
    <row r="10" spans="3:14">
      <c r="C10" s="29"/>
      <c r="D10" s="23"/>
      <c r="E10" s="23"/>
      <c r="F10" s="23"/>
      <c r="G10" s="23"/>
      <c r="H10" s="23"/>
      <c r="I10" s="23"/>
      <c r="J10" s="23"/>
      <c r="K10" s="23"/>
      <c r="L10" s="23"/>
      <c r="M10" s="23"/>
      <c r="N10" s="24"/>
    </row>
    <row r="11" spans="3:14" ht="42" customHeight="1">
      <c r="C11" s="30"/>
      <c r="D11" s="1361" t="s">
        <v>580</v>
      </c>
      <c r="E11" s="1361"/>
      <c r="F11" s="1361"/>
      <c r="G11" s="1361"/>
      <c r="H11" s="1361"/>
      <c r="I11" s="1361"/>
      <c r="J11" s="1361"/>
      <c r="K11" s="1361"/>
      <c r="L11" s="1361"/>
      <c r="N11" s="31"/>
    </row>
    <row r="12" spans="3:14">
      <c r="C12" s="32"/>
      <c r="D12" s="27"/>
      <c r="E12" s="27"/>
      <c r="F12" s="27"/>
      <c r="G12" s="27"/>
      <c r="H12" s="27"/>
      <c r="I12" s="27"/>
      <c r="J12" s="27"/>
      <c r="K12" s="27"/>
      <c r="L12" s="27"/>
      <c r="M12" s="27"/>
      <c r="N12" s="28"/>
    </row>
    <row r="13" spans="3:14" ht="17.100000000000001" customHeight="1"/>
    <row r="14" spans="3:14" ht="17.100000000000001" customHeight="1">
      <c r="C14" s="43" t="s">
        <v>597</v>
      </c>
      <c r="D14" s="43"/>
    </row>
    <row r="15" spans="3:14" ht="17.100000000000001" customHeight="1">
      <c r="C15" s="43" t="s">
        <v>57</v>
      </c>
    </row>
    <row r="16" spans="3:14" ht="17.100000000000001" customHeight="1">
      <c r="C16" s="43"/>
      <c r="D16" s="43" t="s">
        <v>806</v>
      </c>
    </row>
    <row r="17" spans="3:15" ht="17.100000000000001" customHeight="1">
      <c r="C17" s="43"/>
      <c r="D17" s="43" t="s">
        <v>533</v>
      </c>
    </row>
    <row r="18" spans="3:15" ht="17.100000000000001" customHeight="1">
      <c r="C18" s="43"/>
    </row>
    <row r="19" spans="3:15" ht="17.100000000000001" customHeight="1">
      <c r="C19" s="43"/>
      <c r="D19" s="43" t="s">
        <v>807</v>
      </c>
    </row>
    <row r="20" spans="3:15" ht="17.399999999999999">
      <c r="C20" s="43"/>
      <c r="D20" s="43" t="s">
        <v>533</v>
      </c>
    </row>
    <row r="21" spans="3:15" ht="13.8" thickBot="1"/>
    <row r="22" spans="3:15" ht="18" thickBot="1">
      <c r="C22" s="219" t="s">
        <v>50</v>
      </c>
      <c r="D22" s="220"/>
      <c r="E22" s="220"/>
      <c r="F22" s="220"/>
      <c r="G22" s="222"/>
      <c r="H22" s="220"/>
      <c r="I22" s="220" t="s">
        <v>51</v>
      </c>
      <c r="J22" s="220"/>
      <c r="K22" s="221"/>
      <c r="L22" s="220"/>
      <c r="M22" s="221"/>
      <c r="N22" s="266" t="s">
        <v>58</v>
      </c>
    </row>
    <row r="23" spans="3:15" ht="18.75" customHeight="1">
      <c r="C23" s="241" t="s">
        <v>52</v>
      </c>
      <c r="D23" s="215" t="s">
        <v>53</v>
      </c>
      <c r="E23" s="59" t="s">
        <v>752</v>
      </c>
      <c r="G23" s="59" t="s">
        <v>389</v>
      </c>
      <c r="H23" s="58"/>
      <c r="I23" s="583" t="s">
        <v>808</v>
      </c>
      <c r="J23" s="58"/>
      <c r="L23" s="58"/>
      <c r="N23" s="260"/>
    </row>
    <row r="24" spans="3:15" ht="18">
      <c r="C24" s="248" t="s">
        <v>54</v>
      </c>
      <c r="D24" s="242" t="s">
        <v>55</v>
      </c>
      <c r="E24" s="67" t="s">
        <v>332</v>
      </c>
      <c r="F24" s="204"/>
      <c r="G24" s="204" t="s">
        <v>61</v>
      </c>
      <c r="H24" s="204"/>
      <c r="I24" s="204" t="s">
        <v>62</v>
      </c>
      <c r="J24" s="204"/>
      <c r="K24" s="68"/>
      <c r="L24" s="204"/>
      <c r="M24" s="68"/>
      <c r="N24" s="261"/>
    </row>
    <row r="25" spans="3:15" ht="14.25" customHeight="1">
      <c r="C25" s="82">
        <v>3.133</v>
      </c>
      <c r="D25" s="2">
        <v>101.7</v>
      </c>
      <c r="E25" s="80">
        <v>51.251455952894503</v>
      </c>
      <c r="F25" s="2"/>
      <c r="G25" s="2">
        <v>0.1</v>
      </c>
      <c r="H25" s="61"/>
      <c r="I25" s="61">
        <v>24.323024080659899</v>
      </c>
      <c r="K25" s="61"/>
      <c r="L25" s="61"/>
      <c r="N25" s="143"/>
      <c r="O25" s="150"/>
    </row>
    <row r="26" spans="3:15" ht="14.25" customHeight="1">
      <c r="C26" s="82">
        <v>3.133</v>
      </c>
      <c r="D26" s="2">
        <v>101.7</v>
      </c>
      <c r="E26" s="80">
        <v>51.251455952894503</v>
      </c>
      <c r="F26" s="2"/>
      <c r="G26" s="2">
        <v>0.15</v>
      </c>
      <c r="H26" s="2"/>
      <c r="I26" s="61">
        <v>24.1957290261327</v>
      </c>
      <c r="K26" s="61"/>
      <c r="L26" s="61"/>
      <c r="N26" s="143"/>
      <c r="O26" s="150"/>
    </row>
    <row r="27" spans="3:15" ht="14.25" customHeight="1">
      <c r="C27" s="82">
        <v>3.133</v>
      </c>
      <c r="D27" s="2">
        <v>101.7</v>
      </c>
      <c r="E27" s="80">
        <v>51.251455952894503</v>
      </c>
      <c r="F27" s="2"/>
      <c r="G27" s="2">
        <v>0.3</v>
      </c>
      <c r="H27" s="2"/>
      <c r="I27" s="61">
        <v>23.9524405786883</v>
      </c>
      <c r="K27" s="61"/>
      <c r="L27" s="61"/>
      <c r="N27" s="143"/>
      <c r="O27" s="150"/>
    </row>
    <row r="28" spans="3:15" ht="14.25" customHeight="1">
      <c r="C28" s="82">
        <v>3.133</v>
      </c>
      <c r="D28" s="2">
        <v>101.7</v>
      </c>
      <c r="E28" s="80">
        <v>51.251455952894503</v>
      </c>
      <c r="F28" s="2"/>
      <c r="G28" s="2">
        <v>0.35</v>
      </c>
      <c r="H28" s="2"/>
      <c r="I28" s="61">
        <v>23.893346114441901</v>
      </c>
      <c r="K28" s="61"/>
      <c r="L28" s="61"/>
      <c r="N28" s="143"/>
      <c r="O28" s="150"/>
    </row>
    <row r="29" spans="3:15" ht="14.25" customHeight="1">
      <c r="C29" s="84">
        <v>22.9</v>
      </c>
      <c r="D29" s="2">
        <v>-43.23</v>
      </c>
      <c r="E29" s="80">
        <v>0</v>
      </c>
      <c r="F29" s="2"/>
      <c r="G29" s="2">
        <v>0.1</v>
      </c>
      <c r="H29" s="2"/>
      <c r="I29" s="61">
        <v>21.591649122666698</v>
      </c>
      <c r="K29" s="61"/>
      <c r="L29" s="61"/>
      <c r="N29" s="143"/>
      <c r="O29" s="150"/>
    </row>
    <row r="30" spans="3:15" ht="14.25" customHeight="1">
      <c r="C30" s="84">
        <v>22.9</v>
      </c>
      <c r="D30" s="2">
        <v>-43.23</v>
      </c>
      <c r="E30" s="80">
        <v>0</v>
      </c>
      <c r="F30" s="2"/>
      <c r="G30" s="2">
        <v>0.15</v>
      </c>
      <c r="H30" s="2"/>
      <c r="I30" s="61">
        <v>21.461643689375599</v>
      </c>
      <c r="K30" s="61"/>
      <c r="L30" s="61"/>
      <c r="N30" s="143"/>
      <c r="O30" s="150"/>
    </row>
    <row r="31" spans="3:15" ht="14.25" customHeight="1">
      <c r="C31" s="84">
        <v>22.9</v>
      </c>
      <c r="D31" s="2">
        <v>-43.23</v>
      </c>
      <c r="E31" s="80">
        <v>0</v>
      </c>
      <c r="F31" s="2"/>
      <c r="G31" s="2">
        <v>0.3</v>
      </c>
      <c r="H31" s="2"/>
      <c r="I31" s="61">
        <v>21.247533185185201</v>
      </c>
      <c r="K31" s="61"/>
      <c r="L31" s="61"/>
      <c r="N31" s="143"/>
      <c r="O31" s="150"/>
    </row>
    <row r="32" spans="3:15" ht="14.25" customHeight="1">
      <c r="C32" s="84">
        <v>22.9</v>
      </c>
      <c r="D32" s="2">
        <v>-43.23</v>
      </c>
      <c r="E32" s="80">
        <v>0</v>
      </c>
      <c r="F32" s="2"/>
      <c r="G32" s="2">
        <v>0.35</v>
      </c>
      <c r="H32" s="2"/>
      <c r="I32" s="61">
        <v>21.186760131079499</v>
      </c>
      <c r="K32" s="61"/>
      <c r="L32" s="61"/>
      <c r="N32" s="143"/>
      <c r="O32" s="150"/>
    </row>
    <row r="33" spans="3:18" ht="14.25" customHeight="1">
      <c r="C33" s="449">
        <v>23</v>
      </c>
      <c r="D33" s="113">
        <v>30</v>
      </c>
      <c r="E33" s="80">
        <v>187.59375000000099</v>
      </c>
      <c r="F33" s="2"/>
      <c r="G33" s="2">
        <v>0.1</v>
      </c>
      <c r="H33" s="2"/>
      <c r="I33" s="61">
        <v>11.9831475026064</v>
      </c>
      <c r="K33" s="61"/>
      <c r="L33" s="61"/>
      <c r="N33" s="143"/>
      <c r="O33" s="150"/>
    </row>
    <row r="34" spans="3:18" ht="14.25" customHeight="1">
      <c r="C34" s="449">
        <v>23</v>
      </c>
      <c r="D34" s="113">
        <v>30</v>
      </c>
      <c r="E34" s="80">
        <v>187.59375000000099</v>
      </c>
      <c r="F34" s="2"/>
      <c r="G34" s="2">
        <v>0.15</v>
      </c>
      <c r="H34" s="2"/>
      <c r="I34" s="61">
        <v>11.721333447720699</v>
      </c>
      <c r="K34" s="61"/>
      <c r="L34" s="61"/>
      <c r="N34" s="143"/>
      <c r="O34" s="150"/>
    </row>
    <row r="35" spans="3:18" ht="14.25" customHeight="1">
      <c r="C35" s="449">
        <v>23</v>
      </c>
      <c r="D35" s="113">
        <v>30</v>
      </c>
      <c r="E35" s="80">
        <v>187.59375000000099</v>
      </c>
      <c r="F35" s="2"/>
      <c r="G35" s="2">
        <v>0.3</v>
      </c>
      <c r="H35" s="2"/>
      <c r="I35" s="61">
        <v>11.229887250611601</v>
      </c>
      <c r="K35" s="61"/>
      <c r="L35" s="61"/>
      <c r="N35" s="143"/>
      <c r="O35" s="150"/>
    </row>
    <row r="36" spans="3:18" ht="14.25" customHeight="1">
      <c r="C36" s="449">
        <v>23</v>
      </c>
      <c r="D36" s="113">
        <v>30</v>
      </c>
      <c r="E36" s="80">
        <v>187.59375000000099</v>
      </c>
      <c r="F36" s="2"/>
      <c r="G36" s="2">
        <v>0.35</v>
      </c>
      <c r="H36" s="2"/>
      <c r="I36" s="61">
        <v>11.117501304929799</v>
      </c>
      <c r="K36" s="61"/>
      <c r="L36" s="61"/>
      <c r="N36" s="143"/>
      <c r="O36" s="150"/>
    </row>
    <row r="37" spans="3:18" ht="14.25" customHeight="1">
      <c r="C37" s="84">
        <v>25.78</v>
      </c>
      <c r="D37" s="2">
        <v>-80.22</v>
      </c>
      <c r="E37" s="80">
        <v>8.6172799950875802</v>
      </c>
      <c r="F37" s="2"/>
      <c r="G37" s="2">
        <v>0.1</v>
      </c>
      <c r="I37" s="61">
        <v>23.448288944767199</v>
      </c>
      <c r="N37" s="143"/>
      <c r="O37" s="150"/>
      <c r="Q37" s="157"/>
      <c r="R37" s="157"/>
    </row>
    <row r="38" spans="3:18" ht="14.25" customHeight="1">
      <c r="C38" s="84">
        <v>25.78</v>
      </c>
      <c r="D38" s="2">
        <v>-80.22</v>
      </c>
      <c r="E38" s="80">
        <v>8.6172799950875802</v>
      </c>
      <c r="F38" s="2"/>
      <c r="G38" s="2">
        <v>0.15</v>
      </c>
      <c r="I38" s="61">
        <v>23.281960284968001</v>
      </c>
      <c r="N38" s="143"/>
      <c r="O38" s="150"/>
      <c r="Q38" s="157"/>
      <c r="R38" s="157"/>
    </row>
    <row r="39" spans="3:18" ht="14.25" customHeight="1">
      <c r="C39" s="84">
        <v>25.78</v>
      </c>
      <c r="D39" s="2">
        <v>-80.22</v>
      </c>
      <c r="E39" s="80">
        <v>8.6172799950875802</v>
      </c>
      <c r="F39" s="2"/>
      <c r="G39" s="2">
        <v>0.3</v>
      </c>
      <c r="I39" s="61">
        <v>23.000808971519401</v>
      </c>
      <c r="N39" s="143"/>
      <c r="O39" s="150"/>
      <c r="Q39" s="157"/>
      <c r="R39" s="157"/>
    </row>
    <row r="40" spans="3:18" ht="14.25" customHeight="1">
      <c r="C40" s="84">
        <v>25.78</v>
      </c>
      <c r="D40" s="2">
        <v>-80.22</v>
      </c>
      <c r="E40" s="80">
        <v>8.6172799950875802</v>
      </c>
      <c r="F40" s="2"/>
      <c r="G40" s="2">
        <v>0.35</v>
      </c>
      <c r="I40" s="61">
        <v>22.9378087540255</v>
      </c>
      <c r="N40" s="143"/>
      <c r="O40" s="150"/>
      <c r="Q40" s="157"/>
      <c r="R40" s="157"/>
    </row>
    <row r="41" spans="3:18" ht="14.25" customHeight="1">
      <c r="C41" s="82">
        <v>28.716999999999999</v>
      </c>
      <c r="D41" s="2">
        <v>77.3</v>
      </c>
      <c r="E41" s="80">
        <v>209.38369895270401</v>
      </c>
      <c r="F41" s="2"/>
      <c r="G41" s="2">
        <v>0.1</v>
      </c>
      <c r="H41" s="2"/>
      <c r="I41" s="61">
        <v>26.0098412366175</v>
      </c>
      <c r="K41" s="61"/>
      <c r="L41" s="61"/>
      <c r="N41" s="143"/>
      <c r="O41" s="150"/>
    </row>
    <row r="42" spans="3:18" ht="14.25" customHeight="1">
      <c r="C42" s="82">
        <v>28.716999999999999</v>
      </c>
      <c r="D42" s="2">
        <v>77.3</v>
      </c>
      <c r="E42" s="80">
        <v>209.38369895270401</v>
      </c>
      <c r="F42" s="2"/>
      <c r="G42" s="2">
        <v>0.15</v>
      </c>
      <c r="H42" s="2"/>
      <c r="I42" s="61">
        <v>25.769706034224001</v>
      </c>
      <c r="K42" s="61"/>
      <c r="L42" s="61"/>
      <c r="N42" s="143"/>
      <c r="O42" s="150"/>
    </row>
    <row r="43" spans="3:18" ht="14.25" customHeight="1">
      <c r="C43" s="82">
        <v>28.716999999999999</v>
      </c>
      <c r="D43" s="2">
        <v>77.3</v>
      </c>
      <c r="E43" s="80">
        <v>209.38369895270401</v>
      </c>
      <c r="F43" s="2"/>
      <c r="G43" s="2">
        <v>0.3</v>
      </c>
      <c r="H43" s="2"/>
      <c r="I43" s="61">
        <v>25.398943048753001</v>
      </c>
      <c r="K43" s="61"/>
      <c r="L43" s="61"/>
      <c r="N43" s="143"/>
      <c r="O43" s="150"/>
    </row>
    <row r="44" spans="3:18" ht="14.25" customHeight="1">
      <c r="C44" s="82">
        <v>28.716999999999999</v>
      </c>
      <c r="D44" s="2">
        <v>77.3</v>
      </c>
      <c r="E44" s="80">
        <v>209.38369895270401</v>
      </c>
      <c r="F44" s="2"/>
      <c r="G44" s="2">
        <v>0.35</v>
      </c>
      <c r="H44" s="2"/>
      <c r="I44" s="61">
        <v>25.314769618225501</v>
      </c>
      <c r="K44" s="61"/>
      <c r="L44" s="61"/>
      <c r="N44" s="143"/>
      <c r="O44" s="150"/>
    </row>
    <row r="45" spans="3:18" ht="14.25" customHeight="1">
      <c r="C45" s="84">
        <v>33.94</v>
      </c>
      <c r="D45" s="2">
        <v>18.43</v>
      </c>
      <c r="E45" s="80">
        <v>0</v>
      </c>
      <c r="F45" s="2"/>
      <c r="G45" s="2">
        <v>0.1</v>
      </c>
      <c r="H45" s="2"/>
      <c r="I45" s="61">
        <v>24.0015653230815</v>
      </c>
      <c r="K45" s="61"/>
      <c r="L45" s="61"/>
      <c r="N45" s="143"/>
      <c r="O45" s="150"/>
    </row>
    <row r="46" spans="3:18" ht="14.25" customHeight="1">
      <c r="C46" s="85">
        <v>33.94</v>
      </c>
      <c r="D46" s="4">
        <v>18.43</v>
      </c>
      <c r="E46" s="80">
        <v>0</v>
      </c>
      <c r="F46" s="2"/>
      <c r="G46" s="2">
        <v>0.15</v>
      </c>
      <c r="H46" s="2"/>
      <c r="I46" s="61">
        <v>23.859875544089</v>
      </c>
      <c r="K46" s="61"/>
      <c r="L46" s="61"/>
      <c r="N46" s="143"/>
      <c r="O46" s="150"/>
    </row>
    <row r="47" spans="3:18" ht="14.25" customHeight="1">
      <c r="C47" s="84">
        <v>33.94</v>
      </c>
      <c r="D47" s="2">
        <v>18.43</v>
      </c>
      <c r="E47" s="80">
        <v>0</v>
      </c>
      <c r="F47" s="2"/>
      <c r="G47" s="2">
        <v>0.3</v>
      </c>
      <c r="H47" s="2"/>
      <c r="I47" s="61">
        <v>23.514645046972799</v>
      </c>
      <c r="K47" s="61"/>
      <c r="L47" s="61"/>
      <c r="N47" s="143"/>
      <c r="O47" s="150"/>
    </row>
    <row r="48" spans="3:18" ht="14.25" customHeight="1">
      <c r="C48" s="84">
        <v>33.94</v>
      </c>
      <c r="D48" s="2">
        <v>18.43</v>
      </c>
      <c r="E48" s="80">
        <v>0</v>
      </c>
      <c r="F48" s="2"/>
      <c r="G48" s="2">
        <v>0.35</v>
      </c>
      <c r="H48" s="2"/>
      <c r="I48" s="61">
        <v>23.419544773927601</v>
      </c>
      <c r="K48" s="61"/>
      <c r="L48" s="61"/>
      <c r="N48" s="143"/>
      <c r="O48" s="150"/>
    </row>
    <row r="49" spans="3:23" ht="14.25" customHeight="1">
      <c r="C49" s="84">
        <v>41.9</v>
      </c>
      <c r="D49" s="2">
        <v>12.49</v>
      </c>
      <c r="E49" s="80">
        <v>46.1229880100015</v>
      </c>
      <c r="F49" s="2"/>
      <c r="G49" s="2">
        <v>0.1</v>
      </c>
      <c r="H49" s="2"/>
      <c r="I49" s="61">
        <v>19.851665147178402</v>
      </c>
      <c r="K49" s="61"/>
      <c r="L49" s="61"/>
      <c r="N49" s="143"/>
      <c r="O49" s="150"/>
      <c r="W49" s="157"/>
    </row>
    <row r="50" spans="3:23" ht="14.25" customHeight="1">
      <c r="C50" s="85">
        <v>41.9</v>
      </c>
      <c r="D50" s="4">
        <v>12.49</v>
      </c>
      <c r="E50" s="80">
        <v>46.1229880100015</v>
      </c>
      <c r="F50" s="2"/>
      <c r="G50" s="2">
        <v>0.15</v>
      </c>
      <c r="H50" s="2"/>
      <c r="I50" s="61">
        <v>19.556349321705401</v>
      </c>
      <c r="K50" s="61"/>
      <c r="L50" s="61"/>
      <c r="N50" s="143"/>
      <c r="O50" s="150"/>
      <c r="W50" s="157"/>
    </row>
    <row r="51" spans="3:23" ht="14.25" customHeight="1">
      <c r="C51" s="84">
        <v>41.9</v>
      </c>
      <c r="D51" s="2">
        <v>12.49</v>
      </c>
      <c r="E51" s="80">
        <v>46.1229880100015</v>
      </c>
      <c r="F51" s="2"/>
      <c r="G51" s="2">
        <v>0.3</v>
      </c>
      <c r="H51" s="2"/>
      <c r="I51" s="61">
        <v>19.0925415272173</v>
      </c>
      <c r="K51" s="61"/>
      <c r="L51" s="61"/>
      <c r="N51" s="143"/>
      <c r="O51" s="150"/>
      <c r="W51" s="157"/>
    </row>
    <row r="52" spans="3:23" ht="14.25" customHeight="1">
      <c r="C52" s="84">
        <v>41.9</v>
      </c>
      <c r="D52" s="2">
        <v>12.49</v>
      </c>
      <c r="E52" s="80">
        <v>46.1229880100015</v>
      </c>
      <c r="F52" s="2"/>
      <c r="G52" s="2">
        <v>0.35</v>
      </c>
      <c r="H52" s="2"/>
      <c r="I52" s="61">
        <v>18.988934925896</v>
      </c>
      <c r="K52" s="61"/>
      <c r="L52" s="61"/>
      <c r="N52" s="143"/>
      <c r="O52" s="150"/>
      <c r="W52" s="157"/>
    </row>
    <row r="53" spans="3:23">
      <c r="C53" s="84">
        <v>51.5</v>
      </c>
      <c r="D53" s="2">
        <v>-0.14000000000000001</v>
      </c>
      <c r="E53" s="80">
        <v>31.382983999998999</v>
      </c>
      <c r="F53" s="2"/>
      <c r="G53" s="2">
        <v>0.1</v>
      </c>
      <c r="H53" s="2"/>
      <c r="I53" s="61">
        <v>15.3703067819451</v>
      </c>
      <c r="L53" s="61"/>
      <c r="N53" s="83"/>
      <c r="O53" s="150"/>
    </row>
    <row r="54" spans="3:23">
      <c r="C54" s="85">
        <v>51.5</v>
      </c>
      <c r="D54" s="4">
        <v>-0.14000000000000001</v>
      </c>
      <c r="E54" s="80">
        <v>31.382983999998999</v>
      </c>
      <c r="F54" s="2"/>
      <c r="G54" s="2">
        <v>0.15</v>
      </c>
      <c r="H54" s="2"/>
      <c r="I54" s="61">
        <v>15.177702665507701</v>
      </c>
      <c r="L54" s="61"/>
      <c r="N54" s="83"/>
      <c r="O54" s="150"/>
    </row>
    <row r="55" spans="3:23">
      <c r="C55" s="84">
        <v>51.5</v>
      </c>
      <c r="D55" s="2">
        <v>-0.14000000000000001</v>
      </c>
      <c r="E55" s="80">
        <v>31.382983999998999</v>
      </c>
      <c r="F55" s="2"/>
      <c r="G55" s="2">
        <v>0.3</v>
      </c>
      <c r="H55" s="2"/>
      <c r="I55" s="61">
        <v>14.783593069069401</v>
      </c>
      <c r="L55" s="61"/>
      <c r="N55" s="83"/>
      <c r="O55" s="150"/>
    </row>
    <row r="56" spans="3:23" ht="13.8" thickBot="1">
      <c r="C56" s="118">
        <v>51.5</v>
      </c>
      <c r="D56" s="119">
        <v>-0.14000000000000001</v>
      </c>
      <c r="E56" s="235">
        <v>31.382983999998999</v>
      </c>
      <c r="F56" s="119"/>
      <c r="G56" s="119">
        <v>0.35</v>
      </c>
      <c r="H56" s="119"/>
      <c r="I56" s="163">
        <v>14.671618400489701</v>
      </c>
      <c r="J56" s="127"/>
      <c r="K56" s="127"/>
      <c r="L56" s="163"/>
      <c r="M56" s="127"/>
      <c r="N56" s="262"/>
      <c r="O56" s="150"/>
    </row>
    <row r="58" spans="3:23" ht="13.8" thickBot="1"/>
    <row r="59" spans="3:23" ht="17.399999999999999">
      <c r="C59" s="223" t="s">
        <v>50</v>
      </c>
      <c r="D59" s="224"/>
      <c r="E59" s="224"/>
      <c r="F59" s="224"/>
      <c r="G59" s="224"/>
      <c r="H59" s="224"/>
      <c r="I59" s="224" t="s">
        <v>51</v>
      </c>
      <c r="J59" s="250"/>
      <c r="K59" s="250"/>
      <c r="L59" s="250"/>
      <c r="M59" s="250"/>
      <c r="N59" s="225" t="s">
        <v>58</v>
      </c>
    </row>
    <row r="60" spans="3:23" ht="20.399999999999999">
      <c r="C60" s="108" t="s">
        <v>63</v>
      </c>
      <c r="D60" s="58" t="s">
        <v>64</v>
      </c>
      <c r="E60" s="59" t="s">
        <v>59</v>
      </c>
      <c r="G60" s="59" t="s">
        <v>60</v>
      </c>
      <c r="H60" s="59"/>
      <c r="I60" s="58" t="s">
        <v>65</v>
      </c>
      <c r="J60" s="58" t="s">
        <v>65</v>
      </c>
      <c r="K60" s="58" t="s">
        <v>65</v>
      </c>
      <c r="L60" s="58" t="s">
        <v>65</v>
      </c>
      <c r="N60" s="260"/>
    </row>
    <row r="61" spans="3:23" ht="18">
      <c r="C61" s="263"/>
      <c r="D61" s="204"/>
      <c r="E61" s="67" t="s">
        <v>748</v>
      </c>
      <c r="F61" s="204"/>
      <c r="G61" s="204" t="s">
        <v>61</v>
      </c>
      <c r="H61" s="204"/>
      <c r="I61" s="204" t="s">
        <v>66</v>
      </c>
      <c r="J61" s="204" t="s">
        <v>67</v>
      </c>
      <c r="K61" s="204" t="s">
        <v>68</v>
      </c>
      <c r="L61" s="204" t="s">
        <v>69</v>
      </c>
      <c r="M61" s="27"/>
      <c r="N61" s="261"/>
    </row>
    <row r="62" spans="3:23">
      <c r="C62" s="82">
        <v>3.133</v>
      </c>
      <c r="D62" s="2">
        <v>101.7</v>
      </c>
      <c r="E62" s="80">
        <v>51.251455952894503</v>
      </c>
      <c r="G62" s="2">
        <v>1</v>
      </c>
      <c r="H62" s="2"/>
      <c r="I62" s="80">
        <v>23.057542435749699</v>
      </c>
      <c r="J62" s="80">
        <v>24.2209780545321</v>
      </c>
      <c r="K62" s="61">
        <v>23.082956040375599</v>
      </c>
      <c r="L62" s="80">
        <v>22.9982837581612</v>
      </c>
      <c r="N62" s="143"/>
    </row>
    <row r="63" spans="3:23">
      <c r="C63" s="82">
        <v>3.133</v>
      </c>
      <c r="D63" s="2">
        <v>101.7</v>
      </c>
      <c r="E63" s="80">
        <v>51.251455952894503</v>
      </c>
      <c r="G63" s="2">
        <v>1.5</v>
      </c>
      <c r="H63" s="2"/>
      <c r="I63" s="80">
        <v>22.85815382102</v>
      </c>
      <c r="J63" s="80">
        <v>24.037436705954399</v>
      </c>
      <c r="K63" s="61">
        <v>22.951708611126499</v>
      </c>
      <c r="L63" s="80">
        <v>22.870245290893202</v>
      </c>
      <c r="N63" s="143"/>
    </row>
    <row r="64" spans="3:23">
      <c r="C64" s="82">
        <v>3.133</v>
      </c>
      <c r="D64" s="2">
        <v>101.7</v>
      </c>
      <c r="E64" s="80">
        <v>51.251455952894503</v>
      </c>
      <c r="G64" s="2">
        <v>3</v>
      </c>
      <c r="H64" s="2"/>
      <c r="I64" s="80">
        <v>22.434933076197801</v>
      </c>
      <c r="J64" s="80">
        <v>23.735704017512202</v>
      </c>
      <c r="K64" s="61">
        <v>22.682985460236999</v>
      </c>
      <c r="L64" s="80">
        <v>22.645703877962202</v>
      </c>
      <c r="N64" s="143"/>
    </row>
    <row r="65" spans="3:18">
      <c r="C65" s="82">
        <v>3.133</v>
      </c>
      <c r="D65" s="2">
        <v>101.7</v>
      </c>
      <c r="E65" s="80">
        <v>51.251455952894503</v>
      </c>
      <c r="G65" s="2">
        <v>3.5</v>
      </c>
      <c r="H65" s="2"/>
      <c r="I65" s="80">
        <v>22.356952339818299</v>
      </c>
      <c r="J65" s="80">
        <v>23.659072133121299</v>
      </c>
      <c r="K65" s="61">
        <v>22.628617053206</v>
      </c>
      <c r="L65" s="80">
        <v>22.579978605205699</v>
      </c>
      <c r="N65" s="143"/>
    </row>
    <row r="66" spans="3:18">
      <c r="C66" s="84">
        <v>22.9</v>
      </c>
      <c r="D66" s="2">
        <v>-43.23</v>
      </c>
      <c r="E66" s="80">
        <v>0</v>
      </c>
      <c r="G66" s="2">
        <v>1</v>
      </c>
      <c r="H66" s="2"/>
      <c r="I66" s="80">
        <v>16.7412887285926</v>
      </c>
      <c r="J66" s="80">
        <v>18.612766420444402</v>
      </c>
      <c r="K66" s="61">
        <v>21.478140163555601</v>
      </c>
      <c r="L66" s="80">
        <v>20.229793441777801</v>
      </c>
      <c r="N66" s="143"/>
    </row>
    <row r="67" spans="3:18">
      <c r="C67" s="84">
        <v>22.9</v>
      </c>
      <c r="D67" s="2">
        <v>-43.23</v>
      </c>
      <c r="E67" s="80">
        <v>0</v>
      </c>
      <c r="G67" s="2">
        <v>1.5</v>
      </c>
      <c r="H67" s="2"/>
      <c r="I67" s="80">
        <v>16.5363431510258</v>
      </c>
      <c r="J67" s="80">
        <v>18.427094200177301</v>
      </c>
      <c r="K67" s="61">
        <v>21.338310691158799</v>
      </c>
      <c r="L67" s="80">
        <v>20.006328481457501</v>
      </c>
      <c r="N67" s="143"/>
    </row>
    <row r="68" spans="3:18">
      <c r="C68" s="84">
        <v>22.9</v>
      </c>
      <c r="D68" s="2">
        <v>-43.23</v>
      </c>
      <c r="E68" s="80">
        <v>0</v>
      </c>
      <c r="G68" s="2">
        <v>3</v>
      </c>
      <c r="H68" s="2"/>
      <c r="I68" s="80">
        <v>16.1648377831111</v>
      </c>
      <c r="J68" s="80">
        <v>18.132514479111101</v>
      </c>
      <c r="K68" s="61">
        <v>21.0566193967407</v>
      </c>
      <c r="L68" s="80">
        <v>19.567433305481501</v>
      </c>
      <c r="N68" s="143"/>
    </row>
    <row r="69" spans="3:18">
      <c r="C69" s="84">
        <v>22.9</v>
      </c>
      <c r="D69" s="2">
        <v>-43.23</v>
      </c>
      <c r="E69" s="80">
        <v>0</v>
      </c>
      <c r="G69" s="2">
        <v>3.5</v>
      </c>
      <c r="H69" s="2"/>
      <c r="I69" s="80">
        <v>16.060887586037602</v>
      </c>
      <c r="J69" s="80">
        <v>18.0246232756509</v>
      </c>
      <c r="K69" s="61">
        <v>20.964567037102</v>
      </c>
      <c r="L69" s="80">
        <v>19.423495959794302</v>
      </c>
      <c r="N69" s="143"/>
    </row>
    <row r="70" spans="3:18">
      <c r="C70" s="84">
        <v>23</v>
      </c>
      <c r="D70" s="2">
        <v>30</v>
      </c>
      <c r="E70" s="80">
        <v>187.59375000000099</v>
      </c>
      <c r="G70" s="2">
        <v>1</v>
      </c>
      <c r="H70" s="2"/>
      <c r="I70" s="80">
        <v>7.0473970800998798</v>
      </c>
      <c r="J70" s="80">
        <v>9.3688965318835908</v>
      </c>
      <c r="K70" s="65">
        <v>11.413876394926</v>
      </c>
      <c r="L70" s="80">
        <v>10.6233045256508</v>
      </c>
      <c r="N70" s="143"/>
    </row>
    <row r="71" spans="3:18">
      <c r="C71" s="84">
        <v>23</v>
      </c>
      <c r="D71" s="2">
        <v>30</v>
      </c>
      <c r="E71" s="80">
        <v>187.59375000000099</v>
      </c>
      <c r="G71" s="2">
        <v>1.5</v>
      </c>
      <c r="H71" s="2"/>
      <c r="I71" s="80">
        <v>6.7635035133301598</v>
      </c>
      <c r="J71" s="80">
        <v>8.9519484563664502</v>
      </c>
      <c r="K71" s="65">
        <v>11.0632083769007</v>
      </c>
      <c r="L71" s="80">
        <v>10.2962114781627</v>
      </c>
      <c r="N71" s="143"/>
    </row>
    <row r="72" spans="3:18">
      <c r="C72" s="84">
        <v>23</v>
      </c>
      <c r="D72" s="2">
        <v>30</v>
      </c>
      <c r="E72" s="80">
        <v>187.59375000000099</v>
      </c>
      <c r="G72" s="2">
        <v>3</v>
      </c>
      <c r="H72" s="2"/>
      <c r="I72" s="80">
        <v>6.2688909144574696</v>
      </c>
      <c r="J72" s="80">
        <v>8.1903367874810495</v>
      </c>
      <c r="K72" s="65">
        <v>10.506628954339501</v>
      </c>
      <c r="L72" s="80">
        <v>9.6489818108607306</v>
      </c>
      <c r="N72" s="143"/>
    </row>
    <row r="73" spans="3:18">
      <c r="C73" s="84">
        <v>23</v>
      </c>
      <c r="D73" s="2">
        <v>30</v>
      </c>
      <c r="E73" s="80">
        <v>187.59375000000099</v>
      </c>
      <c r="G73" s="2">
        <v>3.5</v>
      </c>
      <c r="H73" s="2"/>
      <c r="I73" s="80">
        <v>6.1660688528138996</v>
      </c>
      <c r="J73" s="80">
        <v>8.0498455857480593</v>
      </c>
      <c r="K73" s="65">
        <v>10.388742410099001</v>
      </c>
      <c r="L73" s="80">
        <v>9.5082178754075706</v>
      </c>
      <c r="N73" s="143"/>
    </row>
    <row r="74" spans="3:18">
      <c r="C74" s="84">
        <v>25.78</v>
      </c>
      <c r="D74" s="2">
        <v>-80.22</v>
      </c>
      <c r="E74" s="80">
        <v>8.6172799950875802</v>
      </c>
      <c r="G74" s="2">
        <v>1</v>
      </c>
      <c r="H74" s="2"/>
      <c r="I74" s="80">
        <v>19.3715888014654</v>
      </c>
      <c r="J74" s="80">
        <v>21.517341614849801</v>
      </c>
      <c r="K74" s="61">
        <v>22.9508416740222</v>
      </c>
      <c r="L74" s="80">
        <v>21.287454098627801</v>
      </c>
      <c r="N74" s="143"/>
      <c r="R74" s="157"/>
    </row>
    <row r="75" spans="3:18">
      <c r="C75" s="84">
        <v>25.78</v>
      </c>
      <c r="D75" s="2">
        <v>-80.22</v>
      </c>
      <c r="E75" s="80">
        <v>8.6172799950875802</v>
      </c>
      <c r="G75" s="2">
        <v>1.5</v>
      </c>
      <c r="H75" s="2"/>
      <c r="I75" s="80">
        <v>19.150174890924799</v>
      </c>
      <c r="J75" s="80">
        <v>21.3576107361603</v>
      </c>
      <c r="K75" s="61">
        <v>22.775164730782301</v>
      </c>
      <c r="L75" s="80">
        <v>21.127255306359899</v>
      </c>
      <c r="N75" s="143"/>
      <c r="R75" s="157"/>
    </row>
    <row r="76" spans="3:18">
      <c r="C76" s="84">
        <v>25.78</v>
      </c>
      <c r="D76" s="2">
        <v>-80.22</v>
      </c>
      <c r="E76" s="80">
        <v>8.6172799950875802</v>
      </c>
      <c r="G76" s="2">
        <v>3</v>
      </c>
      <c r="H76" s="2"/>
      <c r="I76" s="80">
        <v>18.7532759802897</v>
      </c>
      <c r="J76" s="80">
        <v>21.039175190884801</v>
      </c>
      <c r="K76" s="61">
        <v>22.470498097841801</v>
      </c>
      <c r="L76" s="80">
        <v>20.740017064375099</v>
      </c>
      <c r="N76" s="143"/>
      <c r="R76" s="157"/>
    </row>
    <row r="77" spans="3:18">
      <c r="C77" s="84">
        <v>25.78</v>
      </c>
      <c r="D77" s="2">
        <v>-80.22</v>
      </c>
      <c r="E77" s="80">
        <v>8.6172799950875802</v>
      </c>
      <c r="G77" s="2">
        <v>3.5</v>
      </c>
      <c r="H77" s="2"/>
      <c r="I77" s="80">
        <v>18.653684900934099</v>
      </c>
      <c r="J77" s="80">
        <v>20.971722669602599</v>
      </c>
      <c r="K77" s="61">
        <v>22.403650415126499</v>
      </c>
      <c r="L77" s="80">
        <v>20.649684679860599</v>
      </c>
      <c r="N77" s="143"/>
      <c r="R77" s="157"/>
    </row>
    <row r="78" spans="3:18">
      <c r="C78" s="82">
        <v>28.716999999999999</v>
      </c>
      <c r="D78" s="2">
        <v>77.3</v>
      </c>
      <c r="E78" s="80">
        <v>209.38369895270401</v>
      </c>
      <c r="G78" s="2">
        <v>1</v>
      </c>
      <c r="H78" s="2"/>
      <c r="I78" s="80">
        <v>14.0327129396219</v>
      </c>
      <c r="J78" s="80">
        <v>20.139997974533198</v>
      </c>
      <c r="K78" s="61">
        <v>25.428354122575598</v>
      </c>
      <c r="L78" s="80">
        <v>14.805504524431401</v>
      </c>
      <c r="N78" s="143"/>
    </row>
    <row r="79" spans="3:18">
      <c r="C79" s="82">
        <v>28.716999999999999</v>
      </c>
      <c r="D79" s="2">
        <v>77.3</v>
      </c>
      <c r="E79" s="80">
        <v>209.38369895270401</v>
      </c>
      <c r="G79" s="2">
        <v>1.5</v>
      </c>
      <c r="H79" s="2"/>
      <c r="I79" s="80">
        <v>13.6937837538847</v>
      </c>
      <c r="J79" s="80">
        <v>19.693437372371999</v>
      </c>
      <c r="K79" s="61">
        <v>25.2321932383052</v>
      </c>
      <c r="L79" s="80">
        <v>14.4991802526427</v>
      </c>
      <c r="N79" s="143"/>
    </row>
    <row r="80" spans="3:18">
      <c r="C80" s="82">
        <v>28.716999999999999</v>
      </c>
      <c r="D80" s="2">
        <v>77.3</v>
      </c>
      <c r="E80" s="80">
        <v>209.38369895270401</v>
      </c>
      <c r="G80" s="2">
        <v>3</v>
      </c>
      <c r="H80" s="2"/>
      <c r="I80" s="80">
        <v>12.9433005474091</v>
      </c>
      <c r="J80" s="80">
        <v>18.7680643714931</v>
      </c>
      <c r="K80" s="61">
        <v>24.873510475967901</v>
      </c>
      <c r="L80" s="80">
        <v>13.988551711924099</v>
      </c>
      <c r="N80" s="143"/>
    </row>
    <row r="81" spans="3:14">
      <c r="C81" s="82">
        <v>28.716999999999999</v>
      </c>
      <c r="D81" s="2">
        <v>77.3</v>
      </c>
      <c r="E81" s="80">
        <v>209.38369895270401</v>
      </c>
      <c r="G81" s="2">
        <v>3.5</v>
      </c>
      <c r="H81" s="2"/>
      <c r="I81" s="80">
        <v>12.794376493151599</v>
      </c>
      <c r="J81" s="80">
        <v>18.490752149765701</v>
      </c>
      <c r="K81" s="61">
        <v>24.785195357991</v>
      </c>
      <c r="L81" s="80">
        <v>13.8824727546855</v>
      </c>
      <c r="N81" s="143"/>
    </row>
    <row r="82" spans="3:14">
      <c r="C82" s="84">
        <v>33.94</v>
      </c>
      <c r="D82" s="2">
        <v>18.43</v>
      </c>
      <c r="E82" s="80">
        <v>0</v>
      </c>
      <c r="G82" s="2">
        <v>1</v>
      </c>
      <c r="H82" s="2"/>
      <c r="I82" s="80">
        <v>12.355434942024701</v>
      </c>
      <c r="J82" s="80">
        <v>17.590704694439498</v>
      </c>
      <c r="K82" s="61">
        <v>24.072379586172801</v>
      </c>
      <c r="L82" s="80">
        <v>17.767769978172801</v>
      </c>
      <c r="N82" s="143"/>
    </row>
    <row r="83" spans="3:14">
      <c r="C83" s="85">
        <v>33.94</v>
      </c>
      <c r="D83" s="4">
        <v>18.43</v>
      </c>
      <c r="E83" s="80">
        <v>0</v>
      </c>
      <c r="G83" s="2">
        <v>1.5</v>
      </c>
      <c r="H83" s="2"/>
      <c r="I83" s="80">
        <v>12.174885975977899</v>
      </c>
      <c r="J83" s="80">
        <v>17.4009094041689</v>
      </c>
      <c r="K83" s="61">
        <v>23.908049216112101</v>
      </c>
      <c r="L83" s="80">
        <v>17.366172218841701</v>
      </c>
      <c r="N83" s="143"/>
    </row>
    <row r="84" spans="3:14">
      <c r="C84" s="84">
        <v>33.94</v>
      </c>
      <c r="D84" s="2">
        <v>18.43</v>
      </c>
      <c r="E84" s="80">
        <v>0</v>
      </c>
      <c r="G84" s="2">
        <v>3</v>
      </c>
      <c r="H84" s="2"/>
      <c r="I84" s="80">
        <v>11.819674459022201</v>
      </c>
      <c r="J84" s="80">
        <v>17.008139499950602</v>
      </c>
      <c r="K84" s="61">
        <v>23.545050597886402</v>
      </c>
      <c r="L84" s="80">
        <v>16.6725702135309</v>
      </c>
      <c r="N84" s="143"/>
    </row>
    <row r="85" spans="3:14">
      <c r="C85" s="84">
        <v>33.94</v>
      </c>
      <c r="D85" s="2">
        <v>18.43</v>
      </c>
      <c r="E85" s="80">
        <v>0</v>
      </c>
      <c r="G85" s="2">
        <v>3.5</v>
      </c>
      <c r="H85" s="2"/>
      <c r="I85" s="80">
        <v>11.741275633087101</v>
      </c>
      <c r="J85" s="80">
        <v>16.914569645604299</v>
      </c>
      <c r="K85" s="61">
        <v>23.426898210305701</v>
      </c>
      <c r="L85" s="80">
        <v>16.4485805918011</v>
      </c>
      <c r="N85" s="143"/>
    </row>
    <row r="86" spans="3:14">
      <c r="C86" s="84">
        <v>41.9</v>
      </c>
      <c r="D86" s="2">
        <v>12.49</v>
      </c>
      <c r="E86" s="80">
        <v>46.1229880100015</v>
      </c>
      <c r="G86" s="2">
        <v>1</v>
      </c>
      <c r="H86" s="2"/>
      <c r="I86" s="80">
        <v>9.6809031425591705</v>
      </c>
      <c r="J86" s="80">
        <v>14.558702804426</v>
      </c>
      <c r="K86" s="61">
        <v>19.987558862097401</v>
      </c>
      <c r="L86" s="80">
        <v>13.437544624831199</v>
      </c>
      <c r="N86" s="143"/>
    </row>
    <row r="87" spans="3:14">
      <c r="C87" s="85">
        <v>41.9</v>
      </c>
      <c r="D87" s="4">
        <v>12.49</v>
      </c>
      <c r="E87" s="80">
        <v>46.1229880100015</v>
      </c>
      <c r="G87" s="2">
        <v>1.5</v>
      </c>
      <c r="H87" s="2"/>
      <c r="I87" s="80">
        <v>9.54451738590212</v>
      </c>
      <c r="J87" s="80">
        <v>14.331911845340899</v>
      </c>
      <c r="K87" s="61">
        <v>19.6231816626129</v>
      </c>
      <c r="L87" s="80">
        <v>13.2444522724041</v>
      </c>
      <c r="N87" s="143"/>
    </row>
    <row r="88" spans="3:14">
      <c r="C88" s="84">
        <v>41.9</v>
      </c>
      <c r="D88" s="2">
        <v>12.49</v>
      </c>
      <c r="E88" s="80">
        <v>46.1229880100015</v>
      </c>
      <c r="G88" s="2">
        <v>3</v>
      </c>
      <c r="H88" s="2"/>
      <c r="I88" s="80">
        <v>9.3163087000913993</v>
      </c>
      <c r="J88" s="80">
        <v>13.9569809361836</v>
      </c>
      <c r="K88" s="61">
        <v>19.001697374028801</v>
      </c>
      <c r="L88" s="80">
        <v>12.857773259632401</v>
      </c>
      <c r="N88" s="143"/>
    </row>
    <row r="89" spans="3:14">
      <c r="C89" s="84">
        <v>41.9</v>
      </c>
      <c r="D89" s="2">
        <v>12.49</v>
      </c>
      <c r="E89" s="80">
        <v>46.1229880100015</v>
      </c>
      <c r="G89" s="2">
        <v>3.5</v>
      </c>
      <c r="H89" s="2"/>
      <c r="I89" s="80">
        <v>9.2363709200047008</v>
      </c>
      <c r="J89" s="80">
        <v>13.8545400499231</v>
      </c>
      <c r="K89" s="61">
        <v>18.878373049234799</v>
      </c>
      <c r="L89" s="80">
        <v>12.7171516315411</v>
      </c>
      <c r="N89" s="143"/>
    </row>
    <row r="90" spans="3:14">
      <c r="C90" s="84">
        <v>51.5</v>
      </c>
      <c r="D90" s="2">
        <v>-0.14000000000000001</v>
      </c>
      <c r="E90" s="80">
        <v>31.382983999998999</v>
      </c>
      <c r="G90" s="2">
        <v>1</v>
      </c>
      <c r="H90" s="2"/>
      <c r="I90" s="80">
        <v>9.1057250488044605</v>
      </c>
      <c r="J90" s="80">
        <v>12.490173512401601</v>
      </c>
      <c r="K90" s="61">
        <v>15.055646266383301</v>
      </c>
      <c r="L90" s="80">
        <v>11.1877012715292</v>
      </c>
      <c r="N90" s="143"/>
    </row>
    <row r="91" spans="3:14">
      <c r="C91" s="85">
        <v>51.5</v>
      </c>
      <c r="D91" s="4">
        <v>-0.14000000000000001</v>
      </c>
      <c r="E91" s="80">
        <v>31.382983999998999</v>
      </c>
      <c r="G91" s="2">
        <v>1.5</v>
      </c>
      <c r="H91" s="2"/>
      <c r="I91" s="80">
        <v>8.9671674814191</v>
      </c>
      <c r="J91" s="80">
        <v>12.176899708284999</v>
      </c>
      <c r="K91" s="61">
        <v>14.7369490692888</v>
      </c>
      <c r="L91" s="80">
        <v>10.911325421931901</v>
      </c>
      <c r="N91" s="83"/>
    </row>
    <row r="92" spans="3:14">
      <c r="C92" s="84">
        <v>51.5</v>
      </c>
      <c r="D92" s="2">
        <v>-0.14000000000000001</v>
      </c>
      <c r="E92" s="80">
        <v>31.382983999998999</v>
      </c>
      <c r="G92" s="2">
        <v>3</v>
      </c>
      <c r="H92" s="2"/>
      <c r="I92" s="80">
        <v>8.6356390599472306</v>
      </c>
      <c r="J92" s="80">
        <v>11.5372291402884</v>
      </c>
      <c r="K92" s="61">
        <v>14.206572919552601</v>
      </c>
      <c r="L92" s="80">
        <v>10.438948567316601</v>
      </c>
      <c r="N92" s="83"/>
    </row>
    <row r="93" spans="3:14" ht="13.8" thickBot="1">
      <c r="C93" s="118">
        <v>51.5</v>
      </c>
      <c r="D93" s="119">
        <v>-0.14000000000000001</v>
      </c>
      <c r="E93" s="235">
        <v>31.382983999998999</v>
      </c>
      <c r="F93" s="127"/>
      <c r="G93" s="119">
        <v>3.5</v>
      </c>
      <c r="H93" s="119"/>
      <c r="I93" s="235">
        <v>8.5428839043859508</v>
      </c>
      <c r="J93" s="235">
        <v>11.3836813402011</v>
      </c>
      <c r="K93" s="163">
        <v>14.064827469619701</v>
      </c>
      <c r="L93" s="235">
        <v>10.3286376519033</v>
      </c>
      <c r="M93" s="127"/>
      <c r="N93" s="262"/>
    </row>
    <row r="94" spans="3:14">
      <c r="G94" s="150"/>
      <c r="H94" s="150"/>
      <c r="I94" s="150"/>
      <c r="J94" s="150"/>
    </row>
    <row r="96" spans="3:14" ht="17.399999999999999">
      <c r="C96" s="43" t="s">
        <v>70</v>
      </c>
    </row>
    <row r="97" spans="3:14" ht="19.2">
      <c r="C97" s="43"/>
      <c r="D97" s="43" t="s">
        <v>71</v>
      </c>
    </row>
    <row r="98" spans="3:14" ht="17.399999999999999">
      <c r="C98" s="43"/>
      <c r="D98" s="43"/>
    </row>
    <row r="99" spans="3:14" ht="18.75" customHeight="1">
      <c r="C99" s="43"/>
    </row>
    <row r="100" spans="3:14" ht="19.2">
      <c r="C100" s="43"/>
      <c r="D100" s="43" t="s">
        <v>72</v>
      </c>
    </row>
    <row r="101" spans="3:14" ht="17.399999999999999">
      <c r="C101" s="43"/>
      <c r="D101" s="43"/>
    </row>
    <row r="102" spans="3:14" ht="13.8" thickBot="1"/>
    <row r="103" spans="3:14" ht="17.399999999999999">
      <c r="C103" s="223" t="s">
        <v>50</v>
      </c>
      <c r="D103" s="224"/>
      <c r="E103" s="224"/>
      <c r="F103" s="224"/>
      <c r="G103" s="226"/>
      <c r="H103" s="224"/>
      <c r="I103" s="224" t="s">
        <v>51</v>
      </c>
      <c r="J103" s="250"/>
      <c r="K103" s="250"/>
      <c r="L103" s="250"/>
      <c r="M103" s="250"/>
      <c r="N103" s="225" t="s">
        <v>58</v>
      </c>
    </row>
    <row r="104" spans="3:14" ht="20.399999999999999">
      <c r="C104" s="241" t="s">
        <v>52</v>
      </c>
      <c r="D104" s="215" t="s">
        <v>53</v>
      </c>
      <c r="E104" s="59" t="s">
        <v>59</v>
      </c>
      <c r="G104" s="59" t="s">
        <v>60</v>
      </c>
      <c r="H104" s="58"/>
      <c r="I104" s="58" t="s">
        <v>73</v>
      </c>
      <c r="N104" s="260"/>
    </row>
    <row r="105" spans="3:14" ht="18">
      <c r="C105" s="248" t="s">
        <v>54</v>
      </c>
      <c r="D105" s="242" t="s">
        <v>55</v>
      </c>
      <c r="E105" s="67" t="s">
        <v>748</v>
      </c>
      <c r="F105" s="204"/>
      <c r="G105" s="204" t="s">
        <v>61</v>
      </c>
      <c r="H105" s="204"/>
      <c r="I105" s="204" t="s">
        <v>62</v>
      </c>
      <c r="J105" s="27"/>
      <c r="K105" s="27"/>
      <c r="L105" s="27"/>
      <c r="M105" s="27"/>
      <c r="N105" s="261"/>
    </row>
    <row r="106" spans="3:14">
      <c r="C106" s="82">
        <v>3.133</v>
      </c>
      <c r="D106" s="2">
        <v>101.7</v>
      </c>
      <c r="E106" s="80">
        <v>51.251455952894503</v>
      </c>
      <c r="F106" s="2"/>
      <c r="G106" s="2">
        <v>0.1</v>
      </c>
      <c r="H106" s="61"/>
      <c r="I106" s="61">
        <v>65.920429764536095</v>
      </c>
      <c r="K106" s="61"/>
      <c r="N106" s="143"/>
    </row>
    <row r="107" spans="3:14">
      <c r="C107" s="82">
        <v>3.133</v>
      </c>
      <c r="D107" s="2">
        <v>101.7</v>
      </c>
      <c r="E107" s="80">
        <v>51.251455952894503</v>
      </c>
      <c r="F107" s="2"/>
      <c r="G107" s="2">
        <v>0.15</v>
      </c>
      <c r="H107" s="2"/>
      <c r="I107" s="61">
        <v>65.3506449260598</v>
      </c>
      <c r="K107" s="61"/>
      <c r="N107" s="143"/>
    </row>
    <row r="108" spans="3:14">
      <c r="C108" s="82">
        <v>3.133</v>
      </c>
      <c r="D108" s="2">
        <v>101.7</v>
      </c>
      <c r="E108" s="80">
        <v>51.251455952894503</v>
      </c>
      <c r="F108" s="2"/>
      <c r="G108" s="2">
        <v>0.3</v>
      </c>
      <c r="H108" s="2"/>
      <c r="I108" s="61">
        <v>64.336355820487498</v>
      </c>
      <c r="K108" s="61"/>
      <c r="N108" s="143"/>
    </row>
    <row r="109" spans="3:14">
      <c r="C109" s="82">
        <v>3.133</v>
      </c>
      <c r="D109" s="2">
        <v>101.7</v>
      </c>
      <c r="E109" s="80">
        <v>51.251455952894503</v>
      </c>
      <c r="F109" s="2"/>
      <c r="G109" s="2">
        <v>0.35</v>
      </c>
      <c r="H109" s="2"/>
      <c r="I109" s="61">
        <v>64.112166361306606</v>
      </c>
      <c r="K109" s="61"/>
      <c r="N109" s="143"/>
    </row>
    <row r="110" spans="3:14">
      <c r="C110" s="84">
        <v>22.9</v>
      </c>
      <c r="D110" s="2">
        <v>-43.23</v>
      </c>
      <c r="E110" s="80">
        <v>0</v>
      </c>
      <c r="F110" s="2"/>
      <c r="G110" s="2">
        <v>0.1</v>
      </c>
      <c r="H110" s="2"/>
      <c r="I110" s="61">
        <v>56.387885537185198</v>
      </c>
      <c r="K110" s="61"/>
      <c r="N110" s="143"/>
    </row>
    <row r="111" spans="3:14">
      <c r="C111" s="84">
        <v>22.9</v>
      </c>
      <c r="D111" s="2">
        <v>-43.23</v>
      </c>
      <c r="E111" s="80">
        <v>0</v>
      </c>
      <c r="F111" s="2"/>
      <c r="G111" s="2">
        <v>0.15</v>
      </c>
      <c r="H111" s="2"/>
      <c r="I111" s="61">
        <v>55.360646636027603</v>
      </c>
      <c r="K111" s="61"/>
      <c r="N111" s="143"/>
    </row>
    <row r="112" spans="3:14">
      <c r="C112" s="84">
        <v>22.9</v>
      </c>
      <c r="D112" s="2">
        <v>-43.23</v>
      </c>
      <c r="E112" s="80">
        <v>0</v>
      </c>
      <c r="F112" s="2"/>
      <c r="G112" s="2">
        <v>0.3</v>
      </c>
      <c r="H112" s="2"/>
      <c r="I112" s="61">
        <v>53.485111300740797</v>
      </c>
      <c r="K112" s="61"/>
      <c r="N112" s="143"/>
    </row>
    <row r="113" spans="3:18">
      <c r="C113" s="84">
        <v>22.9</v>
      </c>
      <c r="D113" s="2">
        <v>-43.23</v>
      </c>
      <c r="E113" s="80">
        <v>0</v>
      </c>
      <c r="F113" s="2"/>
      <c r="G113" s="2">
        <v>0.35</v>
      </c>
      <c r="H113" s="2"/>
      <c r="I113" s="61">
        <v>53.039182591650103</v>
      </c>
      <c r="K113" s="61"/>
      <c r="N113" s="143"/>
    </row>
    <row r="114" spans="3:18">
      <c r="C114" s="84">
        <v>23</v>
      </c>
      <c r="D114" s="2">
        <v>30</v>
      </c>
      <c r="E114" s="80">
        <v>187.59375000000099</v>
      </c>
      <c r="F114" s="2"/>
      <c r="G114" s="2">
        <v>0.1</v>
      </c>
      <c r="H114" s="2"/>
      <c r="I114" s="61">
        <v>38.801075906605703</v>
      </c>
      <c r="K114" s="61"/>
      <c r="N114" s="143"/>
    </row>
    <row r="115" spans="3:18">
      <c r="C115" s="84">
        <v>23</v>
      </c>
      <c r="D115" s="2">
        <v>30</v>
      </c>
      <c r="E115" s="80">
        <v>187.59375000000099</v>
      </c>
      <c r="F115" s="2"/>
      <c r="G115" s="2">
        <v>0.15</v>
      </c>
      <c r="H115" s="2"/>
      <c r="I115" s="61">
        <v>37.545803348202703</v>
      </c>
      <c r="K115" s="61"/>
      <c r="N115" s="143"/>
    </row>
    <row r="116" spans="3:18">
      <c r="C116" s="84">
        <v>23</v>
      </c>
      <c r="D116" s="2">
        <v>30</v>
      </c>
      <c r="E116" s="80">
        <v>187.59375000000099</v>
      </c>
      <c r="F116" s="2"/>
      <c r="G116" s="2">
        <v>0.3</v>
      </c>
      <c r="H116" s="2"/>
      <c r="I116" s="61">
        <v>34.9654118170766</v>
      </c>
      <c r="K116" s="61"/>
      <c r="N116" s="143"/>
    </row>
    <row r="117" spans="3:18">
      <c r="C117" s="84">
        <v>23</v>
      </c>
      <c r="D117" s="2">
        <v>30</v>
      </c>
      <c r="E117" s="80">
        <v>187.59375000000099</v>
      </c>
      <c r="F117" s="2"/>
      <c r="G117" s="2">
        <v>0.35</v>
      </c>
      <c r="H117" s="2"/>
      <c r="I117" s="61">
        <v>34.4016868648513</v>
      </c>
      <c r="K117" s="61"/>
      <c r="N117" s="143"/>
    </row>
    <row r="118" spans="3:18">
      <c r="C118" s="84">
        <v>25.78</v>
      </c>
      <c r="D118" s="2">
        <v>-80.22</v>
      </c>
      <c r="E118" s="80">
        <v>8.6172799950875802</v>
      </c>
      <c r="F118" s="2"/>
      <c r="G118" s="2">
        <v>0.1</v>
      </c>
      <c r="H118" s="2"/>
      <c r="I118" s="61">
        <v>62.684831063140599</v>
      </c>
      <c r="K118" s="61"/>
      <c r="N118" s="143"/>
      <c r="Q118" s="157"/>
      <c r="R118" s="157"/>
    </row>
    <row r="119" spans="3:18">
      <c r="C119" s="84">
        <v>25.78</v>
      </c>
      <c r="D119" s="2">
        <v>-80.22</v>
      </c>
      <c r="E119" s="80">
        <v>8.6172799950875802</v>
      </c>
      <c r="F119" s="2"/>
      <c r="G119" s="2">
        <v>0.15</v>
      </c>
      <c r="H119" s="2"/>
      <c r="I119" s="61">
        <v>61.793774736085702</v>
      </c>
      <c r="K119" s="61"/>
      <c r="N119" s="143"/>
      <c r="Q119" s="157"/>
      <c r="R119" s="157"/>
    </row>
    <row r="120" spans="3:18">
      <c r="C120" s="84">
        <v>25.78</v>
      </c>
      <c r="D120" s="2">
        <v>-80.22</v>
      </c>
      <c r="E120" s="80">
        <v>8.6172799950875802</v>
      </c>
      <c r="F120" s="2"/>
      <c r="G120" s="2">
        <v>0.3</v>
      </c>
      <c r="H120" s="2"/>
      <c r="I120" s="61">
        <v>60.314610760838598</v>
      </c>
      <c r="K120" s="61"/>
      <c r="N120" s="143"/>
      <c r="Q120" s="157"/>
      <c r="R120" s="157"/>
    </row>
    <row r="121" spans="3:18">
      <c r="C121" s="84">
        <v>25.78</v>
      </c>
      <c r="D121" s="2">
        <v>-80.22</v>
      </c>
      <c r="E121" s="80">
        <v>8.6172799950875802</v>
      </c>
      <c r="F121" s="2"/>
      <c r="G121" s="2">
        <v>0.35</v>
      </c>
      <c r="H121" s="2"/>
      <c r="I121" s="61">
        <v>59.9849962869257</v>
      </c>
      <c r="K121" s="61"/>
      <c r="N121" s="143"/>
      <c r="Q121" s="157"/>
      <c r="R121" s="157"/>
    </row>
    <row r="122" spans="3:18">
      <c r="C122" s="82">
        <v>28.716999999999999</v>
      </c>
      <c r="D122" s="2">
        <v>77.3</v>
      </c>
      <c r="E122" s="80">
        <v>209.38369895270401</v>
      </c>
      <c r="F122" s="2"/>
      <c r="G122" s="2">
        <v>0.1</v>
      </c>
      <c r="H122" s="2"/>
      <c r="I122" s="61">
        <v>75.6145293012043</v>
      </c>
      <c r="K122" s="61"/>
      <c r="N122" s="143"/>
    </row>
    <row r="123" spans="3:18">
      <c r="C123" s="82">
        <v>28.716999999999999</v>
      </c>
      <c r="D123" s="2">
        <v>77.3</v>
      </c>
      <c r="E123" s="80">
        <v>209.38369895270401</v>
      </c>
      <c r="F123" s="2"/>
      <c r="G123" s="2">
        <v>0.15</v>
      </c>
      <c r="H123" s="2"/>
      <c r="I123" s="61">
        <v>74.963745977258199</v>
      </c>
      <c r="K123" s="61"/>
      <c r="N123" s="143"/>
    </row>
    <row r="124" spans="3:18">
      <c r="C124" s="82">
        <v>28.716999999999999</v>
      </c>
      <c r="D124" s="2">
        <v>77.3</v>
      </c>
      <c r="E124" s="80">
        <v>209.38369895270401</v>
      </c>
      <c r="F124" s="2"/>
      <c r="G124" s="2">
        <v>0.3</v>
      </c>
      <c r="H124" s="2"/>
      <c r="I124" s="61">
        <v>73.574291841534503</v>
      </c>
      <c r="K124" s="61"/>
      <c r="N124" s="143"/>
    </row>
    <row r="125" spans="3:18">
      <c r="C125" s="82">
        <v>28.716999999999999</v>
      </c>
      <c r="D125" s="2">
        <v>77.3</v>
      </c>
      <c r="E125" s="80">
        <v>209.38369895270401</v>
      </c>
      <c r="F125" s="2"/>
      <c r="G125" s="2">
        <v>0.35</v>
      </c>
      <c r="H125" s="2"/>
      <c r="I125" s="61">
        <v>73.2432393104352</v>
      </c>
      <c r="K125" s="61"/>
      <c r="N125" s="143"/>
    </row>
    <row r="126" spans="3:18">
      <c r="C126" s="84">
        <v>33.94</v>
      </c>
      <c r="D126" s="2">
        <v>18.43</v>
      </c>
      <c r="E126" s="80">
        <v>0</v>
      </c>
      <c r="F126" s="2"/>
      <c r="G126" s="2">
        <v>0.1</v>
      </c>
      <c r="H126" s="2"/>
      <c r="I126" s="61">
        <v>45.198952084958002</v>
      </c>
      <c r="K126" s="61"/>
      <c r="N126" s="143"/>
    </row>
    <row r="127" spans="3:18">
      <c r="C127" s="85">
        <v>33.94</v>
      </c>
      <c r="D127" s="4">
        <v>18.43</v>
      </c>
      <c r="E127" s="80">
        <v>0</v>
      </c>
      <c r="F127" s="2"/>
      <c r="G127" s="2">
        <v>0.15</v>
      </c>
      <c r="H127" s="2"/>
      <c r="I127" s="61">
        <v>44.152751619740698</v>
      </c>
      <c r="K127" s="61"/>
      <c r="N127" s="143"/>
    </row>
    <row r="128" spans="3:18">
      <c r="C128" s="84">
        <v>33.94</v>
      </c>
      <c r="D128" s="2">
        <v>18.43</v>
      </c>
      <c r="E128" s="80">
        <v>0</v>
      </c>
      <c r="F128" s="2"/>
      <c r="G128" s="2">
        <v>0.3</v>
      </c>
      <c r="H128" s="2"/>
      <c r="I128" s="61">
        <v>42.210223871940698</v>
      </c>
      <c r="K128" s="61"/>
      <c r="N128" s="143"/>
    </row>
    <row r="129" spans="3:14">
      <c r="C129" s="84">
        <v>33.94</v>
      </c>
      <c r="D129" s="2">
        <v>18.43</v>
      </c>
      <c r="E129" s="80">
        <v>0</v>
      </c>
      <c r="F129" s="2"/>
      <c r="G129" s="2">
        <v>0.35</v>
      </c>
      <c r="H129" s="2"/>
      <c r="I129" s="61">
        <v>41.697726333379698</v>
      </c>
      <c r="K129" s="61"/>
      <c r="N129" s="143"/>
    </row>
    <row r="130" spans="3:14">
      <c r="C130" s="84">
        <v>41.9</v>
      </c>
      <c r="D130" s="2">
        <v>12.49</v>
      </c>
      <c r="E130" s="80">
        <v>46.1229880100015</v>
      </c>
      <c r="F130" s="2"/>
      <c r="G130" s="2">
        <v>0.1</v>
      </c>
      <c r="H130" s="2"/>
      <c r="I130" s="61">
        <v>40.071283423357301</v>
      </c>
      <c r="K130" s="61"/>
      <c r="N130" s="143"/>
    </row>
    <row r="131" spans="3:14">
      <c r="C131" s="85">
        <v>41.9</v>
      </c>
      <c r="D131" s="4">
        <v>12.49</v>
      </c>
      <c r="E131" s="80">
        <v>46.1229880100015</v>
      </c>
      <c r="F131" s="2"/>
      <c r="G131" s="2">
        <v>0.15</v>
      </c>
      <c r="H131" s="2"/>
      <c r="I131" s="61">
        <v>39.474620441464801</v>
      </c>
      <c r="K131" s="61"/>
      <c r="N131" s="143"/>
    </row>
    <row r="132" spans="3:14">
      <c r="C132" s="84">
        <v>41.9</v>
      </c>
      <c r="D132" s="2">
        <v>12.49</v>
      </c>
      <c r="E132" s="80">
        <v>46.1229880100015</v>
      </c>
      <c r="F132" s="2"/>
      <c r="G132" s="2">
        <v>0.3</v>
      </c>
      <c r="H132" s="2"/>
      <c r="I132" s="61">
        <v>38.3296466710906</v>
      </c>
      <c r="K132" s="61"/>
      <c r="N132" s="143"/>
    </row>
    <row r="133" spans="3:14">
      <c r="C133" s="84">
        <v>41.9</v>
      </c>
      <c r="D133" s="2">
        <v>12.49</v>
      </c>
      <c r="E133" s="80">
        <v>46.1229880100015</v>
      </c>
      <c r="F133" s="2"/>
      <c r="G133" s="2">
        <v>0.35</v>
      </c>
      <c r="H133" s="2"/>
      <c r="I133" s="61">
        <v>38.083213364293698</v>
      </c>
      <c r="K133" s="61"/>
      <c r="N133" s="143"/>
    </row>
    <row r="134" spans="3:14">
      <c r="C134" s="84">
        <v>51.5</v>
      </c>
      <c r="D134" s="2">
        <v>-0.14000000000000001</v>
      </c>
      <c r="E134" s="80">
        <v>31.382983999998999</v>
      </c>
      <c r="F134" s="2"/>
      <c r="G134" s="2">
        <v>0.1</v>
      </c>
      <c r="H134" s="2"/>
      <c r="I134" s="61">
        <v>39.642498164581298</v>
      </c>
      <c r="J134" s="61"/>
      <c r="N134" s="143"/>
    </row>
    <row r="135" spans="3:14">
      <c r="C135" s="85">
        <v>51.5</v>
      </c>
      <c r="D135" s="4">
        <v>-0.14000000000000001</v>
      </c>
      <c r="E135" s="80">
        <v>31.382983999998999</v>
      </c>
      <c r="F135" s="2"/>
      <c r="G135" s="2">
        <v>0.15</v>
      </c>
      <c r="H135" s="2"/>
      <c r="I135" s="61">
        <v>38.824474869665302</v>
      </c>
      <c r="N135" s="83"/>
    </row>
    <row r="136" spans="3:14">
      <c r="C136" s="84">
        <v>51.5</v>
      </c>
      <c r="D136" s="2">
        <v>-0.14000000000000001</v>
      </c>
      <c r="E136" s="80">
        <v>31.382983999998999</v>
      </c>
      <c r="F136" s="2"/>
      <c r="G136" s="2">
        <v>0.3</v>
      </c>
      <c r="H136" s="2"/>
      <c r="I136" s="61">
        <v>37.295953240775198</v>
      </c>
      <c r="N136" s="83"/>
    </row>
    <row r="137" spans="3:14" ht="13.8" thickBot="1">
      <c r="C137" s="118">
        <v>51.5</v>
      </c>
      <c r="D137" s="119">
        <v>-0.14000000000000001</v>
      </c>
      <c r="E137" s="235">
        <v>31.382983999998999</v>
      </c>
      <c r="F137" s="119"/>
      <c r="G137" s="119">
        <v>0.35</v>
      </c>
      <c r="H137" s="119"/>
      <c r="I137" s="163">
        <v>36.822057567735499</v>
      </c>
      <c r="J137" s="127"/>
      <c r="K137" s="127"/>
      <c r="L137" s="127"/>
      <c r="M137" s="127"/>
      <c r="N137" s="262"/>
    </row>
    <row r="139" spans="3:14" ht="13.8" thickBot="1"/>
    <row r="140" spans="3:14" ht="17.399999999999999">
      <c r="C140" s="223" t="s">
        <v>50</v>
      </c>
      <c r="D140" s="224"/>
      <c r="E140" s="224"/>
      <c r="F140" s="224"/>
      <c r="G140" s="224"/>
      <c r="H140" s="224"/>
      <c r="I140" s="224" t="s">
        <v>51</v>
      </c>
      <c r="J140" s="250"/>
      <c r="K140" s="250"/>
      <c r="L140" s="250"/>
      <c r="M140" s="250"/>
      <c r="N140" s="225" t="s">
        <v>58</v>
      </c>
    </row>
    <row r="141" spans="3:14" ht="20.399999999999999">
      <c r="C141" s="241" t="s">
        <v>52</v>
      </c>
      <c r="D141" s="215" t="s">
        <v>53</v>
      </c>
      <c r="E141" s="59" t="s">
        <v>59</v>
      </c>
      <c r="F141" s="59"/>
      <c r="G141" s="59" t="s">
        <v>60</v>
      </c>
      <c r="H141" s="58"/>
      <c r="I141" s="58" t="s">
        <v>73</v>
      </c>
      <c r="J141" s="58" t="s">
        <v>73</v>
      </c>
      <c r="K141" s="58" t="s">
        <v>73</v>
      </c>
      <c r="L141" s="58" t="s">
        <v>73</v>
      </c>
      <c r="N141" s="260"/>
    </row>
    <row r="142" spans="3:14" ht="18">
      <c r="C142" s="248" t="s">
        <v>54</v>
      </c>
      <c r="D142" s="242" t="s">
        <v>55</v>
      </c>
      <c r="E142" s="67" t="s">
        <v>748</v>
      </c>
      <c r="F142" s="204"/>
      <c r="G142" s="204" t="s">
        <v>61</v>
      </c>
      <c r="H142" s="204"/>
      <c r="I142" s="204" t="s">
        <v>66</v>
      </c>
      <c r="J142" s="204" t="s">
        <v>67</v>
      </c>
      <c r="K142" s="204" t="s">
        <v>68</v>
      </c>
      <c r="L142" s="204" t="s">
        <v>69</v>
      </c>
      <c r="M142" s="27"/>
      <c r="N142" s="261"/>
    </row>
    <row r="143" spans="3:14">
      <c r="C143" s="82">
        <v>3.133</v>
      </c>
      <c r="D143" s="2">
        <v>101.7</v>
      </c>
      <c r="E143" s="80">
        <v>51.251455952894503</v>
      </c>
      <c r="F143" s="2"/>
      <c r="G143" s="2">
        <v>1</v>
      </c>
      <c r="H143" s="75"/>
      <c r="I143" s="75">
        <v>60.0038981303504</v>
      </c>
      <c r="J143" s="75">
        <v>65.393396285554601</v>
      </c>
      <c r="K143" s="76">
        <v>60.986366983974797</v>
      </c>
      <c r="L143" s="75">
        <v>63.478618901913897</v>
      </c>
      <c r="N143" s="143"/>
    </row>
    <row r="144" spans="3:14">
      <c r="C144" s="82">
        <v>3.133</v>
      </c>
      <c r="D144" s="2">
        <v>101.7</v>
      </c>
      <c r="E144" s="80">
        <v>51.251455952894503</v>
      </c>
      <c r="F144" s="2"/>
      <c r="G144" s="2">
        <v>1.5</v>
      </c>
      <c r="H144" s="75"/>
      <c r="I144" s="75">
        <v>59.386658511212701</v>
      </c>
      <c r="J144" s="75">
        <v>64.691842449968604</v>
      </c>
      <c r="K144" s="76">
        <v>60.383531964194397</v>
      </c>
      <c r="L144" s="75">
        <v>62.935774575630099</v>
      </c>
      <c r="N144" s="143"/>
    </row>
    <row r="145" spans="3:14">
      <c r="C145" s="82">
        <v>3.133</v>
      </c>
      <c r="D145" s="2">
        <v>101.7</v>
      </c>
      <c r="E145" s="80">
        <v>51.251455952894503</v>
      </c>
      <c r="F145" s="2"/>
      <c r="G145" s="2">
        <v>3</v>
      </c>
      <c r="H145" s="75"/>
      <c r="I145" s="75">
        <v>58.239555146099299</v>
      </c>
      <c r="J145" s="75">
        <v>63.430416370114202</v>
      </c>
      <c r="K145" s="76">
        <v>59.394656958389398</v>
      </c>
      <c r="L145" s="75">
        <v>61.897730361480598</v>
      </c>
      <c r="N145" s="143"/>
    </row>
    <row r="146" spans="3:14">
      <c r="C146" s="82">
        <v>3.133</v>
      </c>
      <c r="D146" s="2">
        <v>101.7</v>
      </c>
      <c r="E146" s="80">
        <v>51.251455952894503</v>
      </c>
      <c r="F146" s="2"/>
      <c r="G146" s="2">
        <v>3.5</v>
      </c>
      <c r="H146" s="75"/>
      <c r="I146" s="75">
        <v>57.936823263603799</v>
      </c>
      <c r="J146" s="75">
        <v>63.104229402126101</v>
      </c>
      <c r="K146" s="76">
        <v>59.130273612960302</v>
      </c>
      <c r="L146" s="75">
        <v>61.633910071588801</v>
      </c>
      <c r="N146" s="143"/>
    </row>
    <row r="147" spans="3:14">
      <c r="C147" s="84">
        <v>22.9</v>
      </c>
      <c r="D147" s="2">
        <v>-43.23</v>
      </c>
      <c r="E147" s="80">
        <v>0</v>
      </c>
      <c r="F147" s="2"/>
      <c r="G147" s="2">
        <v>1</v>
      </c>
      <c r="H147" s="75"/>
      <c r="I147" s="75">
        <v>35.528327982814801</v>
      </c>
      <c r="J147" s="75">
        <v>46.750823296888903</v>
      </c>
      <c r="K147" s="76">
        <v>51.6042300115556</v>
      </c>
      <c r="L147" s="75">
        <v>50.2933741368889</v>
      </c>
      <c r="N147" s="143"/>
    </row>
    <row r="148" spans="3:14">
      <c r="C148" s="84">
        <v>22.9</v>
      </c>
      <c r="D148" s="2">
        <v>-43.23</v>
      </c>
      <c r="E148" s="80">
        <v>0</v>
      </c>
      <c r="F148" s="2"/>
      <c r="G148" s="2">
        <v>1.5</v>
      </c>
      <c r="H148" s="75"/>
      <c r="I148" s="75">
        <v>34.463393606048903</v>
      </c>
      <c r="J148" s="75">
        <v>45.735826971568898</v>
      </c>
      <c r="K148" s="76">
        <v>50.290659728530699</v>
      </c>
      <c r="L148" s="75">
        <v>49.021869355703103</v>
      </c>
      <c r="N148" s="143"/>
    </row>
    <row r="149" spans="3:14">
      <c r="C149" s="84">
        <v>22.9</v>
      </c>
      <c r="D149" s="2">
        <v>-43.23</v>
      </c>
      <c r="E149" s="80">
        <v>0</v>
      </c>
      <c r="F149" s="2"/>
      <c r="G149" s="2">
        <v>3</v>
      </c>
      <c r="H149" s="75"/>
      <c r="I149" s="75">
        <v>32.604553987851801</v>
      </c>
      <c r="J149" s="75">
        <v>43.143000349629602</v>
      </c>
      <c r="K149" s="76">
        <v>47.962614303407399</v>
      </c>
      <c r="L149" s="75">
        <v>46.760907989333298</v>
      </c>
      <c r="N149" s="143"/>
    </row>
    <row r="150" spans="3:14">
      <c r="C150" s="84">
        <v>22.9</v>
      </c>
      <c r="D150" s="2">
        <v>-43.23</v>
      </c>
      <c r="E150" s="80">
        <v>0</v>
      </c>
      <c r="F150" s="2"/>
      <c r="G150" s="2">
        <v>3.5</v>
      </c>
      <c r="H150" s="75"/>
      <c r="I150" s="75">
        <v>32.210791606558402</v>
      </c>
      <c r="J150" s="75">
        <v>42.268174400431299</v>
      </c>
      <c r="K150" s="76">
        <v>47.473057537157999</v>
      </c>
      <c r="L150" s="75">
        <v>46.259190898525802</v>
      </c>
      <c r="N150" s="143"/>
    </row>
    <row r="151" spans="3:14">
      <c r="C151" s="84">
        <v>23</v>
      </c>
      <c r="D151" s="2">
        <v>30</v>
      </c>
      <c r="E151" s="80">
        <v>187.59375000000099</v>
      </c>
      <c r="F151" s="2"/>
      <c r="G151" s="2">
        <v>1</v>
      </c>
      <c r="H151" s="75"/>
      <c r="I151" s="75">
        <v>19.135385851691499</v>
      </c>
      <c r="J151" s="75">
        <v>32.519149749194099</v>
      </c>
      <c r="K151" s="77">
        <v>39.3648485571631</v>
      </c>
      <c r="L151" s="75">
        <v>23.564331467859802</v>
      </c>
      <c r="N151" s="143"/>
    </row>
    <row r="152" spans="3:14">
      <c r="C152" s="84">
        <v>23</v>
      </c>
      <c r="D152" s="2">
        <v>30</v>
      </c>
      <c r="E152" s="80">
        <v>187.59375000000099</v>
      </c>
      <c r="F152" s="2"/>
      <c r="G152" s="2">
        <v>1.5</v>
      </c>
      <c r="H152" s="75"/>
      <c r="I152" s="75">
        <v>18.622395978569202</v>
      </c>
      <c r="J152" s="75">
        <v>30.744220893603501</v>
      </c>
      <c r="K152" s="77">
        <v>37.534848466310898</v>
      </c>
      <c r="L152" s="75">
        <v>22.524099446665801</v>
      </c>
      <c r="N152" s="143"/>
    </row>
    <row r="153" spans="3:14">
      <c r="C153" s="84">
        <v>23</v>
      </c>
      <c r="D153" s="2">
        <v>30</v>
      </c>
      <c r="E153" s="80">
        <v>187.59375000000099</v>
      </c>
      <c r="F153" s="2"/>
      <c r="G153" s="2">
        <v>3</v>
      </c>
      <c r="H153" s="75"/>
      <c r="I153" s="75">
        <v>17.544469781285301</v>
      </c>
      <c r="J153" s="75">
        <v>28.351292095464199</v>
      </c>
      <c r="K153" s="77">
        <v>33.868015044975401</v>
      </c>
      <c r="L153" s="75">
        <v>20.694314071848801</v>
      </c>
      <c r="N153" s="143"/>
    </row>
    <row r="154" spans="3:14">
      <c r="C154" s="84">
        <v>23</v>
      </c>
      <c r="D154" s="2">
        <v>30</v>
      </c>
      <c r="E154" s="80">
        <v>187.59375000000099</v>
      </c>
      <c r="F154" s="2"/>
      <c r="G154" s="2">
        <v>3.5</v>
      </c>
      <c r="H154" s="75"/>
      <c r="I154" s="75">
        <v>17.108379087502801</v>
      </c>
      <c r="J154" s="75">
        <v>27.8693503544465</v>
      </c>
      <c r="K154" s="77">
        <v>33.2332948158015</v>
      </c>
      <c r="L154" s="75">
        <v>20.377413067097802</v>
      </c>
      <c r="N154" s="143"/>
    </row>
    <row r="155" spans="3:14">
      <c r="C155" s="84">
        <v>25.78</v>
      </c>
      <c r="D155" s="2">
        <v>-80.22</v>
      </c>
      <c r="E155" s="80">
        <v>8.6172799950875802</v>
      </c>
      <c r="F155" s="2"/>
      <c r="G155" s="2">
        <v>1</v>
      </c>
      <c r="H155" s="75"/>
      <c r="I155" s="75">
        <v>41.509861807218499</v>
      </c>
      <c r="J155" s="75">
        <v>56.691153774376403</v>
      </c>
      <c r="K155" s="76">
        <v>58.746244683482502</v>
      </c>
      <c r="L155" s="75">
        <v>53.9039085445065</v>
      </c>
      <c r="N155" s="143"/>
    </row>
    <row r="156" spans="3:14">
      <c r="C156" s="84">
        <v>25.78</v>
      </c>
      <c r="D156" s="2">
        <v>-80.22</v>
      </c>
      <c r="E156" s="80">
        <v>8.6172799950875802</v>
      </c>
      <c r="F156" s="2"/>
      <c r="G156" s="2">
        <v>1.5</v>
      </c>
      <c r="H156" s="75"/>
      <c r="I156" s="75">
        <v>40.485930540453097</v>
      </c>
      <c r="J156" s="75">
        <v>54.983736527346998</v>
      </c>
      <c r="K156" s="76">
        <v>57.890746964431003</v>
      </c>
      <c r="L156" s="75">
        <v>52.645394549437903</v>
      </c>
      <c r="N156" s="143"/>
    </row>
    <row r="157" spans="3:14">
      <c r="C157" s="84">
        <v>25.78</v>
      </c>
      <c r="D157" s="2">
        <v>-80.22</v>
      </c>
      <c r="E157" s="80">
        <v>8.6172799950875802</v>
      </c>
      <c r="F157" s="2"/>
      <c r="G157" s="2">
        <v>3</v>
      </c>
      <c r="H157" s="75"/>
      <c r="I157" s="75">
        <v>39.085782262196702</v>
      </c>
      <c r="J157" s="75">
        <v>51.849467330084401</v>
      </c>
      <c r="K157" s="76">
        <v>56.291705637295102</v>
      </c>
      <c r="L157" s="75">
        <v>49.796221523572001</v>
      </c>
      <c r="N157" s="143"/>
    </row>
    <row r="158" spans="3:14">
      <c r="C158" s="84">
        <v>25.78</v>
      </c>
      <c r="D158" s="2">
        <v>-80.22</v>
      </c>
      <c r="E158" s="80">
        <v>8.6172799950875802</v>
      </c>
      <c r="F158" s="2"/>
      <c r="G158" s="2">
        <v>3.5</v>
      </c>
      <c r="H158" s="75"/>
      <c r="I158" s="75">
        <v>38.715343756377301</v>
      </c>
      <c r="J158" s="75">
        <v>50.955148771036797</v>
      </c>
      <c r="K158" s="76">
        <v>55.931626237138303</v>
      </c>
      <c r="L158" s="75">
        <v>49.048189419675197</v>
      </c>
      <c r="N158" s="143"/>
    </row>
    <row r="159" spans="3:14">
      <c r="C159" s="82">
        <v>28.716999999999999</v>
      </c>
      <c r="D159" s="2">
        <v>77.3</v>
      </c>
      <c r="E159" s="80">
        <v>209.38369895270401</v>
      </c>
      <c r="F159" s="2"/>
      <c r="G159" s="2">
        <v>1</v>
      </c>
      <c r="H159" s="75"/>
      <c r="I159" s="75">
        <v>31.3379608293288</v>
      </c>
      <c r="J159" s="75">
        <v>50.034642441379198</v>
      </c>
      <c r="K159" s="76">
        <v>72.9470696482216</v>
      </c>
      <c r="L159" s="75">
        <v>29.4610680270454</v>
      </c>
      <c r="N159" s="143"/>
    </row>
    <row r="160" spans="3:14">
      <c r="C160" s="82">
        <v>28.716999999999999</v>
      </c>
      <c r="D160" s="2">
        <v>77.3</v>
      </c>
      <c r="E160" s="80">
        <v>209.38369895270401</v>
      </c>
      <c r="F160" s="2"/>
      <c r="G160" s="2">
        <v>1.5</v>
      </c>
      <c r="H160" s="75"/>
      <c r="I160" s="75">
        <v>30.560904072463199</v>
      </c>
      <c r="J160" s="75">
        <v>48.448983771678101</v>
      </c>
      <c r="K160" s="76">
        <v>72.236836681803496</v>
      </c>
      <c r="L160" s="75">
        <v>28.5739654559105</v>
      </c>
      <c r="N160" s="143"/>
    </row>
    <row r="161" spans="3:14">
      <c r="C161" s="82">
        <v>28.716999999999999</v>
      </c>
      <c r="D161" s="2">
        <v>77.3</v>
      </c>
      <c r="E161" s="80">
        <v>209.38369895270401</v>
      </c>
      <c r="F161" s="2"/>
      <c r="G161" s="2">
        <v>3</v>
      </c>
      <c r="H161" s="75"/>
      <c r="I161" s="75">
        <v>29.103605588393499</v>
      </c>
      <c r="J161" s="75">
        <v>45.950785176243201</v>
      </c>
      <c r="K161" s="76">
        <v>70.882557769262704</v>
      </c>
      <c r="L161" s="75">
        <v>26.8121833585266</v>
      </c>
      <c r="N161" s="143"/>
    </row>
    <row r="162" spans="3:14">
      <c r="C162" s="82">
        <v>28.716999999999999</v>
      </c>
      <c r="D162" s="2">
        <v>77.3</v>
      </c>
      <c r="E162" s="80">
        <v>209.38369895270401</v>
      </c>
      <c r="F162" s="2"/>
      <c r="G162" s="2">
        <v>3.5</v>
      </c>
      <c r="H162" s="75"/>
      <c r="I162" s="75">
        <v>28.6165669176672</v>
      </c>
      <c r="J162" s="75">
        <v>45.343848334810701</v>
      </c>
      <c r="K162" s="76">
        <v>70.451634720598094</v>
      </c>
      <c r="L162" s="75">
        <v>26.3695503351422</v>
      </c>
      <c r="N162" s="143"/>
    </row>
    <row r="163" spans="3:14">
      <c r="C163" s="84">
        <v>33.94</v>
      </c>
      <c r="D163" s="2">
        <v>18.43</v>
      </c>
      <c r="E163" s="80">
        <v>0</v>
      </c>
      <c r="F163" s="2"/>
      <c r="G163" s="2">
        <v>1</v>
      </c>
      <c r="H163" s="75"/>
      <c r="I163" s="75">
        <v>22.6048194360691</v>
      </c>
      <c r="J163" s="75">
        <v>37.646246251851899</v>
      </c>
      <c r="K163" s="76">
        <v>38.573321868503697</v>
      </c>
      <c r="L163" s="75">
        <v>33.055034324464202</v>
      </c>
      <c r="N163" s="143"/>
    </row>
    <row r="164" spans="3:14">
      <c r="C164" s="85">
        <v>33.94</v>
      </c>
      <c r="D164" s="4">
        <v>18.43</v>
      </c>
      <c r="E164" s="80">
        <v>0</v>
      </c>
      <c r="F164" s="2"/>
      <c r="G164" s="2">
        <v>1.5</v>
      </c>
      <c r="H164" s="75"/>
      <c r="I164" s="75">
        <v>21.923315040645999</v>
      </c>
      <c r="J164" s="75">
        <v>36.069421372853903</v>
      </c>
      <c r="K164" s="76">
        <v>37.700288151552101</v>
      </c>
      <c r="L164" s="75">
        <v>31.975470561877099</v>
      </c>
      <c r="N164" s="143"/>
    </row>
    <row r="165" spans="3:14">
      <c r="C165" s="84">
        <v>33.94</v>
      </c>
      <c r="D165" s="2">
        <v>18.43</v>
      </c>
      <c r="E165" s="80">
        <v>0</v>
      </c>
      <c r="F165" s="2"/>
      <c r="G165" s="2">
        <v>3</v>
      </c>
      <c r="H165" s="75"/>
      <c r="I165" s="75">
        <v>20.820826340977799</v>
      </c>
      <c r="J165" s="75">
        <v>33.225626549767902</v>
      </c>
      <c r="K165" s="76">
        <v>36.045548309886399</v>
      </c>
      <c r="L165" s="75">
        <v>30.1653447204543</v>
      </c>
      <c r="N165" s="143"/>
    </row>
    <row r="166" spans="3:14">
      <c r="C166" s="84">
        <v>33.94</v>
      </c>
      <c r="D166" s="2">
        <v>18.43</v>
      </c>
      <c r="E166" s="80">
        <v>0</v>
      </c>
      <c r="F166" s="2"/>
      <c r="G166" s="2">
        <v>3.5</v>
      </c>
      <c r="H166" s="75"/>
      <c r="I166" s="75">
        <v>20.5179793420292</v>
      </c>
      <c r="J166" s="75">
        <v>32.723225745961997</v>
      </c>
      <c r="K166" s="76">
        <v>35.5931967820068</v>
      </c>
      <c r="L166" s="75">
        <v>29.746528583158799</v>
      </c>
      <c r="N166" s="143"/>
    </row>
    <row r="167" spans="3:14">
      <c r="C167" s="84">
        <v>41.9</v>
      </c>
      <c r="D167" s="2">
        <v>12.49</v>
      </c>
      <c r="E167" s="80">
        <v>46.1229880100015</v>
      </c>
      <c r="F167" s="2"/>
      <c r="G167" s="2">
        <v>1</v>
      </c>
      <c r="H167" s="75"/>
      <c r="I167" s="75">
        <v>20.6953381901528</v>
      </c>
      <c r="J167" s="75">
        <v>30.168614793034799</v>
      </c>
      <c r="K167" s="76">
        <v>38.741059821192998</v>
      </c>
      <c r="L167" s="75">
        <v>30.5995422514642</v>
      </c>
      <c r="N167" s="143"/>
    </row>
    <row r="168" spans="3:14">
      <c r="C168" s="85">
        <v>41.9</v>
      </c>
      <c r="D168" s="4">
        <v>12.49</v>
      </c>
      <c r="E168" s="80">
        <v>46.1229880100015</v>
      </c>
      <c r="F168" s="2"/>
      <c r="G168" s="2">
        <v>1.5</v>
      </c>
      <c r="H168" s="75"/>
      <c r="I168" s="75">
        <v>20.306800793496599</v>
      </c>
      <c r="J168" s="75">
        <v>29.6908414358744</v>
      </c>
      <c r="K168" s="76">
        <v>38.048157163233299</v>
      </c>
      <c r="L168" s="75">
        <v>29.5015151712537</v>
      </c>
      <c r="N168" s="143"/>
    </row>
    <row r="169" spans="3:14">
      <c r="C169" s="84">
        <v>41.9</v>
      </c>
      <c r="D169" s="2">
        <v>12.49</v>
      </c>
      <c r="E169" s="80">
        <v>46.1229880100015</v>
      </c>
      <c r="F169" s="2"/>
      <c r="G169" s="2">
        <v>3</v>
      </c>
      <c r="H169" s="75"/>
      <c r="I169" s="75">
        <v>19.503466348078799</v>
      </c>
      <c r="J169" s="75">
        <v>28.592580028833599</v>
      </c>
      <c r="K169" s="76">
        <v>36.824928508335901</v>
      </c>
      <c r="L169" s="75">
        <v>27.629357855274101</v>
      </c>
      <c r="N169" s="143"/>
    </row>
    <row r="170" spans="3:14">
      <c r="C170" s="84">
        <v>41.9</v>
      </c>
      <c r="D170" s="2">
        <v>12.49</v>
      </c>
      <c r="E170" s="80">
        <v>46.1229880100015</v>
      </c>
      <c r="F170" s="2"/>
      <c r="G170" s="2">
        <v>3.5</v>
      </c>
      <c r="H170" s="75"/>
      <c r="I170" s="75">
        <v>19.3239651775604</v>
      </c>
      <c r="J170" s="75">
        <v>28.303419660225199</v>
      </c>
      <c r="K170" s="76">
        <v>36.461707920325601</v>
      </c>
      <c r="L170" s="75">
        <v>27.1766256681254</v>
      </c>
      <c r="N170" s="143"/>
    </row>
    <row r="171" spans="3:14">
      <c r="C171" s="84">
        <v>51.5</v>
      </c>
      <c r="D171" s="2">
        <v>-0.14000000000000001</v>
      </c>
      <c r="E171" s="80">
        <v>31.382983999998999</v>
      </c>
      <c r="F171" s="2"/>
      <c r="G171" s="2">
        <v>1</v>
      </c>
      <c r="H171" s="75"/>
      <c r="I171" s="75">
        <v>23.181285136483702</v>
      </c>
      <c r="J171" s="75">
        <v>28.507996715339999</v>
      </c>
      <c r="K171" s="76">
        <v>39.078856451493003</v>
      </c>
      <c r="L171" s="75">
        <v>28.616331887631901</v>
      </c>
      <c r="N171" s="143"/>
    </row>
    <row r="172" spans="3:14">
      <c r="C172" s="85">
        <v>51.5</v>
      </c>
      <c r="D172" s="4">
        <v>-0.14000000000000001</v>
      </c>
      <c r="E172" s="80">
        <v>31.382983999998999</v>
      </c>
      <c r="F172" s="2"/>
      <c r="G172" s="2">
        <v>1.5</v>
      </c>
      <c r="H172" s="75"/>
      <c r="I172" s="75">
        <v>22.398350764744201</v>
      </c>
      <c r="J172" s="75">
        <v>27.873079819284101</v>
      </c>
      <c r="K172" s="76">
        <v>38.019203113951903</v>
      </c>
      <c r="L172" s="75">
        <v>27.348181806537401</v>
      </c>
      <c r="N172" s="83"/>
    </row>
    <row r="173" spans="3:14">
      <c r="C173" s="84">
        <v>51.5</v>
      </c>
      <c r="D173" s="2">
        <v>-0.14000000000000001</v>
      </c>
      <c r="E173" s="80">
        <v>31.382983999998999</v>
      </c>
      <c r="F173" s="2"/>
      <c r="G173" s="2">
        <v>3</v>
      </c>
      <c r="H173" s="75"/>
      <c r="I173" s="75">
        <v>20.6284412822916</v>
      </c>
      <c r="J173" s="75">
        <v>26.671168294662898</v>
      </c>
      <c r="K173" s="76">
        <v>35.820598556600103</v>
      </c>
      <c r="L173" s="75">
        <v>25.337669372940098</v>
      </c>
      <c r="N173" s="83"/>
    </row>
    <row r="174" spans="3:14" ht="13.8" thickBot="1">
      <c r="C174" s="118">
        <v>51.5</v>
      </c>
      <c r="D174" s="119">
        <v>-0.14000000000000001</v>
      </c>
      <c r="E174" s="235">
        <v>31.382983999998999</v>
      </c>
      <c r="F174" s="119"/>
      <c r="G174" s="119">
        <v>3.5</v>
      </c>
      <c r="H174" s="264"/>
      <c r="I174" s="264">
        <v>20.157961269561898</v>
      </c>
      <c r="J174" s="264">
        <v>26.248971124453401</v>
      </c>
      <c r="K174" s="265">
        <v>35.252117699196802</v>
      </c>
      <c r="L174" s="264">
        <v>24.861644825945401</v>
      </c>
      <c r="M174" s="127"/>
      <c r="N174" s="262"/>
    </row>
  </sheetData>
  <sortState xmlns:xlrd2="http://schemas.microsoft.com/office/spreadsheetml/2017/richdata2" ref="C25:D88">
    <sortCondition ref="C25:C88"/>
  </sortState>
  <mergeCells count="5">
    <mergeCell ref="C5:I5"/>
    <mergeCell ref="C7:C9"/>
    <mergeCell ref="K7:N7"/>
    <mergeCell ref="K8:N8"/>
    <mergeCell ref="D11:L11"/>
  </mergeCells>
  <hyperlinks>
    <hyperlink ref="N2" location="NOTES!A1" display="BACK" xr:uid="{00000000-0004-0000-0200-000000000000}"/>
  </hyperlinks>
  <pageMargins left="0.7" right="0.7" top="0.75" bottom="0.75" header="0.3" footer="0.3"/>
  <pageSetup paperSize="9" orientation="portrait" r:id="rId1"/>
  <headerFooter alignWithMargins="0"/>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DF7E2E-FADE-4507-AF4B-463951D80FC6}">
  <sheetPr codeName="Sheet11"/>
  <dimension ref="B2:AP56"/>
  <sheetViews>
    <sheetView workbookViewId="0">
      <selection activeCell="K17" sqref="K17"/>
    </sheetView>
  </sheetViews>
  <sheetFormatPr defaultColWidth="9.33203125" defaultRowHeight="13.2"/>
  <cols>
    <col min="1" max="1" width="6.33203125" style="3" customWidth="1"/>
    <col min="2" max="2" width="5.5546875" style="3" customWidth="1"/>
    <col min="3" max="3" width="13.44140625" style="3" customWidth="1"/>
    <col min="4" max="4" width="12.6640625" style="3" customWidth="1"/>
    <col min="5" max="5" width="14" style="3" customWidth="1"/>
    <col min="6" max="6" width="11.5546875" style="3" customWidth="1"/>
    <col min="7" max="7" width="12.44140625" style="3" customWidth="1"/>
    <col min="8" max="8" width="15.33203125" style="3" customWidth="1"/>
    <col min="9" max="9" width="15.44140625" style="3" customWidth="1"/>
    <col min="10" max="10" width="16.44140625" style="3" customWidth="1"/>
    <col min="11" max="11" width="12.6640625" style="3" customWidth="1"/>
    <col min="12" max="12" width="12" style="3" customWidth="1"/>
    <col min="13" max="13" width="13.5546875" style="3" customWidth="1"/>
    <col min="14" max="14" width="18.44140625" style="3" customWidth="1"/>
    <col min="15" max="15" width="14.6640625" style="3" customWidth="1"/>
    <col min="16" max="16" width="15.5546875" style="3" customWidth="1"/>
    <col min="17" max="17" width="11.5546875" style="3" bestFit="1" customWidth="1"/>
    <col min="18" max="18" width="24.5546875" style="3" bestFit="1" customWidth="1"/>
    <col min="19" max="19" width="24.33203125" style="3" bestFit="1" customWidth="1"/>
    <col min="20" max="20" width="30.44140625" style="3" customWidth="1"/>
    <col min="21" max="21" width="33.44140625" style="3" bestFit="1" customWidth="1"/>
    <col min="22" max="22" width="13.33203125" style="3" bestFit="1" customWidth="1"/>
    <col min="23" max="23" width="16.5546875" style="3" customWidth="1"/>
    <col min="24" max="24" width="9.33203125" style="3"/>
    <col min="25" max="25" width="13.6640625" style="3" customWidth="1"/>
    <col min="26" max="26" width="16.33203125" style="3" customWidth="1"/>
    <col min="27" max="27" width="11" style="3" bestFit="1" customWidth="1"/>
    <col min="28" max="29" width="9.33203125" style="3"/>
    <col min="30" max="30" width="9.33203125" style="3" customWidth="1"/>
    <col min="31" max="31" width="9.33203125" style="3"/>
    <col min="32" max="32" width="11.33203125" style="3" bestFit="1" customWidth="1"/>
    <col min="33" max="35" width="10" style="3" bestFit="1" customWidth="1"/>
    <col min="36" max="39" width="10.5546875" style="3" bestFit="1" customWidth="1"/>
    <col min="40" max="40" width="10" style="3" bestFit="1" customWidth="1"/>
    <col min="41" max="16384" width="9.33203125" style="3"/>
  </cols>
  <sheetData>
    <row r="2" spans="3:38" ht="17.399999999999999">
      <c r="N2" s="1083" t="s">
        <v>48</v>
      </c>
    </row>
    <row r="5" spans="3:38" ht="69" customHeight="1">
      <c r="C5" s="1352" t="s">
        <v>0</v>
      </c>
      <c r="D5" s="1353"/>
      <c r="E5" s="1353"/>
      <c r="F5" s="1353"/>
      <c r="G5" s="1353"/>
      <c r="H5" s="1353"/>
      <c r="I5" s="1353"/>
      <c r="J5" s="23"/>
      <c r="K5" s="23"/>
      <c r="L5" s="23"/>
      <c r="M5" s="23"/>
      <c r="N5" s="23"/>
      <c r="O5" s="24"/>
    </row>
    <row r="6" spans="3:38" ht="13.8">
      <c r="C6" s="25"/>
      <c r="D6" s="26"/>
      <c r="E6" s="23"/>
      <c r="F6" s="23"/>
      <c r="G6" s="23"/>
      <c r="H6" s="23"/>
      <c r="I6" s="23"/>
      <c r="J6" s="23"/>
      <c r="K6" s="23"/>
      <c r="L6" s="23"/>
      <c r="M6" s="23"/>
      <c r="N6" s="23"/>
      <c r="O6" s="24"/>
    </row>
    <row r="7" spans="3:38" ht="17.399999999999999">
      <c r="C7" s="1354"/>
      <c r="K7" s="699"/>
      <c r="L7" s="700"/>
      <c r="M7" s="700"/>
      <c r="N7" s="700"/>
      <c r="O7" s="701"/>
      <c r="P7" s="700"/>
    </row>
    <row r="8" spans="3:38" ht="17.399999999999999">
      <c r="C8" s="1354"/>
      <c r="L8" s="530"/>
      <c r="M8" s="530"/>
      <c r="N8" s="530" t="s">
        <v>1</v>
      </c>
      <c r="O8" s="702"/>
      <c r="P8" s="530"/>
    </row>
    <row r="9" spans="3:38" ht="17.399999999999999">
      <c r="C9" s="1355"/>
      <c r="D9" s="27"/>
      <c r="E9" s="27"/>
      <c r="F9" s="27"/>
      <c r="G9" s="27"/>
      <c r="H9" s="27"/>
      <c r="I9" s="27"/>
      <c r="J9" s="27"/>
      <c r="K9" s="33"/>
      <c r="L9" s="33"/>
      <c r="M9" s="33"/>
      <c r="N9" s="33"/>
      <c r="O9" s="34"/>
      <c r="P9" s="7"/>
    </row>
    <row r="10" spans="3:38">
      <c r="C10" s="29"/>
      <c r="D10" s="23"/>
      <c r="E10" s="23"/>
      <c r="F10" s="23"/>
      <c r="G10" s="23"/>
      <c r="H10" s="23"/>
      <c r="I10" s="23"/>
      <c r="J10" s="23"/>
      <c r="K10" s="23"/>
      <c r="L10" s="23"/>
      <c r="M10" s="23"/>
      <c r="N10" s="23"/>
      <c r="O10" s="24"/>
    </row>
    <row r="11" spans="3:38" ht="42" customHeight="1">
      <c r="C11" s="30"/>
      <c r="D11" s="1361" t="s">
        <v>600</v>
      </c>
      <c r="E11" s="1361"/>
      <c r="F11" s="1361"/>
      <c r="G11" s="1361"/>
      <c r="H11" s="1361"/>
      <c r="I11" s="1361"/>
      <c r="J11" s="1361"/>
      <c r="K11" s="1361"/>
      <c r="O11" s="31"/>
    </row>
    <row r="12" spans="3:38">
      <c r="C12" s="32"/>
      <c r="D12" s="27"/>
      <c r="E12" s="27"/>
      <c r="F12" s="27"/>
      <c r="G12" s="27"/>
      <c r="H12" s="27"/>
      <c r="I12" s="27"/>
      <c r="J12" s="27"/>
      <c r="K12" s="27"/>
      <c r="L12" s="27"/>
      <c r="M12" s="27"/>
      <c r="N12" s="27"/>
      <c r="O12" s="28"/>
    </row>
    <row r="13" spans="3:38" ht="17.100000000000001" customHeight="1"/>
    <row r="14" spans="3:38" ht="18.75" customHeight="1">
      <c r="C14" s="36" t="s">
        <v>604</v>
      </c>
      <c r="D14" s="43"/>
    </row>
    <row r="15" spans="3:38" ht="18.75" customHeight="1">
      <c r="C15" s="43"/>
      <c r="D15" s="43"/>
      <c r="E15" s="36" t="s">
        <v>497</v>
      </c>
      <c r="H15" s="43"/>
      <c r="AF15" s="284"/>
      <c r="AG15" s="285"/>
      <c r="AH15" s="284"/>
      <c r="AI15" s="285"/>
      <c r="AJ15" s="285"/>
      <c r="AK15" s="284"/>
      <c r="AL15" s="284"/>
    </row>
    <row r="16" spans="3:38" ht="18.75" customHeight="1"/>
    <row r="17" spans="2:38" ht="20.25" customHeight="1">
      <c r="C17" s="684" t="s">
        <v>267</v>
      </c>
      <c r="I17" s="43"/>
      <c r="M17" s="284" t="s">
        <v>268</v>
      </c>
      <c r="Q17" s="284"/>
    </row>
    <row r="18" spans="2:38" ht="20.25" customHeight="1" thickBot="1">
      <c r="D18" s="45"/>
      <c r="F18" s="284"/>
      <c r="G18" s="284"/>
      <c r="I18" s="45"/>
      <c r="M18" s="284"/>
      <c r="N18" s="284"/>
      <c r="O18" s="284"/>
      <c r="U18" s="316"/>
      <c r="V18" s="316"/>
    </row>
    <row r="19" spans="2:38" ht="17.100000000000001" customHeight="1">
      <c r="B19" s="287"/>
      <c r="C19" s="288" t="s">
        <v>274</v>
      </c>
      <c r="D19" s="288" t="s">
        <v>275</v>
      </c>
      <c r="E19" s="60" t="s">
        <v>276</v>
      </c>
      <c r="F19" s="271" t="s">
        <v>136</v>
      </c>
      <c r="G19" s="271" t="s">
        <v>798</v>
      </c>
      <c r="H19" s="290" t="s">
        <v>112</v>
      </c>
      <c r="I19" s="289" t="s">
        <v>278</v>
      </c>
      <c r="J19" s="295" t="s">
        <v>279</v>
      </c>
      <c r="K19" s="302" t="s">
        <v>410</v>
      </c>
      <c r="M19" s="1339" t="s">
        <v>60</v>
      </c>
      <c r="N19" s="302" t="s">
        <v>270</v>
      </c>
      <c r="O19" s="295" t="s">
        <v>271</v>
      </c>
      <c r="P19" s="123"/>
      <c r="Q19" s="45"/>
      <c r="R19" s="45"/>
      <c r="S19" s="123"/>
      <c r="AG19" s="45"/>
      <c r="AH19" s="45"/>
      <c r="AI19" s="45"/>
      <c r="AJ19" s="45"/>
      <c r="AK19" s="45"/>
      <c r="AL19" s="123"/>
    </row>
    <row r="20" spans="2:38" ht="33.75" customHeight="1" thickBot="1">
      <c r="B20" s="287"/>
      <c r="C20" s="122"/>
      <c r="D20" s="122" t="s">
        <v>54</v>
      </c>
      <c r="E20" s="120" t="s">
        <v>55</v>
      </c>
      <c r="F20" s="120" t="s">
        <v>129</v>
      </c>
      <c r="G20" s="292" t="s">
        <v>61</v>
      </c>
      <c r="H20" s="293" t="s">
        <v>116</v>
      </c>
      <c r="I20" s="291" t="s">
        <v>149</v>
      </c>
      <c r="J20" s="296" t="s">
        <v>129</v>
      </c>
      <c r="K20" s="303" t="s">
        <v>117</v>
      </c>
      <c r="M20" s="122" t="s">
        <v>61</v>
      </c>
      <c r="N20" s="303" t="s">
        <v>283</v>
      </c>
      <c r="O20" s="296" t="s">
        <v>283</v>
      </c>
      <c r="P20" s="123"/>
      <c r="Q20" s="45"/>
      <c r="R20" s="45"/>
      <c r="S20" s="123"/>
      <c r="AG20" s="45"/>
      <c r="AH20" s="45"/>
      <c r="AI20" s="45"/>
      <c r="AJ20" s="45"/>
      <c r="AK20" s="45"/>
      <c r="AL20" s="123"/>
    </row>
    <row r="21" spans="2:38" ht="15" customHeight="1">
      <c r="C21" s="317" t="s">
        <v>284</v>
      </c>
      <c r="D21" s="318">
        <v>-22.9</v>
      </c>
      <c r="E21" s="318">
        <v>-47.2</v>
      </c>
      <c r="F21" s="319">
        <v>0.68500000000000005</v>
      </c>
      <c r="G21" s="319">
        <v>3.7544785647550101</v>
      </c>
      <c r="H21" s="319">
        <v>55.134101879431398</v>
      </c>
      <c r="I21" s="320">
        <v>45</v>
      </c>
      <c r="J21" s="1404">
        <v>30.24</v>
      </c>
      <c r="K21" s="1379">
        <v>29.8</v>
      </c>
      <c r="M21" s="608">
        <v>5</v>
      </c>
      <c r="N21" s="603">
        <v>1.74713409666971</v>
      </c>
      <c r="O21" s="683">
        <v>1.7931400700604301</v>
      </c>
      <c r="P21" s="603"/>
      <c r="Q21" s="603"/>
      <c r="R21" s="513"/>
      <c r="S21" s="603"/>
      <c r="X21" s="4"/>
      <c r="Y21" s="4"/>
      <c r="Z21" s="4"/>
      <c r="AA21" s="4"/>
      <c r="AB21" s="4"/>
      <c r="AC21" s="4"/>
      <c r="AD21" s="4"/>
      <c r="AE21" s="4"/>
      <c r="AF21" s="123"/>
    </row>
    <row r="22" spans="2:38" ht="14.25" customHeight="1">
      <c r="C22" s="85" t="s">
        <v>285</v>
      </c>
      <c r="D22" s="81">
        <v>-22.69</v>
      </c>
      <c r="E22" s="81">
        <v>-47.01</v>
      </c>
      <c r="F22" s="80">
        <v>0.58399999999999996</v>
      </c>
      <c r="G22" s="80">
        <v>4.0099269933264399</v>
      </c>
      <c r="H22" s="80">
        <v>55.172639797747898</v>
      </c>
      <c r="I22" s="298">
        <v>45</v>
      </c>
      <c r="J22" s="1405"/>
      <c r="K22" s="1380"/>
      <c r="M22" s="608">
        <v>3</v>
      </c>
      <c r="N22" s="603">
        <v>2.5263464999947098</v>
      </c>
      <c r="O22" s="683">
        <v>2.5916605627621898</v>
      </c>
      <c r="P22" s="603"/>
      <c r="Q22" s="603"/>
      <c r="R22" s="513"/>
      <c r="S22" s="603"/>
      <c r="X22" s="4"/>
      <c r="Y22" s="4"/>
      <c r="Z22" s="4"/>
      <c r="AA22" s="4"/>
      <c r="AB22" s="4"/>
      <c r="AC22" s="4"/>
      <c r="AD22" s="4"/>
      <c r="AE22" s="4"/>
      <c r="AF22" s="123"/>
    </row>
    <row r="23" spans="2:38" ht="14.25" customHeight="1" thickBot="1">
      <c r="C23" s="87"/>
      <c r="D23" s="321"/>
      <c r="E23" s="321"/>
      <c r="F23" s="235"/>
      <c r="G23" s="235"/>
      <c r="H23" s="235"/>
      <c r="I23" s="322"/>
      <c r="J23" s="323"/>
      <c r="K23" s="324"/>
      <c r="M23" s="334">
        <v>2</v>
      </c>
      <c r="N23" s="80">
        <v>3.3442580637971999</v>
      </c>
      <c r="O23" s="83">
        <v>3.4294465478724798</v>
      </c>
      <c r="P23" s="80"/>
      <c r="Q23" s="80"/>
      <c r="R23" s="61"/>
      <c r="S23" s="80"/>
      <c r="X23" s="600"/>
      <c r="Y23" s="587"/>
      <c r="Z23" s="587"/>
      <c r="AA23" s="587"/>
      <c r="AB23" s="4"/>
      <c r="AC23" s="4"/>
      <c r="AD23" s="4"/>
      <c r="AE23" s="4"/>
      <c r="AF23" s="4"/>
    </row>
    <row r="24" spans="2:38" ht="14.25" customHeight="1">
      <c r="C24" s="131"/>
      <c r="D24" s="681"/>
      <c r="E24" s="681"/>
      <c r="F24" s="319"/>
      <c r="G24" s="319"/>
      <c r="H24" s="319"/>
      <c r="I24" s="320"/>
      <c r="J24" s="679"/>
      <c r="K24" s="682"/>
      <c r="M24" s="334">
        <v>1</v>
      </c>
      <c r="N24" s="80">
        <v>5.2676437298736598</v>
      </c>
      <c r="O24" s="83">
        <v>5.3984055258758703</v>
      </c>
      <c r="P24" s="80"/>
      <c r="Q24" s="80"/>
      <c r="R24" s="61"/>
      <c r="S24" s="80"/>
      <c r="X24" s="600"/>
      <c r="Y24" s="587"/>
      <c r="Z24" s="587"/>
      <c r="AA24" s="587"/>
      <c r="AB24" s="4"/>
      <c r="AC24" s="4"/>
      <c r="AD24" s="4"/>
      <c r="AE24" s="4"/>
      <c r="AF24" s="4"/>
    </row>
    <row r="25" spans="2:38" ht="14.25" customHeight="1">
      <c r="M25" s="335">
        <v>0.5</v>
      </c>
      <c r="N25" s="80">
        <v>8.9292462779382493</v>
      </c>
      <c r="O25" s="207">
        <v>9.1609885598974206</v>
      </c>
      <c r="P25" s="80"/>
      <c r="Q25" s="80"/>
      <c r="R25" s="80"/>
      <c r="S25" s="80"/>
      <c r="W25" s="62"/>
      <c r="X25" s="600"/>
      <c r="Y25" s="587"/>
      <c r="Z25" s="587"/>
      <c r="AA25" s="587"/>
      <c r="AB25" s="4"/>
      <c r="AC25" s="4"/>
      <c r="AD25" s="4"/>
      <c r="AE25" s="4"/>
      <c r="AF25" s="4"/>
    </row>
    <row r="26" spans="2:38" ht="14.25" customHeight="1">
      <c r="C26" s="4"/>
      <c r="D26" s="81"/>
      <c r="E26" s="81"/>
      <c r="F26" s="80"/>
      <c r="G26" s="80"/>
      <c r="H26" s="80"/>
      <c r="I26" s="315"/>
      <c r="J26" s="613"/>
      <c r="K26" s="304"/>
      <c r="M26" s="335">
        <v>0.3</v>
      </c>
      <c r="N26" s="80">
        <v>12.2231298071711</v>
      </c>
      <c r="O26" s="207">
        <v>12.539229757763801</v>
      </c>
      <c r="P26" s="80"/>
      <c r="Q26" s="80"/>
      <c r="R26" s="80"/>
      <c r="S26" s="80"/>
      <c r="W26" s="62"/>
      <c r="X26" s="600"/>
      <c r="Y26" s="587"/>
      <c r="Z26" s="587"/>
      <c r="AA26" s="587"/>
      <c r="AB26" s="4"/>
      <c r="AC26" s="4"/>
      <c r="AD26" s="4"/>
      <c r="AE26" s="4"/>
      <c r="AF26" s="4"/>
    </row>
    <row r="27" spans="2:38" ht="14.25" customHeight="1">
      <c r="C27" s="135"/>
      <c r="D27" s="2"/>
      <c r="E27" s="136"/>
      <c r="F27" s="4"/>
      <c r="G27" s="140"/>
      <c r="H27" s="139"/>
      <c r="I27" s="140"/>
      <c r="J27" s="140"/>
      <c r="K27" s="45"/>
      <c r="M27" s="335">
        <v>0.2</v>
      </c>
      <c r="N27" s="80">
        <v>15.226361745305899</v>
      </c>
      <c r="O27" s="207">
        <v>15.614558084349699</v>
      </c>
      <c r="P27" s="80"/>
      <c r="Q27" s="80"/>
      <c r="R27" s="80"/>
      <c r="S27" s="80"/>
      <c r="W27" s="62"/>
      <c r="X27" s="601"/>
      <c r="Y27" s="587"/>
      <c r="Z27" s="587"/>
      <c r="AA27" s="587"/>
      <c r="AB27" s="4"/>
      <c r="AC27" s="4"/>
      <c r="AD27" s="4"/>
      <c r="AE27" s="4"/>
      <c r="AF27" s="4"/>
    </row>
    <row r="28" spans="2:38" ht="14.25" customHeight="1">
      <c r="C28" s="2"/>
      <c r="D28" s="2"/>
      <c r="E28" s="136"/>
      <c r="F28" s="439"/>
      <c r="G28" s="140"/>
      <c r="H28" s="139"/>
      <c r="I28" s="140"/>
      <c r="J28" s="140"/>
      <c r="K28" s="294"/>
      <c r="M28" s="335">
        <v>0.1</v>
      </c>
      <c r="N28" s="80">
        <v>21.212743640478699</v>
      </c>
      <c r="O28" s="207">
        <v>21.733532920853801</v>
      </c>
      <c r="P28" s="80"/>
      <c r="Q28" s="80"/>
      <c r="R28" s="80"/>
      <c r="S28" s="80"/>
      <c r="W28" s="81"/>
      <c r="X28" s="601"/>
      <c r="Y28" s="587"/>
      <c r="Z28" s="587"/>
      <c r="AA28" s="587"/>
      <c r="AB28" s="4"/>
      <c r="AC28" s="4"/>
      <c r="AD28" s="4"/>
      <c r="AE28" s="4"/>
      <c r="AF28" s="4"/>
    </row>
    <row r="29" spans="2:38" ht="14.25" customHeight="1">
      <c r="C29" s="4"/>
      <c r="D29" s="4"/>
      <c r="E29" s="136"/>
      <c r="F29" s="439"/>
      <c r="G29" s="134"/>
      <c r="H29" s="136"/>
      <c r="I29" s="139"/>
      <c r="J29" s="139"/>
      <c r="K29" s="139"/>
      <c r="M29" s="335">
        <v>0.05</v>
      </c>
      <c r="N29" s="80">
        <v>28.2951690569083</v>
      </c>
      <c r="O29" s="207">
        <v>28.9575156543922</v>
      </c>
      <c r="P29" s="80"/>
      <c r="Q29" s="80"/>
      <c r="R29" s="80"/>
      <c r="S29" s="80"/>
      <c r="W29" s="81"/>
      <c r="X29" s="601"/>
      <c r="Y29" s="587"/>
      <c r="Z29" s="587"/>
      <c r="AA29" s="587"/>
      <c r="AB29" s="4"/>
      <c r="AC29" s="4"/>
      <c r="AD29" s="4"/>
      <c r="AE29" s="4"/>
      <c r="AF29" s="4"/>
    </row>
    <row r="30" spans="2:38">
      <c r="C30" s="4"/>
      <c r="D30" s="4"/>
      <c r="E30" s="136"/>
      <c r="F30" s="4"/>
      <c r="G30" s="134"/>
      <c r="H30" s="136"/>
      <c r="I30" s="139"/>
      <c r="J30" s="139"/>
      <c r="K30" s="139"/>
      <c r="M30" s="335">
        <v>0.03</v>
      </c>
      <c r="N30" s="80">
        <v>34.169317278134798</v>
      </c>
      <c r="O30" s="207">
        <v>34.938482718533301</v>
      </c>
      <c r="P30" s="80"/>
      <c r="Q30" s="80"/>
      <c r="R30" s="80"/>
      <c r="S30" s="80"/>
      <c r="W30" s="4"/>
      <c r="X30" s="600"/>
      <c r="Y30" s="587"/>
      <c r="Z30" s="587"/>
      <c r="AA30" s="587"/>
      <c r="AB30" s="4"/>
      <c r="AC30" s="4"/>
      <c r="AD30" s="4"/>
      <c r="AE30" s="4"/>
      <c r="AF30" s="4"/>
    </row>
    <row r="31" spans="2:38">
      <c r="C31" s="4"/>
      <c r="D31" s="4"/>
      <c r="E31" s="136"/>
      <c r="F31" s="4"/>
      <c r="G31" s="134"/>
      <c r="H31" s="136"/>
      <c r="I31" s="139"/>
      <c r="J31" s="139"/>
      <c r="K31" s="139"/>
      <c r="M31" s="335">
        <v>0.02</v>
      </c>
      <c r="N31" s="80">
        <v>39.165522202461197</v>
      </c>
      <c r="O31" s="207">
        <v>40.018597035514901</v>
      </c>
      <c r="P31" s="80"/>
      <c r="Q31" s="80"/>
      <c r="R31" s="80"/>
      <c r="S31" s="80"/>
      <c r="W31" s="4"/>
      <c r="X31" s="600"/>
      <c r="Y31" s="587"/>
      <c r="Z31" s="587"/>
      <c r="AA31" s="587"/>
      <c r="AB31" s="4"/>
      <c r="AC31" s="4"/>
      <c r="AD31" s="4"/>
      <c r="AE31" s="4"/>
      <c r="AF31" s="4"/>
    </row>
    <row r="32" spans="2:38">
      <c r="C32" s="4"/>
      <c r="D32" s="4"/>
      <c r="E32" s="136"/>
      <c r="F32" s="4"/>
      <c r="G32" s="134"/>
      <c r="H32" s="136"/>
      <c r="I32" s="139"/>
      <c r="J32" s="139"/>
      <c r="K32" s="139"/>
      <c r="M32" s="335">
        <v>0.01</v>
      </c>
      <c r="N32" s="80">
        <v>48.180426296928196</v>
      </c>
      <c r="O32" s="207">
        <v>49.1690402173951</v>
      </c>
      <c r="P32" s="80"/>
      <c r="Q32" s="80"/>
      <c r="R32" s="80"/>
      <c r="S32" s="80"/>
      <c r="W32" s="4"/>
      <c r="X32" s="600"/>
      <c r="Y32" s="587"/>
      <c r="Z32" s="587"/>
      <c r="AA32" s="587"/>
      <c r="AB32" s="4"/>
      <c r="AC32" s="4"/>
      <c r="AD32" s="4"/>
      <c r="AE32" s="4"/>
      <c r="AF32" s="4"/>
    </row>
    <row r="33" spans="3:42">
      <c r="C33" s="4"/>
      <c r="D33" s="4"/>
      <c r="E33" s="136"/>
      <c r="F33" s="4"/>
      <c r="G33" s="134"/>
      <c r="H33" s="136"/>
      <c r="I33" s="139"/>
      <c r="J33" s="139"/>
      <c r="K33" s="139"/>
      <c r="M33" s="602">
        <v>5.0000000000000001E-3</v>
      </c>
      <c r="N33" s="603">
        <v>57.388285549523303</v>
      </c>
      <c r="O33" s="604">
        <v>58.492945643278503</v>
      </c>
      <c r="P33" s="603"/>
      <c r="Q33" s="603"/>
      <c r="R33" s="603"/>
      <c r="S33" s="603"/>
      <c r="W33" s="4"/>
      <c r="X33" s="600"/>
      <c r="Y33" s="587"/>
      <c r="Z33" s="587"/>
      <c r="AA33" s="587"/>
      <c r="AB33" s="4"/>
      <c r="AC33" s="4"/>
      <c r="AD33" s="4"/>
      <c r="AE33" s="4"/>
      <c r="AF33" s="4"/>
    </row>
    <row r="34" spans="3:42">
      <c r="C34" s="4"/>
      <c r="D34" s="4"/>
      <c r="E34" s="136"/>
      <c r="F34" s="4"/>
      <c r="G34" s="134"/>
      <c r="H34" s="136"/>
      <c r="I34" s="139"/>
      <c r="J34" s="139"/>
      <c r="K34" s="139"/>
      <c r="M34" s="602">
        <v>3.0000000000000001E-3</v>
      </c>
      <c r="N34" s="603">
        <v>63.962763022224102</v>
      </c>
      <c r="O34" s="604">
        <v>65.134028787514893</v>
      </c>
      <c r="P34" s="603"/>
      <c r="Q34" s="603"/>
      <c r="R34" s="603"/>
      <c r="S34" s="603"/>
      <c r="W34" s="4"/>
      <c r="X34" s="600"/>
      <c r="Y34" s="587"/>
      <c r="Z34" s="587"/>
      <c r="AA34" s="587"/>
      <c r="AB34" s="4"/>
      <c r="AC34" s="4"/>
      <c r="AD34" s="4"/>
      <c r="AE34" s="4"/>
      <c r="AF34" s="4"/>
    </row>
    <row r="35" spans="3:42">
      <c r="C35" s="2"/>
      <c r="D35" s="2"/>
      <c r="E35" s="136"/>
      <c r="F35" s="4"/>
      <c r="G35" s="135"/>
      <c r="H35" s="136"/>
      <c r="I35" s="139"/>
      <c r="J35" s="139"/>
      <c r="K35" s="139"/>
      <c r="M35" s="602">
        <v>2E-3</v>
      </c>
      <c r="N35" s="603">
        <v>68.861943974416306</v>
      </c>
      <c r="O35" s="604">
        <v>70.071706580395201</v>
      </c>
      <c r="P35" s="603"/>
      <c r="Q35" s="603"/>
      <c r="R35" s="603"/>
      <c r="S35" s="603"/>
      <c r="W35" s="4"/>
      <c r="X35" s="600"/>
      <c r="Y35" s="587"/>
      <c r="Z35" s="587"/>
      <c r="AA35" s="587"/>
      <c r="AB35" s="4"/>
      <c r="AC35" s="4"/>
      <c r="AD35" s="4"/>
      <c r="AE35" s="4"/>
      <c r="AF35" s="4"/>
    </row>
    <row r="36" spans="3:42" ht="13.8" thickBot="1">
      <c r="C36" s="4"/>
      <c r="D36" s="4"/>
      <c r="E36" s="136"/>
      <c r="F36" s="4"/>
      <c r="G36" s="134"/>
      <c r="H36" s="4"/>
      <c r="I36" s="139"/>
      <c r="J36" s="139"/>
      <c r="K36" s="139"/>
      <c r="M36" s="605">
        <v>1E-3</v>
      </c>
      <c r="N36" s="606">
        <v>76.182169256169203</v>
      </c>
      <c r="O36" s="607">
        <v>77.423751711176493</v>
      </c>
      <c r="P36" s="603"/>
      <c r="Q36" s="603"/>
      <c r="R36" s="603"/>
      <c r="S36" s="603"/>
      <c r="W36" s="4"/>
      <c r="X36" s="600"/>
      <c r="Y36" s="587"/>
      <c r="Z36" s="587"/>
      <c r="AA36" s="587"/>
      <c r="AB36" s="4"/>
      <c r="AC36" s="4"/>
      <c r="AD36" s="4"/>
      <c r="AE36" s="4"/>
      <c r="AF36" s="4"/>
    </row>
    <row r="37" spans="3:42">
      <c r="C37" s="4"/>
      <c r="D37" s="4"/>
      <c r="E37" s="136"/>
      <c r="F37" s="4"/>
      <c r="G37" s="134"/>
      <c r="H37" s="4"/>
      <c r="I37" s="139"/>
      <c r="J37" s="139"/>
      <c r="K37" s="139"/>
      <c r="W37" s="4"/>
      <c r="X37" s="4"/>
    </row>
    <row r="38" spans="3:42" ht="22.8">
      <c r="C38" s="611" t="s">
        <v>498</v>
      </c>
      <c r="D38" s="4"/>
      <c r="E38" s="4"/>
      <c r="F38" s="4"/>
      <c r="G38" s="4"/>
      <c r="I38" s="4"/>
      <c r="J38" s="4"/>
      <c r="K38" s="4"/>
      <c r="R38" s="4"/>
      <c r="W38" s="4"/>
      <c r="X38" s="4"/>
    </row>
    <row r="39" spans="3:42" ht="17.399999999999999">
      <c r="C39" s="4"/>
      <c r="D39" s="4"/>
      <c r="E39" s="4"/>
      <c r="F39" s="4"/>
      <c r="G39" s="4"/>
      <c r="I39" s="4"/>
      <c r="J39" s="4"/>
      <c r="K39" s="4"/>
      <c r="R39" s="287"/>
      <c r="S39" s="284"/>
      <c r="T39" s="327"/>
      <c r="U39" s="327"/>
      <c r="W39" s="4"/>
      <c r="X39" s="4"/>
    </row>
    <row r="40" spans="3:42" ht="18" thickBot="1">
      <c r="D40" s="284" t="s">
        <v>289</v>
      </c>
      <c r="E40" s="284"/>
      <c r="J40" s="284"/>
      <c r="K40" s="284"/>
      <c r="N40" s="284" t="s">
        <v>77</v>
      </c>
      <c r="O40" s="284"/>
      <c r="P40" s="284"/>
      <c r="Q40" s="284"/>
      <c r="T40" s="689" t="s">
        <v>51</v>
      </c>
      <c r="U40" s="689"/>
    </row>
    <row r="41" spans="3:42" ht="18">
      <c r="C41" s="300" t="s">
        <v>290</v>
      </c>
      <c r="D41" s="288" t="s">
        <v>125</v>
      </c>
      <c r="E41" s="60" t="s">
        <v>312</v>
      </c>
      <c r="F41" s="60" t="s">
        <v>499</v>
      </c>
      <c r="G41" s="60" t="s">
        <v>264</v>
      </c>
      <c r="H41" s="302"/>
      <c r="I41" s="295"/>
      <c r="J41" s="60"/>
      <c r="K41" s="60"/>
      <c r="L41" s="60"/>
      <c r="M41" s="60"/>
      <c r="N41" s="60"/>
      <c r="O41" s="271"/>
      <c r="P41" s="60"/>
      <c r="Q41" s="268"/>
      <c r="R41" s="60"/>
      <c r="S41" s="295"/>
      <c r="T41" s="302"/>
      <c r="U41" s="295"/>
    </row>
    <row r="42" spans="3:42" ht="21.75" customHeight="1" thickBot="1">
      <c r="C42" s="301" t="s">
        <v>117</v>
      </c>
      <c r="D42" s="122" t="s">
        <v>134</v>
      </c>
      <c r="E42" s="120" t="s">
        <v>134</v>
      </c>
      <c r="F42" s="120" t="s">
        <v>134</v>
      </c>
      <c r="G42" s="120" t="s">
        <v>134</v>
      </c>
      <c r="H42" s="691" t="s">
        <v>500</v>
      </c>
      <c r="I42" s="691" t="s">
        <v>501</v>
      </c>
      <c r="J42" s="299" t="s">
        <v>293</v>
      </c>
      <c r="K42" s="299" t="s">
        <v>294</v>
      </c>
      <c r="L42" s="299" t="s">
        <v>295</v>
      </c>
      <c r="M42" s="299" t="s">
        <v>296</v>
      </c>
      <c r="N42" s="363" t="s">
        <v>297</v>
      </c>
      <c r="O42" s="363" t="s">
        <v>298</v>
      </c>
      <c r="P42" s="363" t="s">
        <v>299</v>
      </c>
      <c r="Q42" s="363" t="s">
        <v>300</v>
      </c>
      <c r="R42" s="115" t="s">
        <v>502</v>
      </c>
      <c r="S42" s="690" t="s">
        <v>503</v>
      </c>
      <c r="T42" s="303" t="s">
        <v>504</v>
      </c>
      <c r="U42" s="296" t="s">
        <v>505</v>
      </c>
      <c r="AF42" s="615"/>
      <c r="AG42" s="615"/>
      <c r="AH42" s="615"/>
      <c r="AI42" s="615"/>
      <c r="AJ42" s="616"/>
      <c r="AK42" s="616"/>
      <c r="AL42" s="616"/>
      <c r="AM42" s="616"/>
      <c r="AN42" s="46"/>
      <c r="AO42" s="46"/>
      <c r="AP42" s="45"/>
    </row>
    <row r="43" spans="3:42" s="273" customFormat="1" ht="14.25" customHeight="1">
      <c r="C43" s="305"/>
      <c r="D43" s="306"/>
      <c r="E43" s="306"/>
      <c r="H43" s="686"/>
      <c r="I43" s="326"/>
      <c r="J43" s="325"/>
      <c r="K43" s="325"/>
      <c r="L43" s="327"/>
      <c r="M43" s="327"/>
      <c r="N43" s="325"/>
      <c r="O43" s="325"/>
      <c r="P43" s="325"/>
      <c r="Q43" s="325"/>
      <c r="R43" s="325"/>
      <c r="S43" s="326"/>
      <c r="T43" s="686"/>
      <c r="U43" s="326"/>
      <c r="AF43" s="612"/>
      <c r="AG43" s="612"/>
      <c r="AH43" s="612"/>
      <c r="AI43" s="612"/>
      <c r="AJ43" s="612"/>
      <c r="AK43" s="612"/>
      <c r="AL43" s="612"/>
      <c r="AM43" s="612"/>
      <c r="AN43" s="612"/>
      <c r="AO43" s="612"/>
      <c r="AP43" s="612"/>
    </row>
    <row r="44" spans="3:42" s="273" customFormat="1" ht="14.25" customHeight="1">
      <c r="C44" s="307">
        <v>29.8</v>
      </c>
      <c r="D44" s="287">
        <v>3</v>
      </c>
      <c r="E44" s="287">
        <v>7</v>
      </c>
      <c r="F44" s="287">
        <v>2</v>
      </c>
      <c r="G44" s="287">
        <v>5</v>
      </c>
      <c r="H44" s="687">
        <v>2.3444763544975502</v>
      </c>
      <c r="I44" s="328">
        <v>0.70522257467159799</v>
      </c>
      <c r="J44" s="327">
        <v>0.402832188745961</v>
      </c>
      <c r="K44" s="327">
        <v>0.72231721810202598</v>
      </c>
      <c r="L44" s="327">
        <v>1.7799168400302301</v>
      </c>
      <c r="M44" s="327">
        <v>1.7495352572185701</v>
      </c>
      <c r="N44" s="327">
        <v>0.87201954641988</v>
      </c>
      <c r="O44" s="327">
        <v>0.90370708818349399</v>
      </c>
      <c r="P44" s="327">
        <v>1.3602005650247</v>
      </c>
      <c r="Q44" s="327">
        <v>1.2946957776888699</v>
      </c>
      <c r="R44" s="327">
        <v>0.42647416006814298</v>
      </c>
      <c r="S44" s="328">
        <v>0.215313079999987</v>
      </c>
      <c r="T44" s="687">
        <v>1.4280926997577901</v>
      </c>
      <c r="U44" s="328">
        <v>1.2503062372603899</v>
      </c>
      <c r="AF44" s="612"/>
      <c r="AG44" s="612"/>
      <c r="AH44" s="612"/>
      <c r="AI44" s="612"/>
      <c r="AJ44" s="612"/>
      <c r="AK44" s="612"/>
      <c r="AL44" s="612"/>
      <c r="AM44" s="612"/>
      <c r="AN44" s="612"/>
      <c r="AO44" s="612"/>
      <c r="AP44" s="612"/>
    </row>
    <row r="45" spans="3:42" s="273" customFormat="1" ht="14.25" customHeight="1" thickBot="1">
      <c r="C45" s="310"/>
      <c r="D45" s="311"/>
      <c r="E45" s="311"/>
      <c r="F45" s="311"/>
      <c r="G45" s="311"/>
      <c r="H45" s="688"/>
      <c r="I45" s="332"/>
      <c r="J45" s="331"/>
      <c r="K45" s="331"/>
      <c r="L45" s="331"/>
      <c r="M45" s="331"/>
      <c r="N45" s="331"/>
      <c r="O45" s="331"/>
      <c r="P45" s="331"/>
      <c r="Q45" s="331"/>
      <c r="R45" s="331"/>
      <c r="S45" s="332"/>
      <c r="T45" s="688"/>
      <c r="U45" s="332"/>
      <c r="AF45" s="612"/>
      <c r="AG45" s="612"/>
      <c r="AH45" s="612"/>
      <c r="AI45" s="612"/>
      <c r="AJ45" s="612"/>
      <c r="AK45" s="612"/>
      <c r="AL45" s="612"/>
      <c r="AM45" s="612"/>
      <c r="AN45" s="612"/>
      <c r="AO45" s="612"/>
      <c r="AP45" s="612"/>
    </row>
    <row r="46" spans="3:42">
      <c r="AO46" s="612"/>
      <c r="AP46" s="612"/>
    </row>
    <row r="47" spans="3:42">
      <c r="D47" s="4"/>
      <c r="E47" s="4"/>
      <c r="F47" s="4"/>
      <c r="G47" s="4"/>
      <c r="H47" s="4"/>
      <c r="I47" s="4"/>
      <c r="J47" s="4"/>
      <c r="K47" s="4"/>
      <c r="L47" s="4"/>
      <c r="M47" s="4"/>
      <c r="N47" s="4"/>
      <c r="O47" s="4"/>
      <c r="P47" s="4"/>
    </row>
    <row r="48" spans="3:42" ht="15.6">
      <c r="D48" s="580"/>
      <c r="E48" s="4"/>
      <c r="F48" s="4"/>
      <c r="G48" s="4"/>
      <c r="H48" s="4"/>
      <c r="I48" s="4"/>
      <c r="J48" s="4"/>
      <c r="K48" s="4"/>
      <c r="L48" s="4"/>
      <c r="M48" s="4"/>
      <c r="N48" s="4"/>
      <c r="O48" s="4"/>
      <c r="P48" s="4"/>
    </row>
    <row r="49" spans="4:14">
      <c r="D49" s="4"/>
      <c r="E49" s="4"/>
      <c r="F49" s="4"/>
      <c r="G49" s="4"/>
      <c r="H49" s="4"/>
      <c r="I49" s="4"/>
      <c r="J49" s="4"/>
      <c r="K49" s="4"/>
      <c r="L49" s="4"/>
      <c r="M49" s="4"/>
      <c r="N49" s="4"/>
    </row>
    <row r="54" spans="4:14">
      <c r="D54" s="287"/>
      <c r="E54" s="287"/>
      <c r="F54" s="327"/>
      <c r="G54" s="327"/>
      <c r="H54" s="327"/>
      <c r="I54" s="327"/>
      <c r="J54" s="327"/>
      <c r="K54" s="327"/>
      <c r="L54" s="327"/>
      <c r="M54" s="327"/>
      <c r="N54" s="327"/>
    </row>
    <row r="55" spans="4:14">
      <c r="D55" s="287"/>
      <c r="E55" s="287"/>
      <c r="F55" s="327"/>
      <c r="G55" s="327"/>
      <c r="H55" s="327"/>
      <c r="I55" s="327"/>
      <c r="J55" s="327"/>
      <c r="K55" s="327"/>
      <c r="L55" s="327"/>
      <c r="M55" s="327"/>
      <c r="N55" s="327"/>
    </row>
    <row r="56" spans="4:14">
      <c r="L56" s="327"/>
      <c r="M56" s="327"/>
      <c r="N56" s="327"/>
    </row>
  </sheetData>
  <sheetProtection formatCells="0" formatColumns="0" formatRows="0"/>
  <mergeCells count="5">
    <mergeCell ref="J21:J22"/>
    <mergeCell ref="K21:K22"/>
    <mergeCell ref="C5:I5"/>
    <mergeCell ref="C7:C9"/>
    <mergeCell ref="D11:K11"/>
  </mergeCells>
  <hyperlinks>
    <hyperlink ref="N2" location="NOTES!A72" display="BACK" xr:uid="{00000000-0004-0000-1D00-000000000000}"/>
  </hyperlinks>
  <pageMargins left="0.7" right="0.7" top="0.75" bottom="0.75" header="0.3" footer="0.3"/>
  <pageSetup paperSize="9" orientation="portrait" r:id="rId1"/>
  <headerFooter alignWithMargins="0"/>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FEB7DC-0434-407C-B056-A19DD78FFC67}">
  <sheetPr codeName="Sheet28"/>
  <dimension ref="A1:BF188"/>
  <sheetViews>
    <sheetView topLeftCell="A11" zoomScale="75" zoomScaleNormal="75" workbookViewId="0">
      <pane ySplit="6720" topLeftCell="A95" activePane="bottomLeft"/>
      <selection activeCell="K18" sqref="K18"/>
      <selection pane="bottomLeft" activeCell="AG108" sqref="AG108"/>
    </sheetView>
  </sheetViews>
  <sheetFormatPr defaultColWidth="9.33203125" defaultRowHeight="13.2"/>
  <cols>
    <col min="1" max="1" width="11.6640625" style="3" customWidth="1"/>
    <col min="2" max="2" width="10.44140625" style="3" customWidth="1"/>
    <col min="3" max="3" width="13.33203125" style="3" customWidth="1"/>
    <col min="4" max="4" width="15.44140625" style="3" customWidth="1"/>
    <col min="5" max="5" width="19.33203125" style="3" customWidth="1"/>
    <col min="6" max="6" width="24.5546875" style="3" customWidth="1"/>
    <col min="7" max="7" width="16.5546875" style="3" customWidth="1"/>
    <col min="8" max="8" width="18.5546875" style="3" bestFit="1" customWidth="1"/>
    <col min="9" max="9" width="17.5546875" style="3" customWidth="1"/>
    <col min="10" max="10" width="16.33203125" style="3" bestFit="1" customWidth="1"/>
    <col min="11" max="11" width="21.5546875" style="3" bestFit="1" customWidth="1"/>
    <col min="12" max="12" width="18.5546875" style="3" customWidth="1"/>
    <col min="13" max="13" width="16.44140625" style="3" customWidth="1"/>
    <col min="14" max="14" width="16.5546875" style="3" customWidth="1"/>
    <col min="15" max="15" width="21.6640625" style="3" bestFit="1" customWidth="1"/>
    <col min="16" max="16" width="21.5546875" style="3" customWidth="1"/>
    <col min="17" max="17" width="15.5546875" style="3" customWidth="1"/>
    <col min="18" max="18" width="19.44140625" style="3" customWidth="1"/>
    <col min="19" max="19" width="23.44140625" style="3" customWidth="1"/>
    <col min="20" max="20" width="23.33203125" style="3" customWidth="1"/>
    <col min="21" max="21" width="15.5546875" style="3" customWidth="1"/>
    <col min="22" max="22" width="16.5546875" style="3" bestFit="1" customWidth="1"/>
    <col min="23" max="23" width="23" style="3" customWidth="1"/>
    <col min="24" max="24" width="19.6640625" style="3" bestFit="1" customWidth="1"/>
    <col min="25" max="25" width="14.44140625" style="3" bestFit="1" customWidth="1"/>
    <col min="26" max="26" width="18.33203125" style="3" bestFit="1" customWidth="1"/>
    <col min="27" max="27" width="22.5546875" style="3" bestFit="1" customWidth="1"/>
    <col min="28" max="28" width="19.6640625" style="3" bestFit="1" customWidth="1"/>
    <col min="29" max="29" width="16.5546875" style="3" bestFit="1" customWidth="1"/>
    <col min="30" max="30" width="18.33203125" style="3" bestFit="1" customWidth="1"/>
    <col min="31" max="31" width="22.5546875" style="3" bestFit="1" customWidth="1"/>
    <col min="32" max="32" width="19.6640625" style="3" bestFit="1" customWidth="1"/>
    <col min="33" max="33" width="15.6640625" style="3" bestFit="1" customWidth="1"/>
    <col min="34" max="34" width="18.33203125" style="3" bestFit="1" customWidth="1"/>
    <col min="35" max="35" width="22.5546875" style="3" bestFit="1" customWidth="1"/>
    <col min="36" max="36" width="19.6640625" style="3" bestFit="1" customWidth="1"/>
    <col min="37" max="37" width="14.44140625" style="3" bestFit="1" customWidth="1"/>
    <col min="38" max="38" width="18.33203125" style="3" bestFit="1" customWidth="1"/>
    <col min="39" max="39" width="22.5546875" style="3" bestFit="1" customWidth="1"/>
    <col min="40" max="43" width="9.33203125" style="3"/>
    <col min="44" max="44" width="9.33203125" style="342"/>
    <col min="45" max="45" width="28.5546875" style="342" customWidth="1"/>
    <col min="46" max="47" width="9.33203125" style="342" customWidth="1"/>
    <col min="48" max="48" width="23.33203125" style="342" bestFit="1" customWidth="1"/>
    <col min="49" max="50" width="9.33203125" style="342" customWidth="1"/>
    <col min="51" max="51" width="9.33203125" style="342"/>
    <col min="52" max="52" width="21.6640625" style="342" customWidth="1"/>
    <col min="53" max="53" width="22.44140625" style="342" customWidth="1"/>
    <col min="54" max="54" width="19.44140625" style="342" customWidth="1"/>
    <col min="55" max="55" width="19" style="342" customWidth="1"/>
    <col min="56" max="58" width="18" style="342" bestFit="1" customWidth="1"/>
    <col min="59" max="16384" width="9.33203125" style="3"/>
  </cols>
  <sheetData>
    <row r="1" spans="1:18">
      <c r="A1" s="741"/>
    </row>
    <row r="2" spans="1:18" ht="15">
      <c r="N2" s="412" t="s">
        <v>48</v>
      </c>
    </row>
    <row r="5" spans="1:18" ht="69" customHeight="1">
      <c r="C5" s="1365" t="s">
        <v>0</v>
      </c>
      <c r="D5" s="1366"/>
      <c r="E5" s="1366"/>
      <c r="F5" s="1366"/>
      <c r="G5" s="1366"/>
      <c r="H5" s="1366"/>
      <c r="I5" s="712"/>
      <c r="J5" s="712"/>
      <c r="K5" s="712"/>
      <c r="L5" s="712"/>
      <c r="M5" s="712"/>
      <c r="N5" s="941"/>
    </row>
    <row r="6" spans="1:18" ht="13.8">
      <c r="C6" s="25"/>
      <c r="D6" s="26"/>
      <c r="E6" s="23"/>
      <c r="F6" s="23"/>
      <c r="G6" s="23"/>
      <c r="H6" s="23"/>
      <c r="I6" s="23"/>
      <c r="J6" s="23"/>
      <c r="K6" s="23"/>
      <c r="L6" s="23"/>
      <c r="M6" s="23"/>
      <c r="N6" s="24"/>
    </row>
    <row r="7" spans="1:18" ht="18" customHeight="1">
      <c r="C7" s="726"/>
      <c r="N7" s="31"/>
    </row>
    <row r="8" spans="1:18" ht="18" customHeight="1">
      <c r="C8" s="726"/>
      <c r="N8" s="31"/>
    </row>
    <row r="9" spans="1:18">
      <c r="C9" s="727"/>
      <c r="D9" s="27"/>
      <c r="E9" s="27"/>
      <c r="F9" s="27"/>
      <c r="G9" s="27"/>
      <c r="H9" s="27"/>
      <c r="I9" s="27"/>
      <c r="J9" s="27"/>
      <c r="K9" s="27"/>
      <c r="L9" s="27"/>
      <c r="M9" s="27"/>
      <c r="N9" s="28"/>
    </row>
    <row r="10" spans="1:18">
      <c r="C10" s="29"/>
      <c r="D10" s="23"/>
      <c r="E10" s="23"/>
      <c r="F10" s="23"/>
      <c r="G10" s="23"/>
      <c r="H10" s="23"/>
      <c r="I10" s="23"/>
      <c r="J10" s="23"/>
      <c r="K10" s="23"/>
      <c r="L10" s="23"/>
      <c r="M10" s="23"/>
      <c r="N10" s="24"/>
    </row>
    <row r="11" spans="1:18" ht="42.75" customHeight="1">
      <c r="C11" s="30"/>
      <c r="D11" s="1361" t="s">
        <v>600</v>
      </c>
      <c r="E11" s="1361"/>
      <c r="F11" s="1361"/>
      <c r="G11" s="1361"/>
      <c r="H11" s="1361"/>
      <c r="I11" s="1361"/>
      <c r="J11" s="1361"/>
      <c r="K11" s="1361"/>
      <c r="L11" s="407"/>
      <c r="M11" s="407"/>
      <c r="N11" s="942"/>
    </row>
    <row r="12" spans="1:18">
      <c r="C12" s="32"/>
      <c r="D12" s="27"/>
      <c r="E12" s="27"/>
      <c r="F12" s="27"/>
      <c r="G12" s="27"/>
      <c r="H12" s="27"/>
      <c r="I12" s="27"/>
      <c r="J12" s="27"/>
      <c r="K12" s="27"/>
      <c r="L12" s="27"/>
      <c r="M12" s="27"/>
      <c r="N12" s="28"/>
    </row>
    <row r="13" spans="1:18" ht="17.100000000000001" customHeight="1"/>
    <row r="14" spans="1:18" ht="17.100000000000001" customHeight="1">
      <c r="C14" s="815" t="s">
        <v>605</v>
      </c>
      <c r="D14" s="863"/>
      <c r="E14" s="863"/>
    </row>
    <row r="15" spans="1:18" ht="17.100000000000001" customHeight="1">
      <c r="C15" s="864"/>
      <c r="D15" s="864" t="s">
        <v>520</v>
      </c>
      <c r="E15" s="865"/>
      <c r="F15" s="5"/>
      <c r="G15" s="5"/>
      <c r="H15" s="5"/>
      <c r="J15" s="5"/>
      <c r="K15" s="5"/>
      <c r="L15" s="5"/>
      <c r="M15" s="5"/>
      <c r="N15" s="5"/>
      <c r="O15" s="5"/>
      <c r="P15" s="5"/>
      <c r="Q15" s="5"/>
    </row>
    <row r="16" spans="1:18" ht="17.100000000000001" customHeight="1">
      <c r="C16" s="863"/>
      <c r="E16" s="863"/>
      <c r="F16" s="7"/>
      <c r="G16" s="7"/>
      <c r="H16" s="7"/>
      <c r="J16" s="7"/>
      <c r="K16" s="7"/>
      <c r="L16" s="7"/>
      <c r="M16" s="7"/>
      <c r="N16" s="7"/>
      <c r="O16" s="7"/>
      <c r="P16" s="7"/>
      <c r="Q16" s="7"/>
      <c r="R16" s="7"/>
    </row>
    <row r="17" spans="1:58" ht="17.399999999999999">
      <c r="D17" s="35"/>
      <c r="R17" s="7"/>
    </row>
    <row r="18" spans="1:58" ht="21">
      <c r="C18" s="815" t="s">
        <v>542</v>
      </c>
      <c r="D18" s="35"/>
      <c r="P18" s="815" t="s">
        <v>629</v>
      </c>
      <c r="R18" s="7"/>
    </row>
    <row r="20" spans="1:58" ht="19.5" customHeight="1" thickBot="1">
      <c r="C20" s="1025"/>
      <c r="D20" s="689"/>
      <c r="E20" s="689"/>
      <c r="F20" s="1026"/>
      <c r="G20" s="689"/>
      <c r="H20" s="689"/>
      <c r="I20" s="689"/>
      <c r="J20" s="689"/>
      <c r="K20" s="689"/>
      <c r="L20" s="689"/>
      <c r="M20" s="689"/>
      <c r="N20" s="689"/>
      <c r="O20" s="316"/>
    </row>
    <row r="21" spans="1:58" ht="49.5" customHeight="1">
      <c r="A21" s="273"/>
      <c r="B21" s="273"/>
      <c r="C21" s="779" t="s">
        <v>52</v>
      </c>
      <c r="D21" s="780" t="s">
        <v>53</v>
      </c>
      <c r="E21" s="781" t="s">
        <v>751</v>
      </c>
      <c r="F21" s="780" t="s">
        <v>560</v>
      </c>
      <c r="G21" s="777"/>
      <c r="H21" s="772"/>
      <c r="I21" s="773"/>
      <c r="J21" s="274"/>
      <c r="K21" s="774" t="s">
        <v>522</v>
      </c>
      <c r="L21" s="774" t="s">
        <v>797</v>
      </c>
      <c r="M21" s="774" t="s">
        <v>796</v>
      </c>
      <c r="N21" s="778" t="s">
        <v>521</v>
      </c>
      <c r="P21" s="779" t="s">
        <v>52</v>
      </c>
      <c r="Q21" s="780" t="s">
        <v>53</v>
      </c>
      <c r="R21" s="781" t="s">
        <v>750</v>
      </c>
      <c r="S21" s="948"/>
      <c r="T21" s="981"/>
    </row>
    <row r="22" spans="1:58" ht="24.75" customHeight="1" thickBot="1">
      <c r="A22" s="273"/>
      <c r="B22" s="273"/>
      <c r="C22" s="401" t="s">
        <v>54</v>
      </c>
      <c r="D22" s="123" t="s">
        <v>55</v>
      </c>
      <c r="E22" s="120" t="s">
        <v>129</v>
      </c>
      <c r="F22" s="45" t="s">
        <v>168</v>
      </c>
      <c r="G22" s="833" t="s">
        <v>395</v>
      </c>
      <c r="H22" s="834" t="s">
        <v>447</v>
      </c>
      <c r="I22" s="835" t="s">
        <v>393</v>
      </c>
      <c r="J22" s="834" t="s">
        <v>563</v>
      </c>
      <c r="K22" s="835" t="s">
        <v>395</v>
      </c>
      <c r="L22" s="835" t="s">
        <v>447</v>
      </c>
      <c r="M22" s="835" t="s">
        <v>393</v>
      </c>
      <c r="N22" s="836" t="s">
        <v>563</v>
      </c>
      <c r="P22" s="269" t="s">
        <v>54</v>
      </c>
      <c r="Q22" s="205" t="s">
        <v>55</v>
      </c>
      <c r="R22" s="120" t="s">
        <v>129</v>
      </c>
      <c r="S22" s="120"/>
      <c r="T22" s="296"/>
      <c r="AZ22" s="174"/>
      <c r="BA22" s="174"/>
      <c r="BB22" s="174"/>
    </row>
    <row r="23" spans="1:58">
      <c r="A23" s="150"/>
      <c r="B23" s="408"/>
      <c r="C23" s="15">
        <v>0</v>
      </c>
      <c r="D23" s="196">
        <v>0</v>
      </c>
      <c r="E23" s="770">
        <v>0</v>
      </c>
      <c r="F23" s="198">
        <v>0.1</v>
      </c>
      <c r="G23" s="776">
        <v>19.632693580257087</v>
      </c>
      <c r="H23" s="776">
        <v>1012.0894874600423</v>
      </c>
      <c r="I23" s="776">
        <v>298.88248951999998</v>
      </c>
      <c r="J23" s="782">
        <v>47.203880662297266</v>
      </c>
      <c r="K23" s="776">
        <v>23.270377952940102</v>
      </c>
      <c r="L23" s="776">
        <v>1018.3648315036335</v>
      </c>
      <c r="M23" s="776">
        <v>302.22048952</v>
      </c>
      <c r="N23" s="776">
        <v>63.940029303513924</v>
      </c>
      <c r="P23" s="15">
        <f>C23</f>
        <v>0</v>
      </c>
      <c r="Q23" s="196">
        <f>D23</f>
        <v>0</v>
      </c>
      <c r="R23" s="770">
        <f>E23</f>
        <v>0</v>
      </c>
      <c r="S23" s="770">
        <v>7.7720000000000002</v>
      </c>
      <c r="T23" s="770">
        <v>49.982403397329833</v>
      </c>
      <c r="U23" s="910"/>
      <c r="V23" s="910"/>
      <c r="W23" s="910"/>
      <c r="X23" s="910"/>
      <c r="Y23" s="910"/>
      <c r="Z23" s="910"/>
      <c r="AA23" s="910"/>
      <c r="AB23" s="910"/>
      <c r="AV23" s="174"/>
      <c r="AZ23" s="928"/>
      <c r="BA23" s="929"/>
      <c r="BB23" s="929"/>
      <c r="BC23" s="929"/>
      <c r="BD23" s="929"/>
      <c r="BE23" s="929"/>
      <c r="BF23" s="929"/>
    </row>
    <row r="24" spans="1:58">
      <c r="A24" s="150"/>
      <c r="B24" s="408"/>
      <c r="C24" s="9">
        <v>0</v>
      </c>
      <c r="D24" s="111">
        <v>-179.5</v>
      </c>
      <c r="E24" s="771">
        <v>0</v>
      </c>
      <c r="F24" s="137">
        <v>0.1</v>
      </c>
      <c r="G24" s="775">
        <v>20.730660661169047</v>
      </c>
      <c r="H24" s="775">
        <v>1009.0897637104814</v>
      </c>
      <c r="I24" s="775">
        <v>300.33850214</v>
      </c>
      <c r="J24" s="783">
        <v>43.56559139330971</v>
      </c>
      <c r="K24" s="775">
        <v>23.580026360882989</v>
      </c>
      <c r="L24" s="775">
        <v>1014.3969360268238</v>
      </c>
      <c r="M24" s="775">
        <v>302.50950214</v>
      </c>
      <c r="N24" s="775">
        <v>68.758824800046895</v>
      </c>
      <c r="P24" s="9">
        <f t="shared" ref="P24:P87" si="0">C24</f>
        <v>0</v>
      </c>
      <c r="Q24" s="111">
        <f t="shared" ref="Q24:Q87" si="1">D24</f>
        <v>-179.5</v>
      </c>
      <c r="R24" s="771">
        <f t="shared" ref="R24:R87" si="2">E24</f>
        <v>0</v>
      </c>
      <c r="S24" s="771">
        <v>5.5259999999999998</v>
      </c>
      <c r="T24" s="771">
        <v>48.170182366101216</v>
      </c>
      <c r="U24" s="910"/>
      <c r="V24" s="910"/>
      <c r="W24" s="910"/>
      <c r="X24" s="910"/>
      <c r="Y24" s="910"/>
      <c r="Z24" s="910"/>
      <c r="AA24" s="910"/>
      <c r="AB24" s="910"/>
      <c r="AG24" s="150"/>
      <c r="AV24" s="174"/>
      <c r="AZ24" s="928"/>
      <c r="BA24" s="928"/>
      <c r="BB24" s="928"/>
      <c r="BC24" s="928"/>
      <c r="BD24" s="928"/>
      <c r="BE24" s="928"/>
      <c r="BF24" s="928"/>
    </row>
    <row r="25" spans="1:58">
      <c r="A25" s="150"/>
      <c r="B25" s="408"/>
      <c r="C25" s="9">
        <v>0</v>
      </c>
      <c r="D25" s="111">
        <v>179.5</v>
      </c>
      <c r="E25" s="771">
        <v>0</v>
      </c>
      <c r="F25" s="137">
        <v>0.1</v>
      </c>
      <c r="G25" s="775">
        <v>20.760022221408381</v>
      </c>
      <c r="H25" s="775">
        <v>1009.0568971126841</v>
      </c>
      <c r="I25" s="775">
        <v>300.379444412</v>
      </c>
      <c r="J25" s="783">
        <v>43.899932352211877</v>
      </c>
      <c r="K25" s="775">
        <v>23.621887430101165</v>
      </c>
      <c r="L25" s="775">
        <v>1014.3528335918631</v>
      </c>
      <c r="M25" s="775">
        <v>302.53844441199999</v>
      </c>
      <c r="N25" s="775">
        <v>68.733762700878955</v>
      </c>
      <c r="P25" s="9">
        <f t="shared" si="0"/>
        <v>0</v>
      </c>
      <c r="Q25" s="111">
        <f t="shared" si="1"/>
        <v>179.5</v>
      </c>
      <c r="R25" s="771">
        <f t="shared" si="2"/>
        <v>0</v>
      </c>
      <c r="S25" s="771">
        <v>5.6109999999999998</v>
      </c>
      <c r="T25" s="771">
        <v>48.333723524589161</v>
      </c>
      <c r="U25" s="910"/>
      <c r="V25" s="910"/>
      <c r="W25" s="910"/>
      <c r="X25" s="910"/>
      <c r="Y25" s="910"/>
      <c r="Z25" s="910"/>
      <c r="AA25" s="910"/>
      <c r="AB25" s="910"/>
      <c r="AG25" s="150"/>
      <c r="AV25" s="174"/>
      <c r="AZ25" s="928"/>
      <c r="BA25" s="928"/>
      <c r="BB25" s="928"/>
      <c r="BC25" s="928"/>
      <c r="BD25" s="928"/>
      <c r="BE25" s="928"/>
      <c r="BF25" s="930"/>
    </row>
    <row r="26" spans="1:58">
      <c r="A26" s="150"/>
      <c r="B26" s="408"/>
      <c r="C26" s="9">
        <v>89.5</v>
      </c>
      <c r="D26" s="111">
        <v>-179.5</v>
      </c>
      <c r="E26" s="771">
        <v>0</v>
      </c>
      <c r="F26" s="137">
        <v>0.1</v>
      </c>
      <c r="G26" s="775">
        <v>2.1421904402834837</v>
      </c>
      <c r="H26" s="775">
        <v>1014.0834328635223</v>
      </c>
      <c r="I26" s="775">
        <v>259.47907490599999</v>
      </c>
      <c r="J26" s="783">
        <v>5.3664770786933582</v>
      </c>
      <c r="K26" s="775">
        <v>5.2974709440623773</v>
      </c>
      <c r="L26" s="775">
        <v>1053.36388282284</v>
      </c>
      <c r="M26" s="775">
        <v>274.868074906</v>
      </c>
      <c r="N26" s="775">
        <v>21.67392680757407</v>
      </c>
      <c r="P26" s="9">
        <f t="shared" si="0"/>
        <v>89.5</v>
      </c>
      <c r="Q26" s="111">
        <f t="shared" si="1"/>
        <v>-179.5</v>
      </c>
      <c r="R26" s="771">
        <f t="shared" si="2"/>
        <v>0</v>
      </c>
      <c r="S26" s="771">
        <v>1.7070000000000001</v>
      </c>
      <c r="T26" s="771">
        <v>6.512578966912252</v>
      </c>
      <c r="U26" s="910"/>
      <c r="V26" s="910"/>
      <c r="W26" s="910"/>
      <c r="X26" s="910"/>
      <c r="Y26" s="910"/>
      <c r="Z26" s="910"/>
      <c r="AA26" s="910"/>
      <c r="AB26" s="910"/>
      <c r="AG26" s="150"/>
      <c r="AV26" s="174"/>
      <c r="AZ26" s="928"/>
      <c r="BA26" s="928"/>
      <c r="BB26" s="928"/>
      <c r="BC26" s="928"/>
      <c r="BD26" s="928"/>
      <c r="BE26" s="928"/>
      <c r="BF26" s="930"/>
    </row>
    <row r="27" spans="1:58">
      <c r="A27" s="150"/>
      <c r="B27" s="408"/>
      <c r="C27" s="9">
        <v>89.5</v>
      </c>
      <c r="D27" s="111">
        <v>179.5</v>
      </c>
      <c r="E27" s="771">
        <v>0</v>
      </c>
      <c r="F27" s="137">
        <v>0.1</v>
      </c>
      <c r="G27" s="775">
        <v>2.142256310788341</v>
      </c>
      <c r="H27" s="775">
        <v>1014.0843792936191</v>
      </c>
      <c r="I27" s="775">
        <v>259.48244667799997</v>
      </c>
      <c r="J27" s="783">
        <v>5.3666420932260683</v>
      </c>
      <c r="K27" s="775">
        <v>5.2966337170565154</v>
      </c>
      <c r="L27" s="775">
        <v>1053.3633306557188</v>
      </c>
      <c r="M27" s="775">
        <v>274.86644667799999</v>
      </c>
      <c r="N27" s="775">
        <v>21.674593262093804</v>
      </c>
      <c r="P27" s="9">
        <f t="shared" si="0"/>
        <v>89.5</v>
      </c>
      <c r="Q27" s="111">
        <f t="shared" si="1"/>
        <v>179.5</v>
      </c>
      <c r="R27" s="771">
        <f t="shared" si="2"/>
        <v>0</v>
      </c>
      <c r="S27" s="771">
        <v>1.708</v>
      </c>
      <c r="T27" s="771">
        <v>6.5117791034280526</v>
      </c>
      <c r="U27" s="910"/>
      <c r="V27" s="910"/>
      <c r="W27" s="910"/>
      <c r="X27" s="910"/>
      <c r="Y27" s="910"/>
      <c r="Z27" s="910"/>
      <c r="AA27" s="910"/>
      <c r="AB27" s="910"/>
      <c r="AG27" s="150"/>
      <c r="AV27" s="174"/>
      <c r="AZ27" s="928"/>
      <c r="BA27" s="928"/>
      <c r="BB27" s="928"/>
      <c r="BC27" s="928"/>
      <c r="BD27" s="928"/>
      <c r="BE27" s="928"/>
      <c r="BF27" s="930"/>
    </row>
    <row r="28" spans="1:58">
      <c r="A28" s="150"/>
      <c r="B28" s="408"/>
      <c r="C28" s="9">
        <v>-89.5</v>
      </c>
      <c r="D28" s="111">
        <v>-179.5</v>
      </c>
      <c r="E28" s="771">
        <v>2.9249335937500001</v>
      </c>
      <c r="F28" s="137">
        <v>0.1</v>
      </c>
      <c r="G28" s="775">
        <v>0.12157496130642342</v>
      </c>
      <c r="H28" s="775">
        <v>672.23325722048014</v>
      </c>
      <c r="I28" s="775">
        <v>227.038948624375</v>
      </c>
      <c r="J28" s="783">
        <v>0.48629984522569369</v>
      </c>
      <c r="K28" s="775">
        <v>0.91181220979817568</v>
      </c>
      <c r="L28" s="775">
        <v>699.03410709159164</v>
      </c>
      <c r="M28" s="775">
        <v>253.73394862437502</v>
      </c>
      <c r="N28" s="775">
        <v>2.1146071138707416</v>
      </c>
      <c r="P28" s="9">
        <f t="shared" si="0"/>
        <v>-89.5</v>
      </c>
      <c r="Q28" s="111">
        <f t="shared" si="1"/>
        <v>-179.5</v>
      </c>
      <c r="R28" s="771">
        <f t="shared" si="2"/>
        <v>2.9249335937500001</v>
      </c>
      <c r="S28" s="771">
        <v>1.242</v>
      </c>
      <c r="T28" s="771">
        <v>0.46935907192889698</v>
      </c>
      <c r="U28" s="910"/>
      <c r="V28" s="910"/>
      <c r="W28" s="910"/>
      <c r="X28" s="910"/>
      <c r="Y28" s="910"/>
      <c r="Z28" s="910"/>
      <c r="AA28" s="910"/>
      <c r="AB28" s="910"/>
      <c r="AG28" s="150"/>
      <c r="AV28" s="174"/>
      <c r="AZ28" s="928"/>
      <c r="BA28" s="928"/>
      <c r="BB28" s="928"/>
      <c r="BC28" s="928"/>
      <c r="BD28" s="928"/>
      <c r="BE28" s="928"/>
      <c r="BF28" s="930"/>
    </row>
    <row r="29" spans="1:58">
      <c r="A29" s="150"/>
      <c r="B29" s="408"/>
      <c r="C29" s="9">
        <v>-89.5</v>
      </c>
      <c r="D29" s="111">
        <v>179.5</v>
      </c>
      <c r="E29" s="771">
        <v>2.9271171874999999</v>
      </c>
      <c r="F29" s="479">
        <v>0.1</v>
      </c>
      <c r="G29" s="775">
        <v>0.12157640583376034</v>
      </c>
      <c r="H29" s="775">
        <v>672.03209878709106</v>
      </c>
      <c r="I29" s="775">
        <v>227.025216384375</v>
      </c>
      <c r="J29" s="784">
        <v>0.48530909541837119</v>
      </c>
      <c r="K29" s="775">
        <v>0.90982998791986225</v>
      </c>
      <c r="L29" s="775">
        <v>698.76467933870003</v>
      </c>
      <c r="M29" s="775">
        <v>253.70721638437499</v>
      </c>
      <c r="N29" s="775">
        <v>2.1126391833407534</v>
      </c>
      <c r="P29" s="9">
        <f t="shared" si="0"/>
        <v>-89.5</v>
      </c>
      <c r="Q29" s="111">
        <f t="shared" si="1"/>
        <v>179.5</v>
      </c>
      <c r="R29" s="771">
        <f t="shared" si="2"/>
        <v>2.9271171874999999</v>
      </c>
      <c r="S29" s="771">
        <v>1.2410000000000001</v>
      </c>
      <c r="T29" s="771">
        <v>0.46836812083497831</v>
      </c>
      <c r="U29" s="910"/>
      <c r="V29" s="910"/>
      <c r="W29" s="910"/>
      <c r="X29" s="910"/>
      <c r="Y29" s="910"/>
      <c r="Z29" s="910"/>
      <c r="AA29" s="910"/>
      <c r="AB29" s="910"/>
      <c r="AG29" s="150"/>
      <c r="AV29" s="174"/>
      <c r="AZ29" s="928"/>
      <c r="BA29" s="928"/>
      <c r="BB29" s="928"/>
      <c r="BC29" s="928"/>
      <c r="BD29" s="928"/>
      <c r="BE29" s="928"/>
      <c r="BF29" s="930"/>
    </row>
    <row r="30" spans="1:58">
      <c r="A30" s="150"/>
      <c r="B30" s="408"/>
      <c r="C30" s="9">
        <v>51</v>
      </c>
      <c r="D30" s="111">
        <v>10</v>
      </c>
      <c r="E30" s="21">
        <v>0.33436718750000399</v>
      </c>
      <c r="F30" s="137">
        <v>0.01</v>
      </c>
      <c r="G30" s="926">
        <v>7.2762562809205944</v>
      </c>
      <c r="H30" s="926">
        <v>976.34243408319799</v>
      </c>
      <c r="I30" s="926">
        <v>282.05132200868746</v>
      </c>
      <c r="J30" s="927">
        <v>15.041537911667556</v>
      </c>
      <c r="K30" s="926">
        <v>17.355389413202559</v>
      </c>
      <c r="L30" s="926">
        <v>1003.457387458727</v>
      </c>
      <c r="M30" s="926">
        <v>306.98232200868745</v>
      </c>
      <c r="N30" s="926">
        <v>41.945948961131279</v>
      </c>
      <c r="P30" s="9">
        <f t="shared" si="0"/>
        <v>51</v>
      </c>
      <c r="Q30" s="111">
        <f t="shared" si="1"/>
        <v>10</v>
      </c>
      <c r="R30" s="21">
        <f t="shared" si="2"/>
        <v>0.33436718750000399</v>
      </c>
      <c r="S30" s="21">
        <v>2.4420000000000002</v>
      </c>
      <c r="T30" s="21">
        <v>17.335347390668691</v>
      </c>
      <c r="U30" s="910"/>
      <c r="V30" s="910"/>
      <c r="W30" s="910"/>
      <c r="X30" s="910"/>
      <c r="Y30" s="910"/>
      <c r="Z30" s="910"/>
      <c r="AA30" s="910"/>
      <c r="AB30" s="910"/>
      <c r="AV30" s="174"/>
      <c r="AZ30" s="928"/>
      <c r="BA30" s="928"/>
      <c r="BB30" s="928"/>
      <c r="BC30" s="928"/>
      <c r="BD30" s="928"/>
      <c r="BE30" s="928"/>
      <c r="BF30" s="930"/>
    </row>
    <row r="31" spans="1:58">
      <c r="A31" s="150"/>
      <c r="B31" s="408"/>
      <c r="C31" s="9">
        <v>51</v>
      </c>
      <c r="D31" s="111">
        <v>10</v>
      </c>
      <c r="E31" s="771">
        <v>0.33436718750000399</v>
      </c>
      <c r="F31" s="137">
        <v>0.1</v>
      </c>
      <c r="G31" s="775">
        <v>7.2762562809205944</v>
      </c>
      <c r="H31" s="775">
        <v>976.34243408319799</v>
      </c>
      <c r="I31" s="775">
        <v>282.05132200868746</v>
      </c>
      <c r="J31" s="783">
        <v>15.041537911667556</v>
      </c>
      <c r="K31" s="775">
        <v>15.773071734153719</v>
      </c>
      <c r="L31" s="775">
        <v>999.97546724666643</v>
      </c>
      <c r="M31" s="775">
        <v>304.73732200868744</v>
      </c>
      <c r="N31" s="775">
        <v>38.55784505178098</v>
      </c>
      <c r="P31" s="9">
        <f t="shared" si="0"/>
        <v>51</v>
      </c>
      <c r="Q31" s="111">
        <f t="shared" si="1"/>
        <v>10</v>
      </c>
      <c r="R31" s="771">
        <f t="shared" si="2"/>
        <v>0.33436718750000399</v>
      </c>
      <c r="S31" s="771">
        <v>2.4420000000000002</v>
      </c>
      <c r="T31" s="771">
        <v>17.335347390668691</v>
      </c>
      <c r="U31" s="910"/>
      <c r="V31" s="910"/>
      <c r="W31" s="910"/>
      <c r="X31" s="910"/>
      <c r="Y31" s="910"/>
      <c r="Z31" s="910"/>
      <c r="AA31" s="910"/>
      <c r="AB31" s="910"/>
      <c r="AG31" s="150"/>
      <c r="AV31" s="174"/>
      <c r="AZ31" s="928"/>
      <c r="BA31" s="928"/>
      <c r="BB31" s="928"/>
      <c r="BC31" s="928"/>
      <c r="BD31" s="928"/>
      <c r="BE31" s="928"/>
      <c r="BF31" s="930"/>
    </row>
    <row r="32" spans="1:58">
      <c r="A32" s="150"/>
      <c r="B32" s="408"/>
      <c r="C32" s="9">
        <v>51</v>
      </c>
      <c r="D32" s="111">
        <v>10</v>
      </c>
      <c r="E32" s="771">
        <v>0.33436718750000399</v>
      </c>
      <c r="F32" s="137">
        <v>1</v>
      </c>
      <c r="G32" s="775">
        <v>7.2762562809205944</v>
      </c>
      <c r="H32" s="775">
        <v>976.34243408319799</v>
      </c>
      <c r="I32" s="775">
        <v>282.05132200868746</v>
      </c>
      <c r="J32" s="783">
        <v>15.041537911667556</v>
      </c>
      <c r="K32" s="775">
        <v>14.218812886652294</v>
      </c>
      <c r="L32" s="775">
        <v>995.27187330502943</v>
      </c>
      <c r="M32" s="775">
        <v>300.00132200868745</v>
      </c>
      <c r="N32" s="775">
        <v>33.893064307023323</v>
      </c>
      <c r="P32" s="9">
        <f t="shared" si="0"/>
        <v>51</v>
      </c>
      <c r="Q32" s="111">
        <f t="shared" si="1"/>
        <v>10</v>
      </c>
      <c r="R32" s="771">
        <f t="shared" si="2"/>
        <v>0.33436718750000399</v>
      </c>
      <c r="S32" s="771">
        <v>2.4420000000000002</v>
      </c>
      <c r="T32" s="771">
        <v>17.335347390668691</v>
      </c>
      <c r="U32" s="910"/>
      <c r="V32" s="910"/>
      <c r="W32" s="910"/>
      <c r="X32" s="910"/>
      <c r="Y32" s="910"/>
      <c r="Z32" s="910"/>
      <c r="AA32" s="910"/>
      <c r="AB32" s="910"/>
      <c r="AG32" s="150"/>
      <c r="AV32" s="174"/>
      <c r="AZ32" s="928"/>
      <c r="BA32" s="928"/>
      <c r="BB32" s="928"/>
      <c r="BC32" s="928"/>
      <c r="BD32" s="928"/>
      <c r="BE32" s="928"/>
      <c r="BF32" s="930"/>
    </row>
    <row r="33" spans="1:58">
      <c r="A33" s="150"/>
      <c r="B33" s="408"/>
      <c r="C33" s="9">
        <v>51</v>
      </c>
      <c r="D33" s="111">
        <v>10</v>
      </c>
      <c r="E33" s="771">
        <v>0.33436718750000399</v>
      </c>
      <c r="F33" s="137">
        <v>10</v>
      </c>
      <c r="G33" s="775">
        <v>7.2762562809205944</v>
      </c>
      <c r="H33" s="775">
        <v>976.34243408319799</v>
      </c>
      <c r="I33" s="775">
        <v>282.05132200868746</v>
      </c>
      <c r="J33" s="783">
        <v>15.041537911667556</v>
      </c>
      <c r="K33" s="775">
        <v>11.314723821494896</v>
      </c>
      <c r="L33" s="775">
        <v>986.72616050870499</v>
      </c>
      <c r="M33" s="775">
        <v>292.21732200868746</v>
      </c>
      <c r="N33" s="775">
        <v>25.440341303364708</v>
      </c>
      <c r="P33" s="9">
        <f t="shared" si="0"/>
        <v>51</v>
      </c>
      <c r="Q33" s="111">
        <f t="shared" si="1"/>
        <v>10</v>
      </c>
      <c r="R33" s="771">
        <f t="shared" si="2"/>
        <v>0.33436718750000399</v>
      </c>
      <c r="S33" s="771">
        <v>2.4420000000000002</v>
      </c>
      <c r="T33" s="771">
        <v>17.335347390668691</v>
      </c>
      <c r="U33" s="910"/>
      <c r="V33" s="910"/>
      <c r="W33" s="910"/>
      <c r="X33" s="910"/>
      <c r="Y33" s="910"/>
      <c r="Z33" s="910"/>
      <c r="AA33" s="910"/>
      <c r="AB33" s="910"/>
      <c r="AG33" s="150"/>
      <c r="AV33" s="174"/>
      <c r="AZ33" s="928"/>
      <c r="BA33" s="928"/>
      <c r="BB33" s="928"/>
      <c r="BC33" s="928"/>
      <c r="BD33" s="928"/>
      <c r="BE33" s="928"/>
      <c r="BF33" s="930"/>
    </row>
    <row r="34" spans="1:58">
      <c r="A34" s="150"/>
      <c r="B34" s="408"/>
      <c r="C34" s="9">
        <v>-51</v>
      </c>
      <c r="D34" s="111">
        <v>-10</v>
      </c>
      <c r="E34" s="771">
        <v>0</v>
      </c>
      <c r="F34" s="137">
        <v>0.01</v>
      </c>
      <c r="G34" s="775">
        <v>4.7285461328366871</v>
      </c>
      <c r="H34" s="775">
        <v>1000.3306966521627</v>
      </c>
      <c r="I34" s="775">
        <v>275.16395045500002</v>
      </c>
      <c r="J34" s="783">
        <v>9.8040589622465042</v>
      </c>
      <c r="K34" s="775">
        <v>7.9892331574043416</v>
      </c>
      <c r="L34" s="775">
        <v>1040.3196851313839</v>
      </c>
      <c r="M34" s="775">
        <v>281.22395045500002</v>
      </c>
      <c r="N34" s="775">
        <v>37.166432598337842</v>
      </c>
      <c r="P34" s="9">
        <f t="shared" si="0"/>
        <v>-51</v>
      </c>
      <c r="Q34" s="111">
        <f t="shared" si="1"/>
        <v>-10</v>
      </c>
      <c r="R34" s="771">
        <f t="shared" si="2"/>
        <v>0</v>
      </c>
      <c r="S34" s="771">
        <v>2.3580000000000001</v>
      </c>
      <c r="T34" s="771">
        <v>12.924759423355258</v>
      </c>
      <c r="U34" s="910"/>
      <c r="V34" s="910"/>
      <c r="W34" s="910"/>
      <c r="X34" s="910"/>
      <c r="Y34" s="910"/>
      <c r="Z34" s="910"/>
      <c r="AA34" s="910"/>
      <c r="AB34" s="910"/>
      <c r="AG34" s="150"/>
      <c r="AV34" s="174"/>
      <c r="AZ34" s="928"/>
      <c r="BA34" s="928"/>
      <c r="BB34" s="928"/>
      <c r="BC34" s="928"/>
      <c r="BD34" s="928"/>
      <c r="BE34" s="928"/>
      <c r="BF34" s="930"/>
    </row>
    <row r="35" spans="1:58">
      <c r="A35" s="150"/>
      <c r="B35" s="408"/>
      <c r="C35" s="9">
        <v>-51</v>
      </c>
      <c r="D35" s="111">
        <v>-10</v>
      </c>
      <c r="E35" s="771">
        <v>0</v>
      </c>
      <c r="F35" s="137">
        <v>0.1</v>
      </c>
      <c r="G35" s="775">
        <v>4.7285461328366871</v>
      </c>
      <c r="H35" s="775">
        <v>1000.3306966521627</v>
      </c>
      <c r="I35" s="775">
        <v>275.16395045500002</v>
      </c>
      <c r="J35" s="783">
        <v>9.8040589622465042</v>
      </c>
      <c r="K35" s="775">
        <v>7.5502752905582202</v>
      </c>
      <c r="L35" s="775">
        <v>1035.4688078342422</v>
      </c>
      <c r="M35" s="775">
        <v>280.44795045500001</v>
      </c>
      <c r="N35" s="775">
        <v>32.878844140396687</v>
      </c>
      <c r="P35" s="9">
        <f t="shared" si="0"/>
        <v>-51</v>
      </c>
      <c r="Q35" s="111">
        <f t="shared" si="1"/>
        <v>-10</v>
      </c>
      <c r="R35" s="771">
        <f t="shared" si="2"/>
        <v>0</v>
      </c>
      <c r="S35" s="771">
        <v>2.3580000000000001</v>
      </c>
      <c r="T35" s="771">
        <v>12.924759423355258</v>
      </c>
      <c r="U35" s="910"/>
      <c r="V35" s="910"/>
      <c r="W35" s="910"/>
      <c r="X35" s="910"/>
      <c r="Y35" s="910"/>
      <c r="Z35" s="910"/>
      <c r="AA35" s="910"/>
      <c r="AB35" s="910"/>
      <c r="AG35" s="150"/>
      <c r="AV35" s="174"/>
      <c r="AZ35" s="928"/>
      <c r="BA35" s="928"/>
      <c r="BB35" s="928"/>
      <c r="BC35" s="928"/>
      <c r="BD35" s="928"/>
      <c r="BE35" s="928"/>
      <c r="BF35" s="930"/>
    </row>
    <row r="36" spans="1:58">
      <c r="A36" s="150"/>
      <c r="B36" s="408"/>
      <c r="C36" s="9">
        <v>-51</v>
      </c>
      <c r="D36" s="111">
        <v>-10</v>
      </c>
      <c r="E36" s="771">
        <v>0</v>
      </c>
      <c r="F36" s="479">
        <v>1</v>
      </c>
      <c r="G36" s="775">
        <v>4.7285461328366871</v>
      </c>
      <c r="H36" s="775">
        <v>1000.3306966521627</v>
      </c>
      <c r="I36" s="775">
        <v>275.16395045500002</v>
      </c>
      <c r="J36" s="784">
        <v>9.8040589622465042</v>
      </c>
      <c r="K36" s="775">
        <v>6.9753304763520259</v>
      </c>
      <c r="L36" s="775">
        <v>1027.3860122884171</v>
      </c>
      <c r="M36" s="775">
        <v>279.43495045499998</v>
      </c>
      <c r="N36" s="775">
        <v>25.950509153205864</v>
      </c>
      <c r="P36" s="9">
        <f t="shared" si="0"/>
        <v>-51</v>
      </c>
      <c r="Q36" s="111">
        <f t="shared" si="1"/>
        <v>-10</v>
      </c>
      <c r="R36" s="771">
        <f t="shared" si="2"/>
        <v>0</v>
      </c>
      <c r="S36" s="771">
        <v>2.3580000000000001</v>
      </c>
      <c r="T36" s="771">
        <v>12.924759423355258</v>
      </c>
      <c r="U36" s="910"/>
      <c r="V36" s="910"/>
      <c r="W36" s="910"/>
      <c r="X36" s="910"/>
      <c r="Y36" s="910"/>
      <c r="Z36" s="910"/>
      <c r="AA36" s="910"/>
      <c r="AB36" s="910"/>
      <c r="AG36" s="150"/>
      <c r="AV36" s="174"/>
      <c r="AZ36" s="928"/>
      <c r="BA36" s="928"/>
      <c r="BB36" s="928"/>
      <c r="BC36" s="928"/>
      <c r="BD36" s="928"/>
      <c r="BE36" s="928"/>
      <c r="BF36" s="930"/>
    </row>
    <row r="37" spans="1:58">
      <c r="A37" s="150"/>
      <c r="B37" s="408"/>
      <c r="C37" s="9">
        <v>-51</v>
      </c>
      <c r="D37" s="111">
        <v>-10</v>
      </c>
      <c r="E37" s="771">
        <v>0</v>
      </c>
      <c r="F37" s="479">
        <v>10</v>
      </c>
      <c r="G37" s="775">
        <v>4.7285461328366871</v>
      </c>
      <c r="H37" s="775">
        <v>1000.3306966521627</v>
      </c>
      <c r="I37" s="775">
        <v>275.16395045500002</v>
      </c>
      <c r="J37" s="784">
        <v>9.8040589622465042</v>
      </c>
      <c r="K37" s="775">
        <v>6.0354206931279855</v>
      </c>
      <c r="L37" s="775">
        <v>1016.5692858973259</v>
      </c>
      <c r="M37" s="775">
        <v>277.61995045499998</v>
      </c>
      <c r="N37" s="775">
        <v>16.966371491218631</v>
      </c>
      <c r="P37" s="9">
        <f t="shared" si="0"/>
        <v>-51</v>
      </c>
      <c r="Q37" s="111">
        <f t="shared" si="1"/>
        <v>-10</v>
      </c>
      <c r="R37" s="771">
        <f t="shared" si="2"/>
        <v>0</v>
      </c>
      <c r="S37" s="771">
        <v>2.3580000000000001</v>
      </c>
      <c r="T37" s="771">
        <v>12.924759423355258</v>
      </c>
      <c r="U37" s="910"/>
      <c r="V37" s="910"/>
      <c r="W37" s="910"/>
      <c r="X37" s="910"/>
      <c r="Y37" s="910"/>
      <c r="Z37" s="910"/>
      <c r="AA37" s="910"/>
      <c r="AB37" s="910"/>
      <c r="AG37" s="150"/>
      <c r="AV37" s="174"/>
      <c r="AZ37" s="928"/>
      <c r="BA37" s="928"/>
      <c r="BB37" s="928"/>
      <c r="BC37" s="928"/>
      <c r="BD37" s="928"/>
      <c r="BE37" s="928"/>
      <c r="BF37" s="930"/>
    </row>
    <row r="38" spans="1:58">
      <c r="A38" s="150"/>
      <c r="B38" s="408"/>
      <c r="C38" s="9">
        <v>51.5</v>
      </c>
      <c r="D38" s="8">
        <v>-0.14000000000000001</v>
      </c>
      <c r="E38" s="771">
        <v>3.1382983999999003E-2</v>
      </c>
      <c r="F38" s="479">
        <v>1.5</v>
      </c>
      <c r="G38" s="775">
        <v>8.2893162341628077</v>
      </c>
      <c r="H38" s="775">
        <v>1011.6640414408023</v>
      </c>
      <c r="I38" s="591">
        <v>284.12538588201215</v>
      </c>
      <c r="J38" s="591">
        <v>16.672651432748772</v>
      </c>
      <c r="K38" s="591">
        <v>14.177425215628759</v>
      </c>
      <c r="L38" s="591">
        <v>1032.6682991742064</v>
      </c>
      <c r="M38" s="591">
        <v>296.99488094029562</v>
      </c>
      <c r="N38" s="591">
        <v>34.563188230702508</v>
      </c>
      <c r="P38" s="9">
        <f t="shared" si="0"/>
        <v>51.5</v>
      </c>
      <c r="Q38" s="8">
        <f t="shared" si="1"/>
        <v>-0.14000000000000001</v>
      </c>
      <c r="R38" s="771">
        <f t="shared" si="2"/>
        <v>3.1382983999999003E-2</v>
      </c>
      <c r="S38" s="771">
        <v>2.74024</v>
      </c>
      <c r="T38" s="771">
        <v>19.719716471853609</v>
      </c>
      <c r="U38" s="910"/>
      <c r="V38" s="910"/>
      <c r="W38" s="910"/>
      <c r="X38" s="910"/>
      <c r="Y38" s="910"/>
      <c r="Z38" s="910"/>
      <c r="AA38" s="910"/>
      <c r="AB38" s="910"/>
      <c r="AG38" s="150"/>
      <c r="AV38" s="174"/>
      <c r="AZ38" s="928"/>
      <c r="BA38" s="928"/>
      <c r="BB38" s="928"/>
      <c r="BC38" s="928"/>
      <c r="BD38" s="928"/>
      <c r="BE38" s="928"/>
      <c r="BF38" s="930"/>
    </row>
    <row r="39" spans="1:58">
      <c r="A39" s="150"/>
      <c r="B39" s="408"/>
      <c r="C39" s="9">
        <v>41.9</v>
      </c>
      <c r="D39" s="8">
        <v>12.49</v>
      </c>
      <c r="E39" s="771">
        <v>4.6122988010001503E-2</v>
      </c>
      <c r="F39" s="479">
        <v>1.5</v>
      </c>
      <c r="G39" s="775">
        <v>10.769402891479649</v>
      </c>
      <c r="H39" s="775">
        <v>1010.5057394388057</v>
      </c>
      <c r="I39" s="591">
        <v>289.60429014703328</v>
      </c>
      <c r="J39" s="591">
        <v>19.6903862049531</v>
      </c>
      <c r="K39" s="591">
        <v>19.148366677647111</v>
      </c>
      <c r="L39" s="591">
        <v>1025.7471745397629</v>
      </c>
      <c r="M39" s="591">
        <v>304.67889306203716</v>
      </c>
      <c r="N39" s="591">
        <v>37.316987842144115</v>
      </c>
      <c r="P39" s="9">
        <f t="shared" si="0"/>
        <v>41.9</v>
      </c>
      <c r="Q39" s="8">
        <f t="shared" si="1"/>
        <v>12.49</v>
      </c>
      <c r="R39" s="771">
        <f t="shared" si="2"/>
        <v>4.6122988010001503E-2</v>
      </c>
      <c r="S39" s="771">
        <v>2.8262960000000001</v>
      </c>
      <c r="T39" s="771">
        <v>22.041313541564048</v>
      </c>
      <c r="U39" s="910"/>
      <c r="V39" s="910"/>
      <c r="W39" s="910"/>
      <c r="X39" s="910"/>
      <c r="Y39" s="910"/>
      <c r="Z39" s="910"/>
      <c r="AA39" s="910"/>
      <c r="AB39" s="910"/>
      <c r="AG39" s="150"/>
      <c r="AV39" s="174"/>
      <c r="AZ39" s="928"/>
      <c r="BA39" s="928"/>
      <c r="BB39" s="928"/>
      <c r="BC39" s="928"/>
      <c r="BD39" s="928"/>
      <c r="BE39" s="928"/>
      <c r="BF39" s="930"/>
    </row>
    <row r="40" spans="1:58">
      <c r="A40" s="150"/>
      <c r="B40" s="408"/>
      <c r="C40" s="9">
        <v>33.94</v>
      </c>
      <c r="D40" s="8">
        <v>18.43</v>
      </c>
      <c r="E40" s="771">
        <v>0</v>
      </c>
      <c r="F40" s="479">
        <v>1.5</v>
      </c>
      <c r="G40" s="775">
        <v>13.365288385747798</v>
      </c>
      <c r="H40" s="775">
        <v>1016.0943229915885</v>
      </c>
      <c r="I40" s="591">
        <v>293.29170840538399</v>
      </c>
      <c r="J40" s="591">
        <v>19.54079418273173</v>
      </c>
      <c r="K40" s="591">
        <v>21.814893078095565</v>
      </c>
      <c r="L40" s="591">
        <v>1029.0026832130538</v>
      </c>
      <c r="M40" s="591">
        <v>300.89441279363416</v>
      </c>
      <c r="N40" s="591">
        <v>35.745677644480836</v>
      </c>
      <c r="P40" s="9">
        <f t="shared" si="0"/>
        <v>33.94</v>
      </c>
      <c r="Q40" s="8">
        <f t="shared" si="1"/>
        <v>18.43</v>
      </c>
      <c r="R40" s="771">
        <f t="shared" si="2"/>
        <v>0</v>
      </c>
      <c r="S40" s="771">
        <v>3.5294687999999996</v>
      </c>
      <c r="T40" s="771">
        <v>23.182712833003837</v>
      </c>
      <c r="U40" s="910"/>
      <c r="V40" s="910"/>
      <c r="W40" s="910"/>
      <c r="X40" s="910"/>
      <c r="Y40" s="910"/>
      <c r="Z40" s="910"/>
      <c r="AA40" s="910"/>
      <c r="AB40" s="910"/>
      <c r="AG40" s="150"/>
      <c r="AV40" s="174"/>
      <c r="AZ40" s="928"/>
      <c r="BA40" s="928"/>
      <c r="BB40" s="928"/>
      <c r="BC40" s="928"/>
      <c r="BD40" s="928"/>
      <c r="BE40" s="928"/>
      <c r="BF40" s="930"/>
    </row>
    <row r="41" spans="1:58">
      <c r="A41" s="150"/>
      <c r="B41" s="408"/>
      <c r="C41" s="9">
        <v>51.5</v>
      </c>
      <c r="D41" s="8">
        <v>-0.14000000000000001</v>
      </c>
      <c r="E41" s="771">
        <v>3.1382983999999003E-2</v>
      </c>
      <c r="F41" s="137">
        <v>0.75</v>
      </c>
      <c r="G41" s="775">
        <v>8.2893162341628077</v>
      </c>
      <c r="H41" s="775">
        <v>1011.6640414408023</v>
      </c>
      <c r="I41" s="591">
        <v>284.12538588201215</v>
      </c>
      <c r="J41" s="591">
        <v>16.672651432748772</v>
      </c>
      <c r="K41" s="591">
        <v>14.787358716016229</v>
      </c>
      <c r="L41" s="591">
        <v>1034.5824022803299</v>
      </c>
      <c r="M41" s="591">
        <v>298.6544250668432</v>
      </c>
      <c r="N41" s="591">
        <v>36.530943924490657</v>
      </c>
      <c r="P41" s="9">
        <f t="shared" si="0"/>
        <v>51.5</v>
      </c>
      <c r="Q41" s="8">
        <f t="shared" si="1"/>
        <v>-0.14000000000000001</v>
      </c>
      <c r="R41" s="771">
        <f t="shared" si="2"/>
        <v>3.1382983999999003E-2</v>
      </c>
      <c r="S41" s="771">
        <v>2.74024</v>
      </c>
      <c r="T41" s="771">
        <v>19.719716471853609</v>
      </c>
      <c r="U41" s="910"/>
      <c r="V41" s="910"/>
      <c r="W41" s="910"/>
      <c r="X41" s="910"/>
      <c r="Y41" s="910"/>
      <c r="Z41" s="910"/>
      <c r="AA41" s="910"/>
      <c r="AB41" s="910"/>
      <c r="AG41" s="150"/>
      <c r="AV41" s="174"/>
      <c r="AZ41" s="928"/>
      <c r="BA41" s="928"/>
      <c r="BB41" s="928"/>
      <c r="BC41" s="928"/>
      <c r="BD41" s="928"/>
      <c r="BE41" s="928"/>
      <c r="BF41" s="930"/>
    </row>
    <row r="42" spans="1:58">
      <c r="A42" s="150"/>
      <c r="B42" s="408"/>
      <c r="C42" s="9">
        <v>41.9</v>
      </c>
      <c r="D42" s="8">
        <v>12.49</v>
      </c>
      <c r="E42" s="771">
        <v>4.6122988010001503E-2</v>
      </c>
      <c r="F42" s="137">
        <v>0.75</v>
      </c>
      <c r="G42" s="775">
        <v>10.769402891479649</v>
      </c>
      <c r="H42" s="775">
        <v>1010.5057394388057</v>
      </c>
      <c r="I42" s="591">
        <v>289.60429014703328</v>
      </c>
      <c r="J42" s="591">
        <v>19.6903862049531</v>
      </c>
      <c r="K42" s="591">
        <v>19.917400551154891</v>
      </c>
      <c r="L42" s="591">
        <v>1027.3552769488081</v>
      </c>
      <c r="M42" s="591">
        <v>305.70182218727786</v>
      </c>
      <c r="N42" s="591">
        <v>39.173653876219362</v>
      </c>
      <c r="P42" s="9">
        <f t="shared" si="0"/>
        <v>41.9</v>
      </c>
      <c r="Q42" s="8">
        <f t="shared" si="1"/>
        <v>12.49</v>
      </c>
      <c r="R42" s="771">
        <f t="shared" si="2"/>
        <v>4.6122988010001503E-2</v>
      </c>
      <c r="S42" s="771">
        <v>2.8262960000000001</v>
      </c>
      <c r="T42" s="771">
        <v>22.041313541564048</v>
      </c>
      <c r="U42" s="910"/>
      <c r="V42" s="910"/>
      <c r="W42" s="910"/>
      <c r="X42" s="910"/>
      <c r="Y42" s="910"/>
      <c r="Z42" s="910"/>
      <c r="AA42" s="910"/>
      <c r="AB42" s="910"/>
      <c r="AG42" s="150"/>
      <c r="AV42" s="174"/>
      <c r="AZ42" s="928"/>
      <c r="BA42" s="928"/>
      <c r="BB42" s="928"/>
      <c r="BC42" s="928"/>
      <c r="BD42" s="928"/>
      <c r="BE42" s="928"/>
      <c r="BF42" s="930"/>
    </row>
    <row r="43" spans="1:58">
      <c r="A43" s="150"/>
      <c r="B43" s="408"/>
      <c r="C43" s="9">
        <v>33.94</v>
      </c>
      <c r="D43" s="8">
        <v>18.43</v>
      </c>
      <c r="E43" s="771">
        <v>0</v>
      </c>
      <c r="F43" s="137">
        <v>0.75</v>
      </c>
      <c r="G43" s="775">
        <v>13.365288385747798</v>
      </c>
      <c r="H43" s="775">
        <v>1016.0943229915885</v>
      </c>
      <c r="I43" s="591">
        <v>293.29170840538399</v>
      </c>
      <c r="J43" s="591">
        <v>19.54079418273173</v>
      </c>
      <c r="K43" s="591">
        <v>22.367189715481047</v>
      </c>
      <c r="L43" s="591">
        <v>1030.5197577312683</v>
      </c>
      <c r="M43" s="591">
        <v>301.22362809258402</v>
      </c>
      <c r="N43" s="591">
        <v>37.655851259206571</v>
      </c>
      <c r="P43" s="9">
        <f t="shared" si="0"/>
        <v>33.94</v>
      </c>
      <c r="Q43" s="8">
        <f t="shared" si="1"/>
        <v>18.43</v>
      </c>
      <c r="R43" s="771">
        <f t="shared" si="2"/>
        <v>0</v>
      </c>
      <c r="S43" s="771">
        <v>3.5294687999999996</v>
      </c>
      <c r="T43" s="771">
        <v>23.182712833003837</v>
      </c>
      <c r="U43" s="910"/>
      <c r="V43" s="910"/>
      <c r="W43" s="910"/>
      <c r="X43" s="910"/>
      <c r="Y43" s="910"/>
      <c r="Z43" s="910"/>
      <c r="AA43" s="910"/>
      <c r="AB43" s="910"/>
      <c r="AG43" s="150"/>
      <c r="AV43" s="174"/>
      <c r="AZ43" s="928"/>
      <c r="BA43" s="928"/>
      <c r="BB43" s="928"/>
      <c r="BC43" s="928"/>
      <c r="BD43" s="928"/>
      <c r="BE43" s="928"/>
      <c r="BF43" s="930"/>
    </row>
    <row r="44" spans="1:58">
      <c r="A44" s="150"/>
      <c r="B44" s="408"/>
      <c r="C44" s="9">
        <v>51.5</v>
      </c>
      <c r="D44" s="8">
        <v>-0.14000000000000001</v>
      </c>
      <c r="E44" s="771">
        <v>3.1382983999999003E-2</v>
      </c>
      <c r="F44" s="137">
        <v>0.35</v>
      </c>
      <c r="G44" s="775">
        <v>8.2893162341628077</v>
      </c>
      <c r="H44" s="775">
        <v>1011.6640414408023</v>
      </c>
      <c r="I44" s="591">
        <v>284.12538588201215</v>
      </c>
      <c r="J44" s="591">
        <v>16.672651432748772</v>
      </c>
      <c r="K44" s="591">
        <v>15.318571298842034</v>
      </c>
      <c r="L44" s="591">
        <v>1036.3080025285981</v>
      </c>
      <c r="M44" s="591">
        <v>300.27200721166105</v>
      </c>
      <c r="N44" s="591">
        <v>38.540703517704401</v>
      </c>
      <c r="P44" s="9">
        <f t="shared" si="0"/>
        <v>51.5</v>
      </c>
      <c r="Q44" s="8">
        <f t="shared" si="1"/>
        <v>-0.14000000000000001</v>
      </c>
      <c r="R44" s="771">
        <f t="shared" si="2"/>
        <v>3.1382983999999003E-2</v>
      </c>
      <c r="S44" s="771">
        <v>2.74024</v>
      </c>
      <c r="T44" s="771">
        <v>19.719716471853609</v>
      </c>
      <c r="U44" s="910"/>
      <c r="V44" s="910"/>
      <c r="W44" s="910"/>
      <c r="X44" s="910"/>
      <c r="Y44" s="910"/>
      <c r="Z44" s="910"/>
      <c r="AA44" s="910"/>
      <c r="AB44" s="910"/>
      <c r="AG44" s="150"/>
      <c r="AV44" s="174"/>
      <c r="AZ44" s="928"/>
      <c r="BA44" s="928"/>
      <c r="BB44" s="928"/>
      <c r="BC44" s="928"/>
      <c r="BD44" s="928"/>
      <c r="BE44" s="928"/>
      <c r="BF44" s="930"/>
    </row>
    <row r="45" spans="1:58">
      <c r="A45" s="150"/>
      <c r="B45" s="408"/>
      <c r="C45" s="9">
        <v>41.9</v>
      </c>
      <c r="D45" s="8">
        <v>12.49</v>
      </c>
      <c r="E45" s="771">
        <v>4.6122988010001503E-2</v>
      </c>
      <c r="F45" s="137">
        <v>0.35</v>
      </c>
      <c r="G45" s="775">
        <v>10.769402891479649</v>
      </c>
      <c r="H45" s="775">
        <v>1010.5057394388057</v>
      </c>
      <c r="I45" s="591">
        <v>289.60429014703328</v>
      </c>
      <c r="J45" s="591">
        <v>19.6903862049531</v>
      </c>
      <c r="K45" s="591">
        <v>20.641784499718348</v>
      </c>
      <c r="L45" s="591">
        <v>1028.7818429712718</v>
      </c>
      <c r="M45" s="591">
        <v>306.65803123658651</v>
      </c>
      <c r="N45" s="591">
        <v>40.922854880562575</v>
      </c>
      <c r="P45" s="9">
        <f t="shared" si="0"/>
        <v>41.9</v>
      </c>
      <c r="Q45" s="8">
        <f t="shared" si="1"/>
        <v>12.49</v>
      </c>
      <c r="R45" s="771">
        <f t="shared" si="2"/>
        <v>4.6122988010001503E-2</v>
      </c>
      <c r="S45" s="771">
        <v>2.8262960000000001</v>
      </c>
      <c r="T45" s="771">
        <v>22.041313541564048</v>
      </c>
      <c r="U45" s="910"/>
      <c r="V45" s="910"/>
      <c r="W45" s="910"/>
      <c r="X45" s="910"/>
      <c r="Y45" s="910"/>
      <c r="Z45" s="910"/>
      <c r="AA45" s="910"/>
      <c r="AB45" s="910"/>
      <c r="AG45" s="150"/>
      <c r="AV45" s="174"/>
      <c r="AZ45" s="928"/>
      <c r="BA45" s="928"/>
      <c r="BB45" s="928"/>
      <c r="BC45" s="928"/>
      <c r="BD45" s="928"/>
      <c r="BE45" s="928"/>
      <c r="BF45" s="930"/>
    </row>
    <row r="46" spans="1:58">
      <c r="A46" s="150"/>
      <c r="B46" s="408"/>
      <c r="C46" s="9">
        <v>33.94</v>
      </c>
      <c r="D46" s="8">
        <v>18.43</v>
      </c>
      <c r="E46" s="771">
        <v>0</v>
      </c>
      <c r="F46" s="137">
        <v>0.35</v>
      </c>
      <c r="G46" s="775">
        <v>13.365288385747798</v>
      </c>
      <c r="H46" s="775">
        <v>1016.0943229915885</v>
      </c>
      <c r="I46" s="591">
        <v>293.29170840538399</v>
      </c>
      <c r="J46" s="591">
        <v>19.54079418273173</v>
      </c>
      <c r="K46" s="591">
        <v>22.926390273003928</v>
      </c>
      <c r="L46" s="591">
        <v>1031.7918943129953</v>
      </c>
      <c r="M46" s="591">
        <v>301.53241649169507</v>
      </c>
      <c r="N46" s="591">
        <v>39.43256269275409</v>
      </c>
      <c r="P46" s="9">
        <f t="shared" si="0"/>
        <v>33.94</v>
      </c>
      <c r="Q46" s="8">
        <f t="shared" si="1"/>
        <v>18.43</v>
      </c>
      <c r="R46" s="771">
        <f t="shared" si="2"/>
        <v>0</v>
      </c>
      <c r="S46" s="771">
        <v>3.5294687999999996</v>
      </c>
      <c r="T46" s="771">
        <v>23.182712833003837</v>
      </c>
      <c r="U46" s="910"/>
      <c r="V46" s="910"/>
      <c r="W46" s="910"/>
      <c r="X46" s="910"/>
      <c r="Y46" s="910"/>
      <c r="Z46" s="910"/>
      <c r="AA46" s="910"/>
      <c r="AB46" s="910"/>
      <c r="AG46" s="150"/>
      <c r="AV46" s="174"/>
      <c r="AZ46" s="928"/>
      <c r="BA46" s="928"/>
      <c r="BB46" s="928"/>
      <c r="BC46" s="928"/>
      <c r="BD46" s="928"/>
      <c r="BE46" s="928"/>
      <c r="BF46" s="930"/>
    </row>
    <row r="47" spans="1:58">
      <c r="A47" s="150"/>
      <c r="B47" s="408"/>
      <c r="C47" s="9">
        <v>51.5</v>
      </c>
      <c r="D47" s="8">
        <v>-0.14000000000000001</v>
      </c>
      <c r="E47" s="771">
        <v>3.1382983999999003E-2</v>
      </c>
      <c r="F47" s="137">
        <v>0.25</v>
      </c>
      <c r="G47" s="775">
        <v>8.2893162341628077</v>
      </c>
      <c r="H47" s="775">
        <v>1011.6640414408023</v>
      </c>
      <c r="I47" s="591">
        <v>284.12538588201215</v>
      </c>
      <c r="J47" s="591">
        <v>16.672651432748772</v>
      </c>
      <c r="K47" s="591">
        <v>15.529408261711284</v>
      </c>
      <c r="L47" s="591">
        <v>1036.9638128586471</v>
      </c>
      <c r="M47" s="591">
        <v>300.88428787280543</v>
      </c>
      <c r="N47" s="591">
        <v>39.349051582210564</v>
      </c>
      <c r="P47" s="9">
        <f t="shared" si="0"/>
        <v>51.5</v>
      </c>
      <c r="Q47" s="8">
        <f t="shared" si="1"/>
        <v>-0.14000000000000001</v>
      </c>
      <c r="R47" s="771">
        <f t="shared" si="2"/>
        <v>3.1382983999999003E-2</v>
      </c>
      <c r="S47" s="771">
        <v>2.74024</v>
      </c>
      <c r="T47" s="771">
        <v>19.719716471853609</v>
      </c>
      <c r="U47" s="910"/>
      <c r="V47" s="910"/>
      <c r="W47" s="910"/>
      <c r="X47" s="910"/>
      <c r="Y47" s="910"/>
      <c r="Z47" s="910"/>
      <c r="AA47" s="910"/>
      <c r="AB47" s="910"/>
      <c r="AG47" s="150"/>
      <c r="AV47" s="174"/>
      <c r="AZ47" s="928"/>
      <c r="BA47" s="928"/>
      <c r="BB47" s="928"/>
      <c r="BC47" s="928"/>
      <c r="BD47" s="928"/>
      <c r="BE47" s="928"/>
      <c r="BF47" s="930"/>
    </row>
    <row r="48" spans="1:58">
      <c r="A48" s="150"/>
      <c r="B48" s="408"/>
      <c r="C48" s="9">
        <v>41.9</v>
      </c>
      <c r="D48" s="8">
        <v>12.49</v>
      </c>
      <c r="E48" s="771">
        <v>4.6122988010001503E-2</v>
      </c>
      <c r="F48" s="137">
        <v>0.25</v>
      </c>
      <c r="G48" s="775">
        <v>10.769402891479649</v>
      </c>
      <c r="H48" s="775">
        <v>1010.5057394388057</v>
      </c>
      <c r="I48" s="591">
        <v>289.60429014703328</v>
      </c>
      <c r="J48" s="591">
        <v>19.6903862049531</v>
      </c>
      <c r="K48" s="591">
        <v>20.929997078514443</v>
      </c>
      <c r="L48" s="591">
        <v>1029.3158573795113</v>
      </c>
      <c r="M48" s="591">
        <v>307.02921835073812</v>
      </c>
      <c r="N48" s="591">
        <v>41.630975254614093</v>
      </c>
      <c r="P48" s="9">
        <f t="shared" si="0"/>
        <v>41.9</v>
      </c>
      <c r="Q48" s="8">
        <f t="shared" si="1"/>
        <v>12.49</v>
      </c>
      <c r="R48" s="771">
        <f t="shared" si="2"/>
        <v>4.6122988010001503E-2</v>
      </c>
      <c r="S48" s="771">
        <v>2.8262960000000001</v>
      </c>
      <c r="T48" s="771">
        <v>22.041313541564048</v>
      </c>
      <c r="U48" s="910"/>
      <c r="V48" s="910"/>
      <c r="W48" s="910"/>
      <c r="X48" s="910"/>
      <c r="Y48" s="910"/>
      <c r="Z48" s="910"/>
      <c r="AA48" s="910"/>
      <c r="AB48" s="910"/>
      <c r="AG48" s="150"/>
      <c r="AV48" s="174"/>
      <c r="AZ48" s="928"/>
      <c r="BA48" s="928"/>
      <c r="BB48" s="928"/>
      <c r="BC48" s="928"/>
      <c r="BD48" s="928"/>
      <c r="BE48" s="928"/>
      <c r="BF48" s="930"/>
    </row>
    <row r="49" spans="1:58">
      <c r="A49" s="150"/>
      <c r="B49" s="408"/>
      <c r="C49" s="9">
        <v>33.94</v>
      </c>
      <c r="D49" s="8">
        <v>18.43</v>
      </c>
      <c r="E49" s="771">
        <v>0</v>
      </c>
      <c r="F49" s="137">
        <v>0.25</v>
      </c>
      <c r="G49" s="775">
        <v>13.365288385747798</v>
      </c>
      <c r="H49" s="775">
        <v>1016.0943229915885</v>
      </c>
      <c r="I49" s="591">
        <v>293.29170840538399</v>
      </c>
      <c r="J49" s="591">
        <v>19.54079418273173</v>
      </c>
      <c r="K49" s="591">
        <v>23.146954762329802</v>
      </c>
      <c r="L49" s="591">
        <v>1032.3638392676405</v>
      </c>
      <c r="M49" s="591">
        <v>301.65548462813837</v>
      </c>
      <c r="N49" s="591">
        <v>40.104319890345529</v>
      </c>
      <c r="P49" s="9">
        <f t="shared" si="0"/>
        <v>33.94</v>
      </c>
      <c r="Q49" s="8">
        <f t="shared" si="1"/>
        <v>18.43</v>
      </c>
      <c r="R49" s="771">
        <f t="shared" si="2"/>
        <v>0</v>
      </c>
      <c r="S49" s="771">
        <v>3.5294687999999996</v>
      </c>
      <c r="T49" s="771">
        <v>23.182712833003837</v>
      </c>
      <c r="U49" s="910"/>
      <c r="V49" s="910"/>
      <c r="W49" s="910"/>
      <c r="X49" s="910"/>
      <c r="Y49" s="910"/>
      <c r="Z49" s="910"/>
      <c r="AA49" s="910"/>
      <c r="AB49" s="910"/>
      <c r="AG49" s="150"/>
      <c r="AV49" s="174"/>
      <c r="AZ49" s="928"/>
      <c r="BA49" s="928"/>
      <c r="BB49" s="928"/>
      <c r="BC49" s="928"/>
      <c r="BD49" s="928"/>
      <c r="BE49" s="928"/>
      <c r="BF49" s="930"/>
    </row>
    <row r="50" spans="1:58">
      <c r="A50" s="150"/>
      <c r="B50" s="408"/>
      <c r="C50" s="9">
        <v>51.5</v>
      </c>
      <c r="D50" s="8">
        <v>-0.14000000000000001</v>
      </c>
      <c r="E50" s="771">
        <v>3.1382983999999003E-2</v>
      </c>
      <c r="F50" s="479">
        <v>1.5</v>
      </c>
      <c r="G50" s="775">
        <v>8.2893162341628077</v>
      </c>
      <c r="H50" s="775">
        <v>1011.6640414408023</v>
      </c>
      <c r="I50" s="591">
        <v>284.12538588201215</v>
      </c>
      <c r="J50" s="591">
        <v>16.672651432748772</v>
      </c>
      <c r="K50" s="591">
        <v>14.177425215628759</v>
      </c>
      <c r="L50" s="591">
        <v>1032.6682991742064</v>
      </c>
      <c r="M50" s="591">
        <v>296.99488094029562</v>
      </c>
      <c r="N50" s="591">
        <v>34.563188230702508</v>
      </c>
      <c r="P50" s="9">
        <f t="shared" si="0"/>
        <v>51.5</v>
      </c>
      <c r="Q50" s="8">
        <f t="shared" si="1"/>
        <v>-0.14000000000000001</v>
      </c>
      <c r="R50" s="771">
        <f t="shared" si="2"/>
        <v>3.1382983999999003E-2</v>
      </c>
      <c r="S50" s="771">
        <v>2.74024</v>
      </c>
      <c r="T50" s="771">
        <v>19.719716471853609</v>
      </c>
      <c r="U50" s="910"/>
      <c r="V50" s="910"/>
      <c r="W50" s="910"/>
      <c r="X50" s="910"/>
      <c r="Y50" s="910"/>
      <c r="Z50" s="910"/>
      <c r="AA50" s="910"/>
      <c r="AB50" s="910"/>
      <c r="AG50" s="150"/>
      <c r="AV50" s="174"/>
      <c r="AZ50" s="928"/>
      <c r="BA50" s="928"/>
      <c r="BB50" s="928"/>
      <c r="BC50" s="928"/>
      <c r="BD50" s="928"/>
      <c r="BE50" s="928"/>
      <c r="BF50" s="930"/>
    </row>
    <row r="51" spans="1:58">
      <c r="A51" s="150"/>
      <c r="B51" s="408"/>
      <c r="C51" s="9">
        <v>41.9</v>
      </c>
      <c r="D51" s="8">
        <v>12.49</v>
      </c>
      <c r="E51" s="771">
        <v>4.6122988010001503E-2</v>
      </c>
      <c r="F51" s="479">
        <v>1.5</v>
      </c>
      <c r="G51" s="775">
        <v>10.769402891479649</v>
      </c>
      <c r="H51" s="775">
        <v>1010.5057394388057</v>
      </c>
      <c r="I51" s="591">
        <v>289.60429014703328</v>
      </c>
      <c r="J51" s="591">
        <v>19.6903862049531</v>
      </c>
      <c r="K51" s="591">
        <v>19.148366677647111</v>
      </c>
      <c r="L51" s="591">
        <v>1025.7471745397629</v>
      </c>
      <c r="M51" s="591">
        <v>304.67889306203716</v>
      </c>
      <c r="N51" s="591">
        <v>37.316987842144115</v>
      </c>
      <c r="P51" s="9">
        <f t="shared" si="0"/>
        <v>41.9</v>
      </c>
      <c r="Q51" s="8">
        <f t="shared" si="1"/>
        <v>12.49</v>
      </c>
      <c r="R51" s="771">
        <f t="shared" si="2"/>
        <v>4.6122988010001503E-2</v>
      </c>
      <c r="S51" s="771">
        <v>2.8262960000000001</v>
      </c>
      <c r="T51" s="771">
        <v>22.041313541564048</v>
      </c>
      <c r="U51" s="910"/>
      <c r="V51" s="910"/>
      <c r="W51" s="910"/>
      <c r="X51" s="910"/>
      <c r="Y51" s="910"/>
      <c r="Z51" s="910"/>
      <c r="AA51" s="910"/>
      <c r="AB51" s="910"/>
      <c r="AG51" s="150"/>
      <c r="AV51" s="174"/>
      <c r="AZ51" s="928"/>
      <c r="BA51" s="928"/>
      <c r="BB51" s="928"/>
      <c r="BC51" s="928"/>
      <c r="BD51" s="928"/>
      <c r="BE51" s="928"/>
      <c r="BF51" s="930"/>
    </row>
    <row r="52" spans="1:58">
      <c r="A52" s="150"/>
      <c r="B52" s="408"/>
      <c r="C52" s="9">
        <v>33.94</v>
      </c>
      <c r="D52" s="8">
        <v>18.43</v>
      </c>
      <c r="E52" s="771">
        <v>0</v>
      </c>
      <c r="F52" s="479">
        <v>1.5</v>
      </c>
      <c r="G52" s="775">
        <v>13.365288385747798</v>
      </c>
      <c r="H52" s="775">
        <v>1016.0943229915885</v>
      </c>
      <c r="I52" s="591">
        <v>293.29170840538399</v>
      </c>
      <c r="J52" s="591">
        <v>19.54079418273173</v>
      </c>
      <c r="K52" s="591">
        <v>21.814893078095565</v>
      </c>
      <c r="L52" s="591">
        <v>1029.0026832130538</v>
      </c>
      <c r="M52" s="591">
        <v>300.89441279363416</v>
      </c>
      <c r="N52" s="591">
        <v>35.745677644480836</v>
      </c>
      <c r="P52" s="9">
        <f t="shared" si="0"/>
        <v>33.94</v>
      </c>
      <c r="Q52" s="8">
        <f t="shared" si="1"/>
        <v>18.43</v>
      </c>
      <c r="R52" s="771">
        <f t="shared" si="2"/>
        <v>0</v>
      </c>
      <c r="S52" s="771">
        <v>3.5294687999999996</v>
      </c>
      <c r="T52" s="771">
        <v>23.182712833003837</v>
      </c>
      <c r="U52" s="910"/>
      <c r="V52" s="910"/>
      <c r="W52" s="910"/>
      <c r="X52" s="910"/>
      <c r="Y52" s="910"/>
      <c r="Z52" s="910"/>
      <c r="AA52" s="910"/>
      <c r="AB52" s="910"/>
      <c r="AG52" s="150"/>
      <c r="AV52" s="174"/>
      <c r="AZ52" s="928"/>
      <c r="BA52" s="928"/>
      <c r="BB52" s="928"/>
      <c r="BC52" s="928"/>
      <c r="BD52" s="928"/>
      <c r="BE52" s="928"/>
      <c r="BF52" s="930"/>
    </row>
    <row r="53" spans="1:58">
      <c r="A53" s="150"/>
      <c r="B53" s="408"/>
      <c r="C53" s="9">
        <v>51.5</v>
      </c>
      <c r="D53" s="8">
        <v>-0.14000000000000001</v>
      </c>
      <c r="E53" s="771">
        <v>3.1382983999999003E-2</v>
      </c>
      <c r="F53" s="137">
        <v>0.75</v>
      </c>
      <c r="G53" s="775">
        <v>8.2893162341628077</v>
      </c>
      <c r="H53" s="775">
        <v>1011.6640414408023</v>
      </c>
      <c r="I53" s="591">
        <v>284.12538588201215</v>
      </c>
      <c r="J53" s="591">
        <v>16.672651432748772</v>
      </c>
      <c r="K53" s="591">
        <v>14.787358716016229</v>
      </c>
      <c r="L53" s="591">
        <v>1034.5824022803299</v>
      </c>
      <c r="M53" s="591">
        <v>298.6544250668432</v>
      </c>
      <c r="N53" s="591">
        <v>36.530943924490657</v>
      </c>
      <c r="P53" s="9">
        <f t="shared" si="0"/>
        <v>51.5</v>
      </c>
      <c r="Q53" s="8">
        <f t="shared" si="1"/>
        <v>-0.14000000000000001</v>
      </c>
      <c r="R53" s="771">
        <f t="shared" si="2"/>
        <v>3.1382983999999003E-2</v>
      </c>
      <c r="S53" s="771">
        <v>2.74024</v>
      </c>
      <c r="T53" s="771">
        <v>19.719716471853609</v>
      </c>
      <c r="U53" s="910"/>
      <c r="V53" s="910"/>
      <c r="W53" s="910"/>
      <c r="X53" s="910"/>
      <c r="Y53" s="910"/>
      <c r="Z53" s="910"/>
      <c r="AA53" s="910"/>
      <c r="AB53" s="910"/>
      <c r="AG53" s="150"/>
      <c r="AV53" s="174"/>
      <c r="AZ53" s="928"/>
      <c r="BA53" s="928"/>
      <c r="BB53" s="928"/>
      <c r="BC53" s="928"/>
      <c r="BD53" s="928"/>
      <c r="BE53" s="928"/>
      <c r="BF53" s="930"/>
    </row>
    <row r="54" spans="1:58">
      <c r="A54" s="150"/>
      <c r="B54" s="408"/>
      <c r="C54" s="9">
        <v>41.9</v>
      </c>
      <c r="D54" s="8">
        <v>12.49</v>
      </c>
      <c r="E54" s="771">
        <v>4.6122988010001503E-2</v>
      </c>
      <c r="F54" s="137">
        <v>0.75</v>
      </c>
      <c r="G54" s="775">
        <v>10.769402891479649</v>
      </c>
      <c r="H54" s="775">
        <v>1010.5057394388057</v>
      </c>
      <c r="I54" s="591">
        <v>289.60429014703328</v>
      </c>
      <c r="J54" s="591">
        <v>19.6903862049531</v>
      </c>
      <c r="K54" s="591">
        <v>19.917400551154891</v>
      </c>
      <c r="L54" s="591">
        <v>1027.3552769488081</v>
      </c>
      <c r="M54" s="591">
        <v>305.70182218727786</v>
      </c>
      <c r="N54" s="591">
        <v>39.173653876219362</v>
      </c>
      <c r="P54" s="9">
        <f t="shared" si="0"/>
        <v>41.9</v>
      </c>
      <c r="Q54" s="8">
        <f t="shared" si="1"/>
        <v>12.49</v>
      </c>
      <c r="R54" s="771">
        <f t="shared" si="2"/>
        <v>4.6122988010001503E-2</v>
      </c>
      <c r="S54" s="771">
        <v>2.8262960000000001</v>
      </c>
      <c r="T54" s="771">
        <v>22.041313541564048</v>
      </c>
      <c r="U54" s="910"/>
      <c r="V54" s="910"/>
      <c r="W54" s="910"/>
      <c r="X54" s="910"/>
      <c r="Y54" s="910"/>
      <c r="Z54" s="910"/>
      <c r="AA54" s="910"/>
      <c r="AB54" s="910"/>
      <c r="AG54" s="150"/>
      <c r="AV54" s="174"/>
      <c r="AZ54" s="928"/>
      <c r="BA54" s="928"/>
      <c r="BB54" s="928"/>
      <c r="BC54" s="928"/>
      <c r="BD54" s="928"/>
      <c r="BE54" s="928"/>
      <c r="BF54" s="930"/>
    </row>
    <row r="55" spans="1:58">
      <c r="A55" s="150"/>
      <c r="B55" s="408"/>
      <c r="C55" s="9">
        <v>33.94</v>
      </c>
      <c r="D55" s="8">
        <v>18.43</v>
      </c>
      <c r="E55" s="771">
        <v>0</v>
      </c>
      <c r="F55" s="137">
        <v>0.75</v>
      </c>
      <c r="G55" s="775">
        <v>13.365288385747798</v>
      </c>
      <c r="H55" s="775">
        <v>1016.0943229915885</v>
      </c>
      <c r="I55" s="591">
        <v>293.29170840538399</v>
      </c>
      <c r="J55" s="591">
        <v>19.54079418273173</v>
      </c>
      <c r="K55" s="591">
        <v>22.367189715481047</v>
      </c>
      <c r="L55" s="591">
        <v>1030.5197577312683</v>
      </c>
      <c r="M55" s="591">
        <v>301.22362809258402</v>
      </c>
      <c r="N55" s="591">
        <v>37.655851259206571</v>
      </c>
      <c r="P55" s="9">
        <f t="shared" si="0"/>
        <v>33.94</v>
      </c>
      <c r="Q55" s="8">
        <f t="shared" si="1"/>
        <v>18.43</v>
      </c>
      <c r="R55" s="771">
        <f t="shared" si="2"/>
        <v>0</v>
      </c>
      <c r="S55" s="771">
        <v>3.5294687999999996</v>
      </c>
      <c r="T55" s="771">
        <v>23.182712833003837</v>
      </c>
      <c r="U55" s="910"/>
      <c r="V55" s="910"/>
      <c r="W55" s="910"/>
      <c r="X55" s="910"/>
      <c r="Y55" s="910"/>
      <c r="Z55" s="910"/>
      <c r="AA55" s="910"/>
      <c r="AB55" s="910"/>
      <c r="AG55" s="150"/>
      <c r="AV55" s="174"/>
      <c r="AZ55" s="928"/>
      <c r="BA55" s="928"/>
      <c r="BB55" s="928"/>
      <c r="BC55" s="928"/>
      <c r="BD55" s="928"/>
      <c r="BE55" s="928"/>
      <c r="BF55" s="930"/>
    </row>
    <row r="56" spans="1:58">
      <c r="A56" s="150"/>
      <c r="B56" s="408"/>
      <c r="C56" s="9">
        <v>51.5</v>
      </c>
      <c r="D56" s="8">
        <v>-0.14000000000000001</v>
      </c>
      <c r="E56" s="771">
        <v>3.1382983999999003E-2</v>
      </c>
      <c r="F56" s="137">
        <v>0.35</v>
      </c>
      <c r="G56" s="775">
        <v>8.2893162341628077</v>
      </c>
      <c r="H56" s="775">
        <v>1011.6640414408023</v>
      </c>
      <c r="I56" s="591">
        <v>284.12538588201215</v>
      </c>
      <c r="J56" s="591">
        <v>16.672651432748772</v>
      </c>
      <c r="K56" s="591">
        <v>15.318571298842034</v>
      </c>
      <c r="L56" s="591">
        <v>1036.3080025285981</v>
      </c>
      <c r="M56" s="591">
        <v>300.27200721166105</v>
      </c>
      <c r="N56" s="591">
        <v>38.540703517704401</v>
      </c>
      <c r="P56" s="9">
        <f t="shared" si="0"/>
        <v>51.5</v>
      </c>
      <c r="Q56" s="8">
        <f t="shared" si="1"/>
        <v>-0.14000000000000001</v>
      </c>
      <c r="R56" s="771">
        <f t="shared" si="2"/>
        <v>3.1382983999999003E-2</v>
      </c>
      <c r="S56" s="771">
        <v>2.74024</v>
      </c>
      <c r="T56" s="771">
        <v>19.719716471853609</v>
      </c>
      <c r="U56" s="910"/>
      <c r="V56" s="910"/>
      <c r="W56" s="910"/>
      <c r="X56" s="910"/>
      <c r="Y56" s="910"/>
      <c r="Z56" s="910"/>
      <c r="AA56" s="910"/>
      <c r="AB56" s="910"/>
      <c r="AG56" s="150"/>
      <c r="AV56" s="174"/>
      <c r="AZ56" s="928"/>
      <c r="BA56" s="928"/>
      <c r="BB56" s="928"/>
      <c r="BC56" s="928"/>
      <c r="BD56" s="928"/>
      <c r="BE56" s="928"/>
      <c r="BF56" s="930"/>
    </row>
    <row r="57" spans="1:58">
      <c r="A57" s="150"/>
      <c r="B57" s="408"/>
      <c r="C57" s="9">
        <v>41.9</v>
      </c>
      <c r="D57" s="8">
        <v>12.49</v>
      </c>
      <c r="E57" s="771">
        <v>4.6122988010001503E-2</v>
      </c>
      <c r="F57" s="137">
        <v>0.35</v>
      </c>
      <c r="G57" s="775">
        <v>10.769402891479649</v>
      </c>
      <c r="H57" s="775">
        <v>1010.5057394388057</v>
      </c>
      <c r="I57" s="591">
        <v>289.60429014703328</v>
      </c>
      <c r="J57" s="591">
        <v>19.6903862049531</v>
      </c>
      <c r="K57" s="591">
        <v>20.641784499718348</v>
      </c>
      <c r="L57" s="591">
        <v>1028.7818429712718</v>
      </c>
      <c r="M57" s="591">
        <v>306.65803123658651</v>
      </c>
      <c r="N57" s="591">
        <v>40.922854880562575</v>
      </c>
      <c r="P57" s="9">
        <f t="shared" si="0"/>
        <v>41.9</v>
      </c>
      <c r="Q57" s="8">
        <f t="shared" si="1"/>
        <v>12.49</v>
      </c>
      <c r="R57" s="771">
        <f t="shared" si="2"/>
        <v>4.6122988010001503E-2</v>
      </c>
      <c r="S57" s="771">
        <v>2.8262960000000001</v>
      </c>
      <c r="T57" s="771">
        <v>22.041313541564048</v>
      </c>
      <c r="U57" s="910"/>
      <c r="V57" s="910"/>
      <c r="W57" s="910"/>
      <c r="X57" s="910"/>
      <c r="Y57" s="910"/>
      <c r="Z57" s="910"/>
      <c r="AA57" s="910"/>
      <c r="AB57" s="910"/>
      <c r="AG57" s="150"/>
      <c r="AV57" s="174"/>
      <c r="AZ57" s="928"/>
      <c r="BA57" s="928"/>
      <c r="BB57" s="928"/>
      <c r="BC57" s="928"/>
      <c r="BD57" s="928"/>
      <c r="BE57" s="928"/>
      <c r="BF57" s="930"/>
    </row>
    <row r="58" spans="1:58">
      <c r="A58" s="150"/>
      <c r="B58" s="408"/>
      <c r="C58" s="9">
        <v>33.94</v>
      </c>
      <c r="D58" s="8">
        <v>18.43</v>
      </c>
      <c r="E58" s="771">
        <v>0</v>
      </c>
      <c r="F58" s="137">
        <v>0.35</v>
      </c>
      <c r="G58" s="775">
        <v>13.365288385747798</v>
      </c>
      <c r="H58" s="775">
        <v>1016.0943229915885</v>
      </c>
      <c r="I58" s="591">
        <v>293.29170840538399</v>
      </c>
      <c r="J58" s="591">
        <v>19.54079418273173</v>
      </c>
      <c r="K58" s="591">
        <v>22.926390273003928</v>
      </c>
      <c r="L58" s="591">
        <v>1031.7918943129953</v>
      </c>
      <c r="M58" s="591">
        <v>301.53241649169507</v>
      </c>
      <c r="N58" s="591">
        <v>39.43256269275409</v>
      </c>
      <c r="P58" s="9">
        <f t="shared" si="0"/>
        <v>33.94</v>
      </c>
      <c r="Q58" s="8">
        <f t="shared" si="1"/>
        <v>18.43</v>
      </c>
      <c r="R58" s="771">
        <f t="shared" si="2"/>
        <v>0</v>
      </c>
      <c r="S58" s="771">
        <v>3.5294687999999996</v>
      </c>
      <c r="T58" s="771">
        <v>23.182712833003837</v>
      </c>
      <c r="U58" s="910"/>
      <c r="V58" s="910"/>
      <c r="W58" s="910"/>
      <c r="X58" s="910"/>
      <c r="Y58" s="910"/>
      <c r="Z58" s="910"/>
      <c r="AA58" s="910"/>
      <c r="AB58" s="910"/>
      <c r="AG58" s="150"/>
      <c r="AV58" s="174"/>
      <c r="AZ58" s="928"/>
      <c r="BA58" s="928"/>
      <c r="BB58" s="928"/>
      <c r="BC58" s="928"/>
      <c r="BD58" s="928"/>
      <c r="BE58" s="928"/>
      <c r="BF58" s="930"/>
    </row>
    <row r="59" spans="1:58">
      <c r="A59" s="150"/>
      <c r="B59" s="408"/>
      <c r="C59" s="9">
        <v>51.5</v>
      </c>
      <c r="D59" s="8">
        <v>-0.14000000000000001</v>
      </c>
      <c r="E59" s="771">
        <v>3.1382983999999003E-2</v>
      </c>
      <c r="F59" s="137">
        <v>0.25</v>
      </c>
      <c r="G59" s="775">
        <v>8.2893162341628077</v>
      </c>
      <c r="H59" s="775">
        <v>1011.6640414408023</v>
      </c>
      <c r="I59" s="591">
        <v>284.12538588201215</v>
      </c>
      <c r="J59" s="591">
        <v>16.672651432748772</v>
      </c>
      <c r="K59" s="591">
        <v>15.529408261711284</v>
      </c>
      <c r="L59" s="591">
        <v>1036.9638128586471</v>
      </c>
      <c r="M59" s="591">
        <v>300.88428787280543</v>
      </c>
      <c r="N59" s="591">
        <v>39.349051582210564</v>
      </c>
      <c r="P59" s="9">
        <f t="shared" si="0"/>
        <v>51.5</v>
      </c>
      <c r="Q59" s="8">
        <f t="shared" si="1"/>
        <v>-0.14000000000000001</v>
      </c>
      <c r="R59" s="771">
        <f t="shared" si="2"/>
        <v>3.1382983999999003E-2</v>
      </c>
      <c r="S59" s="771">
        <v>2.74024</v>
      </c>
      <c r="T59" s="771">
        <v>19.719716471853609</v>
      </c>
      <c r="U59" s="910"/>
      <c r="V59" s="910"/>
      <c r="W59" s="910"/>
      <c r="X59" s="910"/>
      <c r="Y59" s="910"/>
      <c r="Z59" s="910"/>
      <c r="AA59" s="910"/>
      <c r="AB59" s="910"/>
      <c r="AG59" s="150"/>
      <c r="AV59" s="174"/>
      <c r="AZ59" s="928"/>
      <c r="BA59" s="928"/>
      <c r="BB59" s="928"/>
      <c r="BC59" s="928"/>
      <c r="BD59" s="928"/>
      <c r="BE59" s="928"/>
      <c r="BF59" s="930"/>
    </row>
    <row r="60" spans="1:58">
      <c r="A60" s="150"/>
      <c r="B60" s="408"/>
      <c r="C60" s="9">
        <v>41.9</v>
      </c>
      <c r="D60" s="8">
        <v>12.49</v>
      </c>
      <c r="E60" s="771">
        <v>4.6122988010001503E-2</v>
      </c>
      <c r="F60" s="137">
        <v>0.25</v>
      </c>
      <c r="G60" s="775">
        <v>10.769402891479649</v>
      </c>
      <c r="H60" s="775">
        <v>1010.5057394388057</v>
      </c>
      <c r="I60" s="591">
        <v>289.60429014703328</v>
      </c>
      <c r="J60" s="591">
        <v>19.6903862049531</v>
      </c>
      <c r="K60" s="591">
        <v>20.929997078514443</v>
      </c>
      <c r="L60" s="591">
        <v>1029.3158573795113</v>
      </c>
      <c r="M60" s="591">
        <v>307.02921835073812</v>
      </c>
      <c r="N60" s="591">
        <v>41.630975254614093</v>
      </c>
      <c r="P60" s="9">
        <f t="shared" si="0"/>
        <v>41.9</v>
      </c>
      <c r="Q60" s="8">
        <f t="shared" si="1"/>
        <v>12.49</v>
      </c>
      <c r="R60" s="771">
        <f t="shared" si="2"/>
        <v>4.6122988010001503E-2</v>
      </c>
      <c r="S60" s="771">
        <v>2.8262960000000001</v>
      </c>
      <c r="T60" s="771">
        <v>22.041313541564048</v>
      </c>
      <c r="U60" s="910"/>
      <c r="V60" s="910"/>
      <c r="W60" s="910"/>
      <c r="X60" s="910"/>
      <c r="Y60" s="910"/>
      <c r="Z60" s="910"/>
      <c r="AA60" s="910"/>
      <c r="AB60" s="910"/>
      <c r="AG60" s="150"/>
      <c r="AV60" s="174"/>
      <c r="AZ60" s="928"/>
      <c r="BA60" s="928"/>
      <c r="BB60" s="928"/>
      <c r="BC60" s="928"/>
      <c r="BD60" s="928"/>
      <c r="BE60" s="928"/>
      <c r="BF60" s="930"/>
    </row>
    <row r="61" spans="1:58">
      <c r="A61" s="150"/>
      <c r="B61" s="408"/>
      <c r="C61" s="9">
        <v>33.94</v>
      </c>
      <c r="D61" s="8">
        <v>18.43</v>
      </c>
      <c r="E61" s="771">
        <v>0</v>
      </c>
      <c r="F61" s="137">
        <v>0.25</v>
      </c>
      <c r="G61" s="775">
        <v>13.365288385747798</v>
      </c>
      <c r="H61" s="775">
        <v>1016.0943229915885</v>
      </c>
      <c r="I61" s="591">
        <v>293.29170840538399</v>
      </c>
      <c r="J61" s="591">
        <v>19.54079418273173</v>
      </c>
      <c r="K61" s="591">
        <v>23.146954762329802</v>
      </c>
      <c r="L61" s="591">
        <v>1032.3638392676405</v>
      </c>
      <c r="M61" s="591">
        <v>301.65548462813837</v>
      </c>
      <c r="N61" s="591">
        <v>40.104319890345529</v>
      </c>
      <c r="P61" s="9">
        <f t="shared" si="0"/>
        <v>33.94</v>
      </c>
      <c r="Q61" s="8">
        <f t="shared" si="1"/>
        <v>18.43</v>
      </c>
      <c r="R61" s="771">
        <f t="shared" si="2"/>
        <v>0</v>
      </c>
      <c r="S61" s="771">
        <v>3.5294687999999996</v>
      </c>
      <c r="T61" s="771">
        <v>23.182712833003837</v>
      </c>
      <c r="U61" s="910"/>
      <c r="V61" s="910"/>
      <c r="W61" s="910"/>
      <c r="X61" s="910"/>
      <c r="Y61" s="910"/>
      <c r="Z61" s="910"/>
      <c r="AA61" s="910"/>
      <c r="AB61" s="910"/>
      <c r="AG61" s="150"/>
      <c r="AV61" s="174"/>
      <c r="AZ61" s="928"/>
      <c r="BA61" s="928"/>
      <c r="BB61" s="928"/>
      <c r="BC61" s="928"/>
      <c r="BD61" s="928"/>
      <c r="BE61" s="928"/>
      <c r="BF61" s="930"/>
    </row>
    <row r="62" spans="1:58">
      <c r="A62" s="150"/>
      <c r="B62" s="408"/>
      <c r="C62" s="9">
        <v>22.9</v>
      </c>
      <c r="D62" s="8">
        <v>-43.23</v>
      </c>
      <c r="E62" s="771">
        <v>0</v>
      </c>
      <c r="F62" s="137">
        <v>1.5</v>
      </c>
      <c r="G62" s="775">
        <v>16.560104096844629</v>
      </c>
      <c r="H62" s="775">
        <v>1019.0656028149792</v>
      </c>
      <c r="I62" s="591">
        <v>297.15823385228805</v>
      </c>
      <c r="J62" s="591">
        <v>30.091859681377564</v>
      </c>
      <c r="K62" s="591">
        <v>21.00700675531553</v>
      </c>
      <c r="L62" s="591">
        <v>1024.6699415500202</v>
      </c>
      <c r="M62" s="591">
        <v>300.08174932063287</v>
      </c>
      <c r="N62" s="591">
        <v>49.582662809949127</v>
      </c>
      <c r="P62" s="9">
        <f t="shared" si="0"/>
        <v>22.9</v>
      </c>
      <c r="Q62" s="8">
        <f t="shared" si="1"/>
        <v>-43.23</v>
      </c>
      <c r="R62" s="771">
        <f t="shared" si="2"/>
        <v>0</v>
      </c>
      <c r="S62" s="771">
        <v>4.3501520000000005</v>
      </c>
      <c r="T62" s="771">
        <v>35.40153251778608</v>
      </c>
      <c r="U62" s="910"/>
      <c r="V62" s="910"/>
      <c r="W62" s="910"/>
      <c r="X62" s="910"/>
      <c r="Y62" s="910"/>
      <c r="Z62" s="910"/>
      <c r="AA62" s="910"/>
      <c r="AB62" s="910"/>
      <c r="AG62" s="150"/>
      <c r="AV62" s="174"/>
      <c r="AZ62" s="928"/>
      <c r="BA62" s="928"/>
      <c r="BB62" s="928"/>
      <c r="BC62" s="928"/>
      <c r="BD62" s="928"/>
      <c r="BE62" s="928"/>
      <c r="BF62" s="930"/>
    </row>
    <row r="63" spans="1:58">
      <c r="A63" s="150"/>
      <c r="B63" s="408"/>
      <c r="C63" s="9">
        <v>25.78</v>
      </c>
      <c r="D63" s="8">
        <v>-80.22</v>
      </c>
      <c r="E63" s="771">
        <v>8.6172799950875803E-3</v>
      </c>
      <c r="F63" s="137">
        <v>1.5</v>
      </c>
      <c r="G63" s="775">
        <v>17.381353072145934</v>
      </c>
      <c r="H63" s="775">
        <v>1015.9146894073781</v>
      </c>
      <c r="I63" s="591">
        <v>297.80714140097683</v>
      </c>
      <c r="J63" s="591">
        <v>34.975085391818453</v>
      </c>
      <c r="K63" s="591">
        <v>22.875891179419007</v>
      </c>
      <c r="L63" s="591">
        <v>1024.0629675645455</v>
      </c>
      <c r="M63" s="591">
        <v>303.35233302263583</v>
      </c>
      <c r="N63" s="591">
        <v>57.326219526260459</v>
      </c>
      <c r="P63" s="9">
        <f t="shared" si="0"/>
        <v>25.78</v>
      </c>
      <c r="Q63" s="8">
        <f t="shared" si="1"/>
        <v>-80.22</v>
      </c>
      <c r="R63" s="771">
        <f t="shared" si="2"/>
        <v>8.6172799950875803E-3</v>
      </c>
      <c r="S63" s="771">
        <v>3.2130704000000008</v>
      </c>
      <c r="T63" s="771">
        <v>36.545425556369125</v>
      </c>
      <c r="U63" s="910"/>
      <c r="V63" s="910"/>
      <c r="W63" s="910"/>
      <c r="X63" s="910"/>
      <c r="Y63" s="910"/>
      <c r="Z63" s="910"/>
      <c r="AA63" s="910"/>
      <c r="AB63" s="910"/>
      <c r="AG63" s="150"/>
      <c r="AV63" s="174"/>
      <c r="AZ63" s="928"/>
      <c r="BA63" s="928"/>
      <c r="BB63" s="928"/>
      <c r="BC63" s="928"/>
      <c r="BD63" s="928"/>
      <c r="BE63" s="928"/>
      <c r="BF63" s="930"/>
    </row>
    <row r="64" spans="1:58">
      <c r="A64" s="150"/>
      <c r="B64" s="408"/>
      <c r="C64" s="9">
        <v>22.9</v>
      </c>
      <c r="D64" s="8">
        <v>-43.23</v>
      </c>
      <c r="E64" s="771">
        <v>0</v>
      </c>
      <c r="F64" s="137">
        <v>0.75</v>
      </c>
      <c r="G64" s="775">
        <v>16.560104096844629</v>
      </c>
      <c r="H64" s="775">
        <v>1019.0656028149792</v>
      </c>
      <c r="I64" s="591">
        <v>297.15823385228805</v>
      </c>
      <c r="J64" s="591">
        <v>30.091859681377564</v>
      </c>
      <c r="K64" s="591">
        <v>21.334916061746256</v>
      </c>
      <c r="L64" s="591">
        <v>1025.2925386039865</v>
      </c>
      <c r="M64" s="591">
        <v>300.26872329398179</v>
      </c>
      <c r="N64" s="591">
        <v>51.933959900149503</v>
      </c>
      <c r="P64" s="9">
        <f t="shared" si="0"/>
        <v>22.9</v>
      </c>
      <c r="Q64" s="8">
        <f t="shared" si="1"/>
        <v>-43.23</v>
      </c>
      <c r="R64" s="771">
        <f t="shared" si="2"/>
        <v>0</v>
      </c>
      <c r="S64" s="771">
        <v>4.3501520000000005</v>
      </c>
      <c r="T64" s="771">
        <v>35.40153251778608</v>
      </c>
      <c r="U64" s="910"/>
      <c r="V64" s="910"/>
      <c r="W64" s="910"/>
      <c r="X64" s="910"/>
      <c r="Y64" s="910"/>
      <c r="Z64" s="910"/>
      <c r="AA64" s="910"/>
      <c r="AB64" s="910"/>
      <c r="AG64" s="150"/>
      <c r="AV64" s="174"/>
      <c r="AZ64" s="928"/>
      <c r="BA64" s="928"/>
      <c r="BB64" s="928"/>
      <c r="BC64" s="928"/>
      <c r="BD64" s="928"/>
      <c r="BE64" s="928"/>
      <c r="BF64" s="930"/>
    </row>
    <row r="65" spans="1:58">
      <c r="A65" s="150"/>
      <c r="B65" s="408"/>
      <c r="C65" s="9">
        <v>25.78</v>
      </c>
      <c r="D65" s="8">
        <v>-80.22</v>
      </c>
      <c r="E65" s="771">
        <v>8.6172799950875803E-3</v>
      </c>
      <c r="F65" s="137">
        <v>0.75</v>
      </c>
      <c r="G65" s="775">
        <v>17.381353072145934</v>
      </c>
      <c r="H65" s="775">
        <v>1015.9146894073781</v>
      </c>
      <c r="I65" s="591">
        <v>297.80714140097683</v>
      </c>
      <c r="J65" s="591">
        <v>34.975085391818453</v>
      </c>
      <c r="K65" s="591">
        <v>23.150931322816724</v>
      </c>
      <c r="L65" s="591">
        <v>1025.1479534325767</v>
      </c>
      <c r="M65" s="591">
        <v>303.69285574873305</v>
      </c>
      <c r="N65" s="591">
        <v>59.175037654138492</v>
      </c>
      <c r="P65" s="9">
        <f t="shared" si="0"/>
        <v>25.78</v>
      </c>
      <c r="Q65" s="8">
        <f t="shared" si="1"/>
        <v>-80.22</v>
      </c>
      <c r="R65" s="771">
        <f t="shared" si="2"/>
        <v>8.6172799950875803E-3</v>
      </c>
      <c r="S65" s="771">
        <v>3.2130704000000008</v>
      </c>
      <c r="T65" s="771">
        <v>36.545425556369125</v>
      </c>
      <c r="U65" s="910"/>
      <c r="V65" s="910"/>
      <c r="W65" s="910"/>
      <c r="X65" s="910"/>
      <c r="Y65" s="910"/>
      <c r="Z65" s="910"/>
      <c r="AA65" s="910"/>
      <c r="AB65" s="910"/>
      <c r="AG65" s="150"/>
      <c r="AV65" s="174"/>
      <c r="AZ65" s="928"/>
      <c r="BA65" s="928"/>
      <c r="BB65" s="928"/>
      <c r="BC65" s="928"/>
      <c r="BD65" s="928"/>
      <c r="BE65" s="928"/>
      <c r="BF65" s="930"/>
    </row>
    <row r="66" spans="1:58">
      <c r="A66" s="150"/>
      <c r="B66" s="408"/>
      <c r="C66" s="9">
        <v>22.9</v>
      </c>
      <c r="D66" s="8">
        <v>-43.23</v>
      </c>
      <c r="E66" s="771">
        <v>0</v>
      </c>
      <c r="F66" s="137">
        <v>0.35</v>
      </c>
      <c r="G66" s="775">
        <v>16.560104096844629</v>
      </c>
      <c r="H66" s="775">
        <v>1019.0656028149792</v>
      </c>
      <c r="I66" s="591">
        <v>297.15823385228805</v>
      </c>
      <c r="J66" s="591">
        <v>30.091859681377564</v>
      </c>
      <c r="K66" s="591">
        <v>21.644208106474281</v>
      </c>
      <c r="L66" s="591">
        <v>1025.9439843845535</v>
      </c>
      <c r="M66" s="591">
        <v>300.43014963634386</v>
      </c>
      <c r="N66" s="591">
        <v>54.339898211089434</v>
      </c>
      <c r="P66" s="9">
        <f t="shared" si="0"/>
        <v>22.9</v>
      </c>
      <c r="Q66" s="8">
        <f t="shared" si="1"/>
        <v>-43.23</v>
      </c>
      <c r="R66" s="771">
        <f t="shared" si="2"/>
        <v>0</v>
      </c>
      <c r="S66" s="771">
        <v>4.3501520000000005</v>
      </c>
      <c r="T66" s="771">
        <v>35.40153251778608</v>
      </c>
      <c r="U66" s="910"/>
      <c r="V66" s="910"/>
      <c r="W66" s="910"/>
      <c r="X66" s="910"/>
      <c r="Y66" s="910"/>
      <c r="Z66" s="910"/>
      <c r="AA66" s="910"/>
      <c r="AB66" s="910"/>
      <c r="AG66" s="150"/>
      <c r="AV66" s="174"/>
      <c r="AZ66" s="928"/>
      <c r="BA66" s="928"/>
      <c r="BB66" s="928"/>
      <c r="BC66" s="928"/>
      <c r="BD66" s="928"/>
      <c r="BE66" s="928"/>
      <c r="BF66" s="930"/>
    </row>
    <row r="67" spans="1:58">
      <c r="A67" s="150"/>
      <c r="B67" s="408"/>
      <c r="C67" s="9">
        <v>25.78</v>
      </c>
      <c r="D67" s="8">
        <v>-80.22</v>
      </c>
      <c r="E67" s="771">
        <v>8.6172799950875803E-3</v>
      </c>
      <c r="F67" s="137">
        <v>0.35</v>
      </c>
      <c r="G67" s="775">
        <v>17.381353072145934</v>
      </c>
      <c r="H67" s="775">
        <v>1015.9146894073781</v>
      </c>
      <c r="I67" s="591">
        <v>297.80714140097683</v>
      </c>
      <c r="J67" s="591">
        <v>34.975085391818453</v>
      </c>
      <c r="K67" s="591">
        <v>23.418703587574342</v>
      </c>
      <c r="L67" s="591">
        <v>1026.3228366619355</v>
      </c>
      <c r="M67" s="591">
        <v>304.0234452560336</v>
      </c>
      <c r="N67" s="591">
        <v>60.939006493599699</v>
      </c>
      <c r="P67" s="9">
        <f t="shared" si="0"/>
        <v>25.78</v>
      </c>
      <c r="Q67" s="8">
        <f t="shared" si="1"/>
        <v>-80.22</v>
      </c>
      <c r="R67" s="771">
        <f t="shared" si="2"/>
        <v>8.6172799950875803E-3</v>
      </c>
      <c r="S67" s="771">
        <v>3.2130704000000008</v>
      </c>
      <c r="T67" s="771">
        <v>36.545425556369125</v>
      </c>
      <c r="U67" s="910"/>
      <c r="V67" s="910"/>
      <c r="W67" s="910"/>
      <c r="X67" s="910"/>
      <c r="Y67" s="910"/>
      <c r="Z67" s="910"/>
      <c r="AA67" s="910"/>
      <c r="AB67" s="910"/>
      <c r="AG67" s="150"/>
      <c r="AV67" s="174"/>
      <c r="AZ67" s="928"/>
      <c r="BA67" s="928"/>
      <c r="BB67" s="928"/>
      <c r="BC67" s="928"/>
      <c r="BD67" s="928"/>
      <c r="BE67" s="928"/>
      <c r="BF67" s="930"/>
    </row>
    <row r="68" spans="1:58">
      <c r="A68" s="150"/>
      <c r="B68" s="408"/>
      <c r="C68" s="9">
        <v>22.9</v>
      </c>
      <c r="D68" s="8">
        <v>-43.23</v>
      </c>
      <c r="E68" s="771">
        <v>0</v>
      </c>
      <c r="F68" s="137">
        <v>0.25</v>
      </c>
      <c r="G68" s="775">
        <v>16.560104096844629</v>
      </c>
      <c r="H68" s="775">
        <v>1019.0656028149792</v>
      </c>
      <c r="I68" s="591">
        <v>297.15823385228805</v>
      </c>
      <c r="J68" s="591">
        <v>30.091859681377564</v>
      </c>
      <c r="K68" s="591">
        <v>21.763293582165687</v>
      </c>
      <c r="L68" s="591">
        <v>1026.1741192042882</v>
      </c>
      <c r="M68" s="591">
        <v>300.50123832935361</v>
      </c>
      <c r="N68" s="591">
        <v>55.344174510774309</v>
      </c>
      <c r="P68" s="9">
        <f t="shared" si="0"/>
        <v>22.9</v>
      </c>
      <c r="Q68" s="8">
        <f t="shared" si="1"/>
        <v>-43.23</v>
      </c>
      <c r="R68" s="771">
        <f t="shared" si="2"/>
        <v>0</v>
      </c>
      <c r="S68" s="771">
        <v>4.3501520000000005</v>
      </c>
      <c r="T68" s="771">
        <v>35.40153251778608</v>
      </c>
      <c r="U68" s="910"/>
      <c r="V68" s="910"/>
      <c r="W68" s="910"/>
      <c r="X68" s="910"/>
      <c r="Y68" s="910"/>
      <c r="Z68" s="910"/>
      <c r="AA68" s="910"/>
      <c r="AB68" s="910"/>
      <c r="AG68" s="150"/>
      <c r="AV68" s="174"/>
      <c r="AZ68" s="928"/>
      <c r="BA68" s="928"/>
      <c r="BB68" s="928"/>
      <c r="BC68" s="928"/>
      <c r="BD68" s="928"/>
      <c r="BE68" s="928"/>
      <c r="BF68" s="930"/>
    </row>
    <row r="69" spans="1:58">
      <c r="A69" s="150"/>
      <c r="B69" s="408"/>
      <c r="C69" s="9">
        <v>25.78</v>
      </c>
      <c r="D69" s="8">
        <v>-80.22</v>
      </c>
      <c r="E69" s="771">
        <v>8.6172799950875803E-3</v>
      </c>
      <c r="F69" s="137">
        <v>0.25</v>
      </c>
      <c r="G69" s="775">
        <v>17.381353072145934</v>
      </c>
      <c r="H69" s="775">
        <v>1015.9146894073781</v>
      </c>
      <c r="I69" s="591">
        <v>297.80714140097683</v>
      </c>
      <c r="J69" s="591">
        <v>34.975085391818453</v>
      </c>
      <c r="K69" s="591">
        <v>23.53095064936365</v>
      </c>
      <c r="L69" s="591">
        <v>1026.8362990784574</v>
      </c>
      <c r="M69" s="591">
        <v>304.16273524552105</v>
      </c>
      <c r="N69" s="591">
        <v>61.664553836116994</v>
      </c>
      <c r="P69" s="9">
        <f t="shared" si="0"/>
        <v>25.78</v>
      </c>
      <c r="Q69" s="8">
        <f t="shared" si="1"/>
        <v>-80.22</v>
      </c>
      <c r="R69" s="771">
        <f t="shared" si="2"/>
        <v>8.6172799950875803E-3</v>
      </c>
      <c r="S69" s="771">
        <v>3.2130704000000008</v>
      </c>
      <c r="T69" s="771">
        <v>36.545425556369125</v>
      </c>
      <c r="U69" s="910"/>
      <c r="V69" s="910"/>
      <c r="W69" s="910"/>
      <c r="X69" s="910"/>
      <c r="Y69" s="910"/>
      <c r="Z69" s="910"/>
      <c r="AA69" s="910"/>
      <c r="AB69" s="910"/>
      <c r="AG69" s="150"/>
      <c r="AV69" s="174"/>
      <c r="AZ69" s="928"/>
      <c r="BA69" s="928"/>
      <c r="BB69" s="928"/>
      <c r="BC69" s="928"/>
      <c r="BD69" s="928"/>
      <c r="BE69" s="928"/>
      <c r="BF69" s="930"/>
    </row>
    <row r="70" spans="1:58">
      <c r="A70" s="150"/>
      <c r="B70" s="408"/>
      <c r="C70" s="9">
        <v>22.9</v>
      </c>
      <c r="D70" s="8">
        <v>-43.23</v>
      </c>
      <c r="E70" s="771">
        <v>0</v>
      </c>
      <c r="F70" s="137">
        <v>1.5</v>
      </c>
      <c r="G70" s="775">
        <v>16.560104096844629</v>
      </c>
      <c r="H70" s="775">
        <v>1019.0656028149792</v>
      </c>
      <c r="I70" s="591">
        <v>297.15823385228805</v>
      </c>
      <c r="J70" s="591">
        <v>30.091859681377564</v>
      </c>
      <c r="K70" s="591">
        <v>21.00700675531553</v>
      </c>
      <c r="L70" s="591">
        <v>1024.6699415500202</v>
      </c>
      <c r="M70" s="591">
        <v>300.08174932063287</v>
      </c>
      <c r="N70" s="591">
        <v>49.582662809949127</v>
      </c>
      <c r="P70" s="9">
        <f t="shared" si="0"/>
        <v>22.9</v>
      </c>
      <c r="Q70" s="8">
        <f t="shared" si="1"/>
        <v>-43.23</v>
      </c>
      <c r="R70" s="771">
        <f t="shared" si="2"/>
        <v>0</v>
      </c>
      <c r="S70" s="771">
        <v>4.3501520000000005</v>
      </c>
      <c r="T70" s="771">
        <v>35.40153251778608</v>
      </c>
      <c r="U70" s="910"/>
      <c r="V70" s="910"/>
      <c r="W70" s="910"/>
      <c r="X70" s="910"/>
      <c r="Y70" s="910"/>
      <c r="Z70" s="910"/>
      <c r="AA70" s="910"/>
      <c r="AB70" s="910"/>
      <c r="AG70" s="150"/>
      <c r="AV70" s="174"/>
      <c r="AZ70" s="928"/>
      <c r="BA70" s="928"/>
      <c r="BB70" s="928"/>
      <c r="BC70" s="928"/>
      <c r="BD70" s="928"/>
      <c r="BE70" s="928"/>
      <c r="BF70" s="930"/>
    </row>
    <row r="71" spans="1:58">
      <c r="A71" s="150"/>
      <c r="B71" s="408"/>
      <c r="C71" s="9">
        <v>25.78</v>
      </c>
      <c r="D71" s="8">
        <v>-80.22</v>
      </c>
      <c r="E71" s="771">
        <v>8.6172799950875803E-3</v>
      </c>
      <c r="F71" s="137">
        <v>1.5</v>
      </c>
      <c r="G71" s="775">
        <v>17.381353072145934</v>
      </c>
      <c r="H71" s="775">
        <v>1015.9146894073781</v>
      </c>
      <c r="I71" s="591">
        <v>297.80714140097683</v>
      </c>
      <c r="J71" s="591">
        <v>34.975085391818453</v>
      </c>
      <c r="K71" s="591">
        <v>22.875891179419007</v>
      </c>
      <c r="L71" s="591">
        <v>1024.0629675645455</v>
      </c>
      <c r="M71" s="591">
        <v>303.35233302263583</v>
      </c>
      <c r="N71" s="591">
        <v>57.326219526260459</v>
      </c>
      <c r="P71" s="9">
        <f t="shared" si="0"/>
        <v>25.78</v>
      </c>
      <c r="Q71" s="8">
        <f t="shared" si="1"/>
        <v>-80.22</v>
      </c>
      <c r="R71" s="771">
        <f t="shared" si="2"/>
        <v>8.6172799950875803E-3</v>
      </c>
      <c r="S71" s="771">
        <v>3.2130704000000008</v>
      </c>
      <c r="T71" s="771">
        <v>36.545425556369125</v>
      </c>
      <c r="U71" s="910"/>
      <c r="V71" s="910"/>
      <c r="W71" s="910"/>
      <c r="X71" s="910"/>
      <c r="Y71" s="910"/>
      <c r="Z71" s="910"/>
      <c r="AA71" s="910"/>
      <c r="AB71" s="910"/>
      <c r="AG71" s="150"/>
      <c r="AV71" s="174"/>
      <c r="AZ71" s="928"/>
      <c r="BA71" s="928"/>
      <c r="BB71" s="928"/>
      <c r="BC71" s="928"/>
      <c r="BD71" s="928"/>
      <c r="BE71" s="928"/>
      <c r="BF71" s="930"/>
    </row>
    <row r="72" spans="1:58">
      <c r="A72" s="150"/>
      <c r="B72" s="408"/>
      <c r="C72" s="9">
        <v>22.9</v>
      </c>
      <c r="D72" s="8">
        <v>-43.23</v>
      </c>
      <c r="E72" s="771">
        <v>0</v>
      </c>
      <c r="F72" s="137">
        <v>0.75</v>
      </c>
      <c r="G72" s="775">
        <v>16.560104096844629</v>
      </c>
      <c r="H72" s="775">
        <v>1019.0656028149792</v>
      </c>
      <c r="I72" s="591">
        <v>297.15823385228805</v>
      </c>
      <c r="J72" s="591">
        <v>30.091859681377564</v>
      </c>
      <c r="K72" s="591">
        <v>21.334916061746256</v>
      </c>
      <c r="L72" s="591">
        <v>1025.2925386039865</v>
      </c>
      <c r="M72" s="591">
        <v>300.26872329398179</v>
      </c>
      <c r="N72" s="591">
        <v>51.933959900149503</v>
      </c>
      <c r="P72" s="9">
        <f t="shared" si="0"/>
        <v>22.9</v>
      </c>
      <c r="Q72" s="8">
        <f t="shared" si="1"/>
        <v>-43.23</v>
      </c>
      <c r="R72" s="771">
        <f t="shared" si="2"/>
        <v>0</v>
      </c>
      <c r="S72" s="771">
        <v>4.3501520000000005</v>
      </c>
      <c r="T72" s="771">
        <v>35.40153251778608</v>
      </c>
      <c r="U72" s="910"/>
      <c r="V72" s="910"/>
      <c r="W72" s="910"/>
      <c r="X72" s="910"/>
      <c r="Y72" s="910"/>
      <c r="Z72" s="910"/>
      <c r="AA72" s="910"/>
      <c r="AB72" s="910"/>
      <c r="AG72" s="150"/>
      <c r="AV72" s="174"/>
      <c r="AZ72" s="928"/>
      <c r="BA72" s="928"/>
      <c r="BB72" s="928"/>
      <c r="BC72" s="928"/>
      <c r="BD72" s="928"/>
      <c r="BE72" s="928"/>
      <c r="BF72" s="930"/>
    </row>
    <row r="73" spans="1:58">
      <c r="A73" s="150"/>
      <c r="B73" s="408"/>
      <c r="C73" s="9">
        <v>25.78</v>
      </c>
      <c r="D73" s="8">
        <v>-80.22</v>
      </c>
      <c r="E73" s="771">
        <v>8.6172799950875803E-3</v>
      </c>
      <c r="F73" s="137">
        <v>0.75</v>
      </c>
      <c r="G73" s="775">
        <v>17.381353072145934</v>
      </c>
      <c r="H73" s="775">
        <v>1015.9146894073781</v>
      </c>
      <c r="I73" s="591">
        <v>297.80714140097683</v>
      </c>
      <c r="J73" s="591">
        <v>34.975085391818453</v>
      </c>
      <c r="K73" s="591">
        <v>23.150931322816724</v>
      </c>
      <c r="L73" s="591">
        <v>1025.1479534325767</v>
      </c>
      <c r="M73" s="591">
        <v>303.69285574873305</v>
      </c>
      <c r="N73" s="591">
        <v>59.175037654138492</v>
      </c>
      <c r="P73" s="9">
        <f t="shared" si="0"/>
        <v>25.78</v>
      </c>
      <c r="Q73" s="8">
        <f t="shared" si="1"/>
        <v>-80.22</v>
      </c>
      <c r="R73" s="771">
        <f t="shared" si="2"/>
        <v>8.6172799950875803E-3</v>
      </c>
      <c r="S73" s="771">
        <v>3.2130704000000008</v>
      </c>
      <c r="T73" s="771">
        <v>36.545425556369125</v>
      </c>
      <c r="U73" s="910"/>
      <c r="V73" s="910"/>
      <c r="W73" s="910"/>
      <c r="X73" s="910"/>
      <c r="Y73" s="910"/>
      <c r="Z73" s="910"/>
      <c r="AA73" s="910"/>
      <c r="AB73" s="910"/>
      <c r="AG73" s="150"/>
      <c r="AV73" s="174"/>
      <c r="AZ73" s="928"/>
      <c r="BA73" s="928"/>
      <c r="BB73" s="928"/>
      <c r="BC73" s="928"/>
      <c r="BD73" s="928"/>
      <c r="BE73" s="928"/>
      <c r="BF73" s="930"/>
    </row>
    <row r="74" spans="1:58">
      <c r="A74" s="150"/>
      <c r="B74" s="408"/>
      <c r="C74" s="9">
        <v>22.9</v>
      </c>
      <c r="D74" s="8">
        <v>-43.23</v>
      </c>
      <c r="E74" s="771">
        <v>0</v>
      </c>
      <c r="F74" s="137">
        <v>0.35</v>
      </c>
      <c r="G74" s="775">
        <v>16.560104096844629</v>
      </c>
      <c r="H74" s="775">
        <v>1019.0656028149792</v>
      </c>
      <c r="I74" s="591">
        <v>297.15823385228805</v>
      </c>
      <c r="J74" s="591">
        <v>30.091859681377564</v>
      </c>
      <c r="K74" s="591">
        <v>21.644208106474281</v>
      </c>
      <c r="L74" s="591">
        <v>1025.9439843845535</v>
      </c>
      <c r="M74" s="591">
        <v>300.43014963634386</v>
      </c>
      <c r="N74" s="591">
        <v>54.339898211089434</v>
      </c>
      <c r="P74" s="9">
        <f t="shared" si="0"/>
        <v>22.9</v>
      </c>
      <c r="Q74" s="8">
        <f t="shared" si="1"/>
        <v>-43.23</v>
      </c>
      <c r="R74" s="771">
        <f t="shared" si="2"/>
        <v>0</v>
      </c>
      <c r="S74" s="771">
        <v>4.3501520000000005</v>
      </c>
      <c r="T74" s="771">
        <v>35.40153251778608</v>
      </c>
      <c r="U74" s="910"/>
      <c r="V74" s="910"/>
      <c r="W74" s="910"/>
      <c r="X74" s="910"/>
      <c r="Y74" s="910"/>
      <c r="Z74" s="910"/>
      <c r="AA74" s="910"/>
      <c r="AB74" s="910"/>
      <c r="AG74" s="150"/>
      <c r="AV74" s="174"/>
      <c r="AZ74" s="928"/>
      <c r="BA74" s="928"/>
      <c r="BB74" s="928"/>
      <c r="BC74" s="928"/>
      <c r="BD74" s="928"/>
      <c r="BE74" s="928"/>
      <c r="BF74" s="930"/>
    </row>
    <row r="75" spans="1:58">
      <c r="A75" s="150"/>
      <c r="B75" s="408"/>
      <c r="C75" s="9">
        <v>25.78</v>
      </c>
      <c r="D75" s="8">
        <v>-80.22</v>
      </c>
      <c r="E75" s="771">
        <v>8.6172799950875803E-3</v>
      </c>
      <c r="F75" s="137">
        <v>0.35</v>
      </c>
      <c r="G75" s="775">
        <v>17.381353072145934</v>
      </c>
      <c r="H75" s="775">
        <v>1015.9146894073781</v>
      </c>
      <c r="I75" s="591">
        <v>297.80714140097683</v>
      </c>
      <c r="J75" s="591">
        <v>34.975085391818453</v>
      </c>
      <c r="K75" s="591">
        <v>23.418703587574342</v>
      </c>
      <c r="L75" s="591">
        <v>1026.3228366619355</v>
      </c>
      <c r="M75" s="591">
        <v>304.0234452560336</v>
      </c>
      <c r="N75" s="591">
        <v>60.939006493599699</v>
      </c>
      <c r="P75" s="9">
        <f t="shared" si="0"/>
        <v>25.78</v>
      </c>
      <c r="Q75" s="8">
        <f t="shared" si="1"/>
        <v>-80.22</v>
      </c>
      <c r="R75" s="771">
        <f t="shared" si="2"/>
        <v>8.6172799950875803E-3</v>
      </c>
      <c r="S75" s="771">
        <v>3.2130704000000008</v>
      </c>
      <c r="T75" s="771">
        <v>36.545425556369125</v>
      </c>
      <c r="U75" s="910"/>
      <c r="V75" s="910"/>
      <c r="W75" s="910"/>
      <c r="X75" s="910"/>
      <c r="Y75" s="910"/>
      <c r="Z75" s="910"/>
      <c r="AA75" s="910"/>
      <c r="AB75" s="910"/>
      <c r="AG75" s="150"/>
      <c r="AV75" s="174"/>
      <c r="AZ75" s="928"/>
      <c r="BA75" s="928"/>
      <c r="BB75" s="928"/>
      <c r="BC75" s="928"/>
      <c r="BD75" s="928"/>
      <c r="BE75" s="928"/>
      <c r="BF75" s="930"/>
    </row>
    <row r="76" spans="1:58">
      <c r="A76" s="150"/>
      <c r="B76" s="408"/>
      <c r="C76" s="9">
        <v>22.9</v>
      </c>
      <c r="D76" s="8">
        <v>-43.23</v>
      </c>
      <c r="E76" s="771">
        <v>0</v>
      </c>
      <c r="F76" s="137">
        <v>0.25</v>
      </c>
      <c r="G76" s="775">
        <v>16.560104096844629</v>
      </c>
      <c r="H76" s="775">
        <v>1019.0656028149792</v>
      </c>
      <c r="I76" s="591">
        <v>297.15823385228805</v>
      </c>
      <c r="J76" s="591">
        <v>30.091859681377564</v>
      </c>
      <c r="K76" s="591">
        <v>21.763293582165687</v>
      </c>
      <c r="L76" s="591">
        <v>1026.1741192042882</v>
      </c>
      <c r="M76" s="591">
        <v>300.50123832935361</v>
      </c>
      <c r="N76" s="591">
        <v>55.344174510774309</v>
      </c>
      <c r="P76" s="9">
        <f t="shared" si="0"/>
        <v>22.9</v>
      </c>
      <c r="Q76" s="8">
        <f t="shared" si="1"/>
        <v>-43.23</v>
      </c>
      <c r="R76" s="771">
        <f t="shared" si="2"/>
        <v>0</v>
      </c>
      <c r="S76" s="771">
        <v>4.3501520000000005</v>
      </c>
      <c r="T76" s="771">
        <v>35.40153251778608</v>
      </c>
      <c r="U76" s="910"/>
      <c r="V76" s="910"/>
      <c r="W76" s="910"/>
      <c r="X76" s="910"/>
      <c r="Y76" s="910"/>
      <c r="Z76" s="910"/>
      <c r="AA76" s="910"/>
      <c r="AB76" s="910"/>
      <c r="AG76" s="150"/>
      <c r="AV76" s="174"/>
      <c r="AZ76" s="928"/>
      <c r="BA76" s="928"/>
      <c r="BB76" s="928"/>
      <c r="BC76" s="928"/>
      <c r="BD76" s="928"/>
      <c r="BE76" s="928"/>
      <c r="BF76" s="930"/>
    </row>
    <row r="77" spans="1:58">
      <c r="A77" s="150"/>
      <c r="B77" s="408"/>
      <c r="C77" s="9">
        <v>25.78</v>
      </c>
      <c r="D77" s="8">
        <v>-80.22</v>
      </c>
      <c r="E77" s="771">
        <v>8.6172799950875803E-3</v>
      </c>
      <c r="F77" s="137">
        <v>0.25</v>
      </c>
      <c r="G77" s="775">
        <v>17.381353072145934</v>
      </c>
      <c r="H77" s="775">
        <v>1015.9146894073781</v>
      </c>
      <c r="I77" s="591">
        <v>297.80714140097683</v>
      </c>
      <c r="J77" s="591">
        <v>34.975085391818453</v>
      </c>
      <c r="K77" s="591">
        <v>23.53095064936365</v>
      </c>
      <c r="L77" s="591">
        <v>1026.8362990784574</v>
      </c>
      <c r="M77" s="591">
        <v>304.16273524552105</v>
      </c>
      <c r="N77" s="591">
        <v>61.664553836116994</v>
      </c>
      <c r="P77" s="9">
        <f t="shared" si="0"/>
        <v>25.78</v>
      </c>
      <c r="Q77" s="8">
        <f t="shared" si="1"/>
        <v>-80.22</v>
      </c>
      <c r="R77" s="771">
        <f t="shared" si="2"/>
        <v>8.6172799950875803E-3</v>
      </c>
      <c r="S77" s="771">
        <v>3.2130704000000008</v>
      </c>
      <c r="T77" s="771">
        <v>36.545425556369125</v>
      </c>
      <c r="U77" s="910"/>
      <c r="V77" s="910"/>
      <c r="W77" s="910"/>
      <c r="X77" s="910"/>
      <c r="Y77" s="910"/>
      <c r="Z77" s="910"/>
      <c r="AA77" s="910"/>
      <c r="AB77" s="910"/>
      <c r="AG77" s="150"/>
      <c r="AV77" s="174"/>
      <c r="AZ77" s="928"/>
      <c r="BA77" s="928"/>
      <c r="BB77" s="928"/>
      <c r="BC77" s="928"/>
      <c r="BD77" s="928"/>
      <c r="BE77" s="928"/>
      <c r="BF77" s="930"/>
    </row>
    <row r="78" spans="1:58">
      <c r="A78" s="150"/>
      <c r="B78" s="408"/>
      <c r="C78" s="9">
        <v>28.716999999999999</v>
      </c>
      <c r="D78" s="8">
        <v>77.3</v>
      </c>
      <c r="E78" s="771">
        <v>0.20938369895270401</v>
      </c>
      <c r="F78" s="137">
        <v>1.5</v>
      </c>
      <c r="G78" s="775">
        <v>14.637215747676123</v>
      </c>
      <c r="H78" s="775">
        <v>983.90482420235173</v>
      </c>
      <c r="I78" s="591">
        <v>297.95690586782001</v>
      </c>
      <c r="J78" s="591">
        <v>30.107888118328642</v>
      </c>
      <c r="K78" s="591">
        <v>25.819147464709218</v>
      </c>
      <c r="L78" s="591">
        <v>996.11297688156014</v>
      </c>
      <c r="M78" s="591">
        <v>313.59767330276094</v>
      </c>
      <c r="N78" s="591">
        <v>70.320047769692763</v>
      </c>
      <c r="P78" s="9">
        <f t="shared" si="0"/>
        <v>28.716999999999999</v>
      </c>
      <c r="Q78" s="8">
        <f t="shared" si="1"/>
        <v>77.3</v>
      </c>
      <c r="R78" s="771">
        <f t="shared" si="2"/>
        <v>0.20938369895270401</v>
      </c>
      <c r="S78" s="771">
        <v>2.2104191999999996</v>
      </c>
      <c r="T78" s="771">
        <v>32.77728117675754</v>
      </c>
      <c r="U78" s="910"/>
      <c r="V78" s="910"/>
      <c r="W78" s="910"/>
      <c r="X78" s="910"/>
      <c r="Y78" s="910"/>
      <c r="Z78" s="910"/>
      <c r="AA78" s="910"/>
      <c r="AB78" s="910"/>
      <c r="AG78" s="150"/>
      <c r="AV78" s="174"/>
      <c r="AZ78" s="928"/>
      <c r="BA78" s="928"/>
      <c r="BB78" s="928"/>
      <c r="BC78" s="928"/>
      <c r="BD78" s="928"/>
      <c r="BE78" s="928"/>
      <c r="BF78" s="930"/>
    </row>
    <row r="79" spans="1:58">
      <c r="A79" s="150"/>
      <c r="B79" s="408"/>
      <c r="C79" s="9">
        <v>3.133</v>
      </c>
      <c r="D79" s="8">
        <v>101.7</v>
      </c>
      <c r="E79" s="771">
        <v>5.1251455952894501E-2</v>
      </c>
      <c r="F79" s="137">
        <v>1.5</v>
      </c>
      <c r="G79" s="775">
        <v>21.905754619643915</v>
      </c>
      <c r="H79" s="775">
        <v>1005.2850458764636</v>
      </c>
      <c r="I79" s="591">
        <v>300.15964690152413</v>
      </c>
      <c r="J79" s="591">
        <v>52.92822379103545</v>
      </c>
      <c r="K79" s="591">
        <v>25.103013853966807</v>
      </c>
      <c r="L79" s="591">
        <v>1009.1115931552978</v>
      </c>
      <c r="M79" s="591">
        <v>306.22076363449276</v>
      </c>
      <c r="N79" s="591">
        <v>62.716198479566479</v>
      </c>
      <c r="P79" s="9">
        <f t="shared" si="0"/>
        <v>3.133</v>
      </c>
      <c r="Q79" s="8">
        <f t="shared" si="1"/>
        <v>101.7</v>
      </c>
      <c r="R79" s="771">
        <f t="shared" si="2"/>
        <v>5.1251455952894501E-2</v>
      </c>
      <c r="S79" s="771">
        <v>10.729932799999993</v>
      </c>
      <c r="T79" s="771">
        <v>55.451619034978677</v>
      </c>
      <c r="U79" s="910"/>
      <c r="V79" s="910"/>
      <c r="W79" s="910"/>
      <c r="X79" s="910"/>
      <c r="Y79" s="910"/>
      <c r="Z79" s="910"/>
      <c r="AA79" s="910"/>
      <c r="AB79" s="910"/>
      <c r="AG79" s="150"/>
      <c r="AV79" s="174"/>
      <c r="AZ79" s="928"/>
      <c r="BA79" s="928"/>
      <c r="BB79" s="928"/>
      <c r="BC79" s="928"/>
      <c r="BD79" s="928"/>
      <c r="BE79" s="928"/>
      <c r="BF79" s="930"/>
    </row>
    <row r="80" spans="1:58">
      <c r="A80" s="150"/>
      <c r="B80" s="408"/>
      <c r="C80" s="9">
        <v>9.0500000000000007</v>
      </c>
      <c r="D80" s="8">
        <v>38.700000000000003</v>
      </c>
      <c r="E80" s="771">
        <v>2.5398618774999999</v>
      </c>
      <c r="F80" s="137">
        <v>1.5</v>
      </c>
      <c r="G80" s="775">
        <v>8.3298690848301717</v>
      </c>
      <c r="H80" s="775">
        <v>753.5948117399895</v>
      </c>
      <c r="I80" s="591">
        <v>288.13696478608301</v>
      </c>
      <c r="J80" s="591">
        <v>16.40339082712018</v>
      </c>
      <c r="K80" s="591">
        <v>12.197254548762427</v>
      </c>
      <c r="L80" s="591">
        <v>756.01571002390585</v>
      </c>
      <c r="M80" s="591">
        <v>297.71166570149614</v>
      </c>
      <c r="N80" s="591">
        <v>24.340545829647535</v>
      </c>
      <c r="P80" s="9">
        <f t="shared" si="0"/>
        <v>9.0500000000000007</v>
      </c>
      <c r="Q80" s="8">
        <f t="shared" si="1"/>
        <v>38.700000000000003</v>
      </c>
      <c r="R80" s="771">
        <f t="shared" si="2"/>
        <v>2.5398618774999999</v>
      </c>
      <c r="S80" s="771">
        <v>3.9867999999999983</v>
      </c>
      <c r="T80" s="771">
        <v>16.915664983825515</v>
      </c>
      <c r="U80" s="910"/>
      <c r="V80" s="910"/>
      <c r="W80" s="910"/>
      <c r="X80" s="910"/>
      <c r="Y80" s="910"/>
      <c r="Z80" s="910"/>
      <c r="AA80" s="910"/>
      <c r="AB80" s="910"/>
      <c r="AG80" s="150"/>
      <c r="AV80" s="174"/>
      <c r="AZ80" s="928"/>
      <c r="BA80" s="928"/>
      <c r="BB80" s="928"/>
      <c r="BC80" s="928"/>
      <c r="BD80" s="928"/>
      <c r="BE80" s="928"/>
      <c r="BF80" s="930"/>
    </row>
    <row r="81" spans="1:58">
      <c r="A81" s="150"/>
      <c r="B81" s="408"/>
      <c r="C81" s="9">
        <v>28.716999999999999</v>
      </c>
      <c r="D81" s="8">
        <v>77.3</v>
      </c>
      <c r="E81" s="771">
        <v>0.20938369895270401</v>
      </c>
      <c r="F81" s="137">
        <v>0.75</v>
      </c>
      <c r="G81" s="775">
        <v>14.637215747676123</v>
      </c>
      <c r="H81" s="775">
        <v>983.90482420235173</v>
      </c>
      <c r="I81" s="591">
        <v>297.95690586782001</v>
      </c>
      <c r="J81" s="591">
        <v>30.107888118328642</v>
      </c>
      <c r="K81" s="591">
        <v>26.233492361651336</v>
      </c>
      <c r="L81" s="591">
        <v>996.93371192853715</v>
      </c>
      <c r="M81" s="591">
        <v>314.81670797470383</v>
      </c>
      <c r="N81" s="591">
        <v>71.84570412908073</v>
      </c>
      <c r="P81" s="9">
        <f t="shared" si="0"/>
        <v>28.716999999999999</v>
      </c>
      <c r="Q81" s="8">
        <f t="shared" si="1"/>
        <v>77.3</v>
      </c>
      <c r="R81" s="771">
        <f t="shared" si="2"/>
        <v>0.20938369895270401</v>
      </c>
      <c r="S81" s="771">
        <v>2.2104191999999996</v>
      </c>
      <c r="T81" s="771">
        <v>32.77728117675754</v>
      </c>
      <c r="U81" s="910"/>
      <c r="V81" s="910"/>
      <c r="W81" s="910"/>
      <c r="X81" s="910"/>
      <c r="Y81" s="910"/>
      <c r="Z81" s="910"/>
      <c r="AA81" s="910"/>
      <c r="AB81" s="910"/>
      <c r="AG81" s="150"/>
      <c r="AV81" s="174"/>
      <c r="AZ81" s="928"/>
      <c r="BA81" s="928"/>
      <c r="BB81" s="928"/>
      <c r="BC81" s="928"/>
      <c r="BD81" s="928"/>
      <c r="BE81" s="928"/>
      <c r="BF81" s="930"/>
    </row>
    <row r="82" spans="1:58">
      <c r="A82" s="150"/>
      <c r="B82" s="408"/>
      <c r="C82" s="9">
        <v>3.133</v>
      </c>
      <c r="D82" s="8">
        <v>101.7</v>
      </c>
      <c r="E82" s="771">
        <v>5.1251455952894501E-2</v>
      </c>
      <c r="F82" s="137">
        <v>0.75</v>
      </c>
      <c r="G82" s="775">
        <v>21.905754619643915</v>
      </c>
      <c r="H82" s="775">
        <v>1005.2850458764636</v>
      </c>
      <c r="I82" s="591">
        <v>300.15964690152413</v>
      </c>
      <c r="J82" s="591">
        <v>52.92822379103545</v>
      </c>
      <c r="K82" s="591">
        <v>25.56792682065921</v>
      </c>
      <c r="L82" s="591">
        <v>1009.5363314649151</v>
      </c>
      <c r="M82" s="591">
        <v>306.76329303963303</v>
      </c>
      <c r="N82" s="591">
        <v>63.722941305620843</v>
      </c>
      <c r="P82" s="9">
        <f t="shared" si="0"/>
        <v>3.133</v>
      </c>
      <c r="Q82" s="8">
        <f t="shared" si="1"/>
        <v>101.7</v>
      </c>
      <c r="R82" s="771">
        <f t="shared" si="2"/>
        <v>5.1251455952894501E-2</v>
      </c>
      <c r="S82" s="771">
        <v>10.729932799999993</v>
      </c>
      <c r="T82" s="771">
        <v>55.451619034978677</v>
      </c>
      <c r="U82" s="910"/>
      <c r="V82" s="910"/>
      <c r="W82" s="910"/>
      <c r="X82" s="910"/>
      <c r="Y82" s="910"/>
      <c r="Z82" s="910"/>
      <c r="AA82" s="910"/>
      <c r="AB82" s="910"/>
      <c r="AG82" s="150"/>
      <c r="AV82" s="174"/>
      <c r="AZ82" s="928"/>
      <c r="BA82" s="928"/>
      <c r="BB82" s="928"/>
      <c r="BC82" s="928"/>
      <c r="BD82" s="928"/>
      <c r="BE82" s="928"/>
      <c r="BF82" s="930"/>
    </row>
    <row r="83" spans="1:58">
      <c r="A83" s="150"/>
      <c r="B83" s="408"/>
      <c r="C83" s="9">
        <v>9.0500000000000007</v>
      </c>
      <c r="D83" s="8">
        <v>38.700000000000003</v>
      </c>
      <c r="E83" s="771">
        <v>2.5398618774999999</v>
      </c>
      <c r="F83" s="137">
        <v>0.75</v>
      </c>
      <c r="G83" s="775">
        <v>8.3298690848301717</v>
      </c>
      <c r="H83" s="775">
        <v>753.5948117399895</v>
      </c>
      <c r="I83" s="591">
        <v>288.13696478608301</v>
      </c>
      <c r="J83" s="591">
        <v>16.40339082712018</v>
      </c>
      <c r="K83" s="591">
        <v>12.522912034653604</v>
      </c>
      <c r="L83" s="591">
        <v>756.24385038056505</v>
      </c>
      <c r="M83" s="591">
        <v>298.44910860612879</v>
      </c>
      <c r="N83" s="591">
        <v>24.886085036747637</v>
      </c>
      <c r="P83" s="9">
        <f t="shared" si="0"/>
        <v>9.0500000000000007</v>
      </c>
      <c r="Q83" s="8">
        <f t="shared" si="1"/>
        <v>38.700000000000003</v>
      </c>
      <c r="R83" s="771">
        <f t="shared" si="2"/>
        <v>2.5398618774999999</v>
      </c>
      <c r="S83" s="771">
        <v>3.9867999999999983</v>
      </c>
      <c r="T83" s="771">
        <v>16.915664983825515</v>
      </c>
      <c r="U83" s="910"/>
      <c r="V83" s="910"/>
      <c r="W83" s="910"/>
      <c r="X83" s="910"/>
      <c r="Y83" s="910"/>
      <c r="Z83" s="910"/>
      <c r="AA83" s="910"/>
      <c r="AB83" s="910"/>
      <c r="AG83" s="150"/>
      <c r="AV83" s="174"/>
      <c r="AZ83" s="928"/>
      <c r="BA83" s="928"/>
      <c r="BB83" s="928"/>
      <c r="BC83" s="928"/>
      <c r="BD83" s="928"/>
      <c r="BE83" s="928"/>
      <c r="BF83" s="930"/>
    </row>
    <row r="84" spans="1:58">
      <c r="A84" s="150"/>
      <c r="B84" s="408"/>
      <c r="C84" s="9">
        <v>28.716999999999999</v>
      </c>
      <c r="D84" s="8">
        <v>77.3</v>
      </c>
      <c r="E84" s="771">
        <v>0.20938369895270401</v>
      </c>
      <c r="F84" s="137">
        <v>0.35</v>
      </c>
      <c r="G84" s="775">
        <v>14.637215747676123</v>
      </c>
      <c r="H84" s="775">
        <v>983.90482420235173</v>
      </c>
      <c r="I84" s="591">
        <v>297.95690586782001</v>
      </c>
      <c r="J84" s="591">
        <v>30.107888118328642</v>
      </c>
      <c r="K84" s="591">
        <v>26.615050606315037</v>
      </c>
      <c r="L84" s="591">
        <v>997.66762107201941</v>
      </c>
      <c r="M84" s="591">
        <v>315.90378059064972</v>
      </c>
      <c r="N84" s="591">
        <v>73.392921256946792</v>
      </c>
      <c r="P84" s="9">
        <f t="shared" si="0"/>
        <v>28.716999999999999</v>
      </c>
      <c r="Q84" s="8">
        <f t="shared" si="1"/>
        <v>77.3</v>
      </c>
      <c r="R84" s="771">
        <f t="shared" si="2"/>
        <v>0.20938369895270401</v>
      </c>
      <c r="S84" s="771">
        <v>2.2104191999999996</v>
      </c>
      <c r="T84" s="771">
        <v>32.77728117675754</v>
      </c>
      <c r="U84" s="910"/>
      <c r="V84" s="910"/>
      <c r="W84" s="910"/>
      <c r="X84" s="910"/>
      <c r="Y84" s="910"/>
      <c r="Z84" s="910"/>
      <c r="AA84" s="910"/>
      <c r="AB84" s="910"/>
      <c r="AG84" s="150"/>
      <c r="AV84" s="174"/>
      <c r="AZ84" s="928"/>
      <c r="BA84" s="928"/>
      <c r="BB84" s="928"/>
      <c r="BC84" s="928"/>
      <c r="BD84" s="928"/>
      <c r="BE84" s="928"/>
      <c r="BF84" s="930"/>
    </row>
    <row r="85" spans="1:58">
      <c r="A85" s="150"/>
      <c r="B85" s="408"/>
      <c r="C85" s="9">
        <v>3.133</v>
      </c>
      <c r="D85" s="8">
        <v>101.7</v>
      </c>
      <c r="E85" s="771">
        <v>5.1251455952894501E-2</v>
      </c>
      <c r="F85" s="137">
        <v>0.35</v>
      </c>
      <c r="G85" s="775">
        <v>21.905754619643915</v>
      </c>
      <c r="H85" s="775">
        <v>1005.2850458764636</v>
      </c>
      <c r="I85" s="591">
        <v>300.15964690152413</v>
      </c>
      <c r="J85" s="591">
        <v>52.92822379103545</v>
      </c>
      <c r="K85" s="591">
        <v>26.039631089151229</v>
      </c>
      <c r="L85" s="591">
        <v>1009.9908797393958</v>
      </c>
      <c r="M85" s="591">
        <v>307.36531142039905</v>
      </c>
      <c r="N85" s="591">
        <v>64.751686917727142</v>
      </c>
      <c r="P85" s="9">
        <f t="shared" si="0"/>
        <v>3.133</v>
      </c>
      <c r="Q85" s="8">
        <f t="shared" si="1"/>
        <v>101.7</v>
      </c>
      <c r="R85" s="771">
        <f t="shared" si="2"/>
        <v>5.1251455952894501E-2</v>
      </c>
      <c r="S85" s="771">
        <v>10.729932799999993</v>
      </c>
      <c r="T85" s="771">
        <v>55.451619034978677</v>
      </c>
      <c r="U85" s="910"/>
      <c r="V85" s="910"/>
      <c r="W85" s="910"/>
      <c r="X85" s="910"/>
      <c r="Y85" s="910"/>
      <c r="Z85" s="910"/>
      <c r="AA85" s="910"/>
      <c r="AB85" s="910"/>
      <c r="AG85" s="150"/>
      <c r="AV85" s="174"/>
      <c r="AZ85" s="928"/>
      <c r="BA85" s="928"/>
      <c r="BB85" s="928"/>
      <c r="BC85" s="928"/>
      <c r="BD85" s="928"/>
      <c r="BE85" s="928"/>
      <c r="BF85" s="930"/>
    </row>
    <row r="86" spans="1:58">
      <c r="A86" s="150"/>
      <c r="B86" s="408"/>
      <c r="C86" s="9">
        <v>9.0500000000000007</v>
      </c>
      <c r="D86" s="8">
        <v>38.700000000000003</v>
      </c>
      <c r="E86" s="771">
        <v>2.5398618774999999</v>
      </c>
      <c r="F86" s="137">
        <v>0.35</v>
      </c>
      <c r="G86" s="775">
        <v>8.3298690848301717</v>
      </c>
      <c r="H86" s="775">
        <v>753.5948117399895</v>
      </c>
      <c r="I86" s="591">
        <v>288.13696478608301</v>
      </c>
      <c r="J86" s="591">
        <v>16.40339082712018</v>
      </c>
      <c r="K86" s="591">
        <v>12.852918136189754</v>
      </c>
      <c r="L86" s="591">
        <v>756.46368929975608</v>
      </c>
      <c r="M86" s="591">
        <v>299.09593603457512</v>
      </c>
      <c r="N86" s="591">
        <v>25.417631494914634</v>
      </c>
      <c r="P86" s="9">
        <f t="shared" si="0"/>
        <v>9.0500000000000007</v>
      </c>
      <c r="Q86" s="8">
        <f t="shared" si="1"/>
        <v>38.700000000000003</v>
      </c>
      <c r="R86" s="771">
        <f t="shared" si="2"/>
        <v>2.5398618774999999</v>
      </c>
      <c r="S86" s="771">
        <v>3.9867999999999983</v>
      </c>
      <c r="T86" s="771">
        <v>16.915664983825515</v>
      </c>
      <c r="U86" s="910"/>
      <c r="V86" s="910"/>
      <c r="W86" s="910"/>
      <c r="X86" s="910"/>
      <c r="Y86" s="910"/>
      <c r="Z86" s="910"/>
      <c r="AA86" s="910"/>
      <c r="AB86" s="910"/>
      <c r="AG86" s="150"/>
      <c r="AV86" s="174"/>
      <c r="AZ86" s="928"/>
      <c r="BA86" s="928"/>
      <c r="BB86" s="928"/>
      <c r="BC86" s="928"/>
      <c r="BD86" s="928"/>
      <c r="BE86" s="928"/>
      <c r="BF86" s="930"/>
    </row>
    <row r="87" spans="1:58">
      <c r="A87" s="150"/>
      <c r="B87" s="408"/>
      <c r="C87" s="9">
        <v>28.716999999999999</v>
      </c>
      <c r="D87" s="8">
        <v>77.3</v>
      </c>
      <c r="E87" s="771">
        <v>0.20938369895270401</v>
      </c>
      <c r="F87" s="137">
        <v>0.25</v>
      </c>
      <c r="G87" s="775">
        <v>14.637215747676123</v>
      </c>
      <c r="H87" s="775">
        <v>983.90482420235173</v>
      </c>
      <c r="I87" s="591">
        <v>297.95690586782001</v>
      </c>
      <c r="J87" s="591">
        <v>30.107888118328642</v>
      </c>
      <c r="K87" s="591">
        <v>26.770625862331773</v>
      </c>
      <c r="L87" s="591">
        <v>997.92624521763253</v>
      </c>
      <c r="M87" s="591">
        <v>316.30676628507354</v>
      </c>
      <c r="N87" s="591">
        <v>73.99206456975665</v>
      </c>
      <c r="P87" s="9">
        <f t="shared" si="0"/>
        <v>28.716999999999999</v>
      </c>
      <c r="Q87" s="8">
        <f t="shared" si="1"/>
        <v>77.3</v>
      </c>
      <c r="R87" s="771">
        <f t="shared" si="2"/>
        <v>0.20938369895270401</v>
      </c>
      <c r="S87" s="771">
        <v>2.2104191999999996</v>
      </c>
      <c r="T87" s="771">
        <v>32.77728117675754</v>
      </c>
      <c r="U87" s="910"/>
      <c r="V87" s="910"/>
      <c r="W87" s="910"/>
      <c r="X87" s="910"/>
      <c r="Y87" s="910"/>
      <c r="Z87" s="910"/>
      <c r="AA87" s="910"/>
      <c r="AB87" s="910"/>
      <c r="AG87" s="150"/>
      <c r="AV87" s="174"/>
      <c r="AZ87" s="928"/>
      <c r="BA87" s="928"/>
      <c r="BB87" s="928"/>
      <c r="BC87" s="928"/>
      <c r="BD87" s="928"/>
      <c r="BE87" s="928"/>
      <c r="BF87" s="930"/>
    </row>
    <row r="88" spans="1:58">
      <c r="A88" s="150"/>
      <c r="B88" s="408"/>
      <c r="C88" s="9">
        <v>3.133</v>
      </c>
      <c r="D88" s="8">
        <v>101.7</v>
      </c>
      <c r="E88" s="771">
        <v>5.1251455952894501E-2</v>
      </c>
      <c r="F88" s="137">
        <v>0.25</v>
      </c>
      <c r="G88" s="775">
        <v>21.905754619643915</v>
      </c>
      <c r="H88" s="775">
        <v>1005.2850458764636</v>
      </c>
      <c r="I88" s="591">
        <v>300.15964690152413</v>
      </c>
      <c r="J88" s="591">
        <v>52.92822379103545</v>
      </c>
      <c r="K88" s="591">
        <v>26.232300704059629</v>
      </c>
      <c r="L88" s="591">
        <v>1010.1865834219885</v>
      </c>
      <c r="M88" s="591">
        <v>307.63212466445009</v>
      </c>
      <c r="N88" s="591">
        <v>65.189613786843353</v>
      </c>
      <c r="P88" s="9">
        <f t="shared" ref="P88:P101" si="3">C88</f>
        <v>3.133</v>
      </c>
      <c r="Q88" s="8">
        <f t="shared" ref="Q88:Q101" si="4">D88</f>
        <v>101.7</v>
      </c>
      <c r="R88" s="771">
        <f t="shared" ref="R88:R101" si="5">E88</f>
        <v>5.1251455952894501E-2</v>
      </c>
      <c r="S88" s="771">
        <v>10.729932799999993</v>
      </c>
      <c r="T88" s="771">
        <v>55.451619034978677</v>
      </c>
      <c r="U88" s="910"/>
      <c r="V88" s="910"/>
      <c r="W88" s="910"/>
      <c r="X88" s="910"/>
      <c r="Y88" s="910"/>
      <c r="Z88" s="910"/>
      <c r="AA88" s="910"/>
      <c r="AB88" s="910"/>
      <c r="AG88" s="150"/>
      <c r="AV88" s="174"/>
      <c r="AZ88" s="928"/>
      <c r="BA88" s="928"/>
      <c r="BB88" s="928"/>
      <c r="BC88" s="928"/>
      <c r="BD88" s="928"/>
      <c r="BE88" s="928"/>
      <c r="BF88" s="930"/>
    </row>
    <row r="89" spans="1:58">
      <c r="A89" s="150"/>
      <c r="B89" s="408"/>
      <c r="C89" s="9">
        <v>9.0500000000000007</v>
      </c>
      <c r="D89" s="8">
        <v>38.700000000000003</v>
      </c>
      <c r="E89" s="771">
        <v>2.5398618774999999</v>
      </c>
      <c r="F89" s="137">
        <v>0.25</v>
      </c>
      <c r="G89" s="775">
        <v>8.3298690848301717</v>
      </c>
      <c r="H89" s="775">
        <v>753.5948117399895</v>
      </c>
      <c r="I89" s="591">
        <v>288.13696478608301</v>
      </c>
      <c r="J89" s="591">
        <v>16.40339082712018</v>
      </c>
      <c r="K89" s="591">
        <v>13.000704771224598</v>
      </c>
      <c r="L89" s="591">
        <v>756.54728174673596</v>
      </c>
      <c r="M89" s="591">
        <v>299.33991935136089</v>
      </c>
      <c r="N89" s="591">
        <v>25.63159190818714</v>
      </c>
      <c r="P89" s="9">
        <f t="shared" si="3"/>
        <v>9.0500000000000007</v>
      </c>
      <c r="Q89" s="8">
        <f t="shared" si="4"/>
        <v>38.700000000000003</v>
      </c>
      <c r="R89" s="771">
        <f t="shared" si="5"/>
        <v>2.5398618774999999</v>
      </c>
      <c r="S89" s="771">
        <v>3.9867999999999983</v>
      </c>
      <c r="T89" s="771">
        <v>16.915664983825515</v>
      </c>
      <c r="U89" s="910"/>
      <c r="V89" s="910"/>
      <c r="W89" s="910"/>
      <c r="X89" s="910"/>
      <c r="Y89" s="910"/>
      <c r="Z89" s="910"/>
      <c r="AA89" s="910"/>
      <c r="AB89" s="910"/>
      <c r="AG89" s="150"/>
      <c r="AV89" s="174"/>
      <c r="AZ89" s="928"/>
      <c r="BA89" s="928"/>
      <c r="BB89" s="928"/>
      <c r="BC89" s="928"/>
      <c r="BD89" s="928"/>
      <c r="BE89" s="928"/>
      <c r="BF89" s="930"/>
    </row>
    <row r="90" spans="1:58">
      <c r="A90" s="150"/>
      <c r="B90" s="408"/>
      <c r="C90" s="9">
        <v>28.716999999999999</v>
      </c>
      <c r="D90" s="8">
        <v>77.3</v>
      </c>
      <c r="E90" s="771">
        <v>0.20938369895270401</v>
      </c>
      <c r="F90" s="137">
        <v>1.5</v>
      </c>
      <c r="G90" s="775">
        <v>14.637215747676123</v>
      </c>
      <c r="H90" s="775">
        <v>983.90482420235173</v>
      </c>
      <c r="I90" s="591">
        <v>297.95690586782001</v>
      </c>
      <c r="J90" s="591">
        <v>30.107888118328642</v>
      </c>
      <c r="K90" s="591">
        <v>25.819147464709218</v>
      </c>
      <c r="L90" s="591">
        <v>996.11297688156014</v>
      </c>
      <c r="M90" s="591">
        <v>313.59767330276094</v>
      </c>
      <c r="N90" s="591">
        <v>70.320047769692763</v>
      </c>
      <c r="P90" s="9">
        <f t="shared" si="3"/>
        <v>28.716999999999999</v>
      </c>
      <c r="Q90" s="8">
        <f t="shared" si="4"/>
        <v>77.3</v>
      </c>
      <c r="R90" s="771">
        <f t="shared" si="5"/>
        <v>0.20938369895270401</v>
      </c>
      <c r="S90" s="771">
        <v>2.2104191999999996</v>
      </c>
      <c r="T90" s="771">
        <v>32.77728117675754</v>
      </c>
      <c r="U90" s="910"/>
      <c r="V90" s="910"/>
      <c r="W90" s="910"/>
      <c r="X90" s="910"/>
      <c r="Y90" s="910"/>
      <c r="Z90" s="910"/>
      <c r="AA90" s="910"/>
      <c r="AB90" s="910"/>
      <c r="AG90" s="150"/>
      <c r="AV90" s="174"/>
      <c r="AZ90" s="928"/>
      <c r="BA90" s="928"/>
      <c r="BB90" s="928"/>
      <c r="BC90" s="928"/>
      <c r="BD90" s="928"/>
      <c r="BE90" s="928"/>
      <c r="BF90" s="930"/>
    </row>
    <row r="91" spans="1:58">
      <c r="A91" s="150"/>
      <c r="B91" s="408"/>
      <c r="C91" s="9">
        <v>3.133</v>
      </c>
      <c r="D91" s="8">
        <v>101.7</v>
      </c>
      <c r="E91" s="771">
        <v>5.1251455952894501E-2</v>
      </c>
      <c r="F91" s="137">
        <v>1.5</v>
      </c>
      <c r="G91" s="775">
        <v>21.905754619643915</v>
      </c>
      <c r="H91" s="775">
        <v>1005.2850458764636</v>
      </c>
      <c r="I91" s="591">
        <v>300.15964690152413</v>
      </c>
      <c r="J91" s="591">
        <v>52.92822379103545</v>
      </c>
      <c r="K91" s="591">
        <v>25.103013853966807</v>
      </c>
      <c r="L91" s="591">
        <v>1009.1115931552978</v>
      </c>
      <c r="M91" s="591">
        <v>306.22076363449276</v>
      </c>
      <c r="N91" s="591">
        <v>62.716198479566479</v>
      </c>
      <c r="P91" s="9">
        <f t="shared" si="3"/>
        <v>3.133</v>
      </c>
      <c r="Q91" s="8">
        <f t="shared" si="4"/>
        <v>101.7</v>
      </c>
      <c r="R91" s="771">
        <f t="shared" si="5"/>
        <v>5.1251455952894501E-2</v>
      </c>
      <c r="S91" s="771">
        <v>10.729932799999993</v>
      </c>
      <c r="T91" s="771">
        <v>55.451619034978677</v>
      </c>
      <c r="U91" s="910"/>
      <c r="V91" s="910"/>
      <c r="W91" s="910"/>
      <c r="X91" s="910"/>
      <c r="Y91" s="910"/>
      <c r="Z91" s="910"/>
      <c r="AA91" s="910"/>
      <c r="AB91" s="910"/>
      <c r="AG91" s="150"/>
      <c r="AV91" s="174"/>
      <c r="AZ91" s="928"/>
      <c r="BA91" s="928"/>
      <c r="BB91" s="928"/>
      <c r="BC91" s="928"/>
      <c r="BD91" s="928"/>
      <c r="BE91" s="928"/>
      <c r="BF91" s="930"/>
    </row>
    <row r="92" spans="1:58">
      <c r="A92" s="150"/>
      <c r="B92" s="408"/>
      <c r="C92" s="9">
        <v>9.0500000000000007</v>
      </c>
      <c r="D92" s="8">
        <v>38.700000000000003</v>
      </c>
      <c r="E92" s="771">
        <v>2.5398618774999999</v>
      </c>
      <c r="F92" s="137">
        <v>1.5</v>
      </c>
      <c r="G92" s="775">
        <v>8.3298690848301717</v>
      </c>
      <c r="H92" s="775">
        <v>753.5948117399895</v>
      </c>
      <c r="I92" s="591">
        <v>288.13696478608301</v>
      </c>
      <c r="J92" s="591">
        <v>16.40339082712018</v>
      </c>
      <c r="K92" s="591">
        <v>12.197254548762427</v>
      </c>
      <c r="L92" s="591">
        <v>756.01571002390585</v>
      </c>
      <c r="M92" s="591">
        <v>297.71166570149614</v>
      </c>
      <c r="N92" s="591">
        <v>24.340545829647535</v>
      </c>
      <c r="P92" s="9">
        <f t="shared" si="3"/>
        <v>9.0500000000000007</v>
      </c>
      <c r="Q92" s="8">
        <f t="shared" si="4"/>
        <v>38.700000000000003</v>
      </c>
      <c r="R92" s="771">
        <f t="shared" si="5"/>
        <v>2.5398618774999999</v>
      </c>
      <c r="S92" s="771">
        <v>3.9867999999999983</v>
      </c>
      <c r="T92" s="771">
        <v>16.915664983825515</v>
      </c>
      <c r="U92" s="910"/>
      <c r="V92" s="910"/>
      <c r="W92" s="910"/>
      <c r="X92" s="910"/>
      <c r="Y92" s="910"/>
      <c r="Z92" s="910"/>
      <c r="AA92" s="910"/>
      <c r="AB92" s="910"/>
      <c r="AG92" s="150"/>
      <c r="AV92" s="174"/>
      <c r="AZ92" s="928"/>
      <c r="BA92" s="928"/>
      <c r="BB92" s="928"/>
      <c r="BC92" s="928"/>
      <c r="BD92" s="928"/>
      <c r="BE92" s="928"/>
      <c r="BF92" s="930"/>
    </row>
    <row r="93" spans="1:58">
      <c r="A93" s="150"/>
      <c r="B93" s="408"/>
      <c r="C93" s="9">
        <v>28.716999999999999</v>
      </c>
      <c r="D93" s="8">
        <v>77.3</v>
      </c>
      <c r="E93" s="771">
        <v>0.20938369895270401</v>
      </c>
      <c r="F93" s="137">
        <v>0.75</v>
      </c>
      <c r="G93" s="775">
        <v>14.637215747676123</v>
      </c>
      <c r="H93" s="775">
        <v>983.90482420235173</v>
      </c>
      <c r="I93" s="591">
        <v>297.95690586782001</v>
      </c>
      <c r="J93" s="591">
        <v>30.107888118328642</v>
      </c>
      <c r="K93" s="591">
        <v>26.233492361651336</v>
      </c>
      <c r="L93" s="591">
        <v>996.93371192853715</v>
      </c>
      <c r="M93" s="591">
        <v>314.81670797470383</v>
      </c>
      <c r="N93" s="591">
        <v>71.84570412908073</v>
      </c>
      <c r="P93" s="9">
        <f t="shared" si="3"/>
        <v>28.716999999999999</v>
      </c>
      <c r="Q93" s="8">
        <f t="shared" si="4"/>
        <v>77.3</v>
      </c>
      <c r="R93" s="771">
        <f t="shared" si="5"/>
        <v>0.20938369895270401</v>
      </c>
      <c r="S93" s="771">
        <v>2.2104191999999996</v>
      </c>
      <c r="T93" s="771">
        <v>32.77728117675754</v>
      </c>
      <c r="U93" s="910"/>
      <c r="V93" s="910"/>
      <c r="W93" s="910"/>
      <c r="X93" s="910"/>
      <c r="Y93" s="910"/>
      <c r="Z93" s="910"/>
      <c r="AA93" s="910"/>
      <c r="AB93" s="910"/>
      <c r="AG93" s="150"/>
      <c r="AV93" s="174"/>
      <c r="AZ93" s="928"/>
      <c r="BA93" s="928"/>
      <c r="BB93" s="928"/>
      <c r="BC93" s="928"/>
      <c r="BD93" s="928"/>
      <c r="BE93" s="928"/>
      <c r="BF93" s="930"/>
    </row>
    <row r="94" spans="1:58">
      <c r="A94" s="150"/>
      <c r="B94" s="408"/>
      <c r="C94" s="9">
        <v>3.133</v>
      </c>
      <c r="D94" s="8">
        <v>101.7</v>
      </c>
      <c r="E94" s="771">
        <v>5.1251455952894501E-2</v>
      </c>
      <c r="F94" s="137">
        <v>0.75</v>
      </c>
      <c r="G94" s="775">
        <v>21.905754619643915</v>
      </c>
      <c r="H94" s="775">
        <v>1005.2850458764636</v>
      </c>
      <c r="I94" s="591">
        <v>300.15964690152413</v>
      </c>
      <c r="J94" s="591">
        <v>52.92822379103545</v>
      </c>
      <c r="K94" s="591">
        <v>25.56792682065921</v>
      </c>
      <c r="L94" s="591">
        <v>1009.5363314649151</v>
      </c>
      <c r="M94" s="591">
        <v>306.76329303963303</v>
      </c>
      <c r="N94" s="591">
        <v>63.722941305620843</v>
      </c>
      <c r="P94" s="9">
        <f t="shared" si="3"/>
        <v>3.133</v>
      </c>
      <c r="Q94" s="8">
        <f t="shared" si="4"/>
        <v>101.7</v>
      </c>
      <c r="R94" s="771">
        <f t="shared" si="5"/>
        <v>5.1251455952894501E-2</v>
      </c>
      <c r="S94" s="771">
        <v>10.729932799999993</v>
      </c>
      <c r="T94" s="771">
        <v>55.451619034978677</v>
      </c>
      <c r="U94" s="910"/>
      <c r="V94" s="910"/>
      <c r="W94" s="910"/>
      <c r="X94" s="910"/>
      <c r="Y94" s="910"/>
      <c r="Z94" s="910"/>
      <c r="AA94" s="910"/>
      <c r="AB94" s="910"/>
      <c r="AG94" s="150"/>
      <c r="AV94" s="174"/>
      <c r="AZ94" s="928"/>
      <c r="BA94" s="928"/>
      <c r="BB94" s="928"/>
      <c r="BC94" s="928"/>
      <c r="BD94" s="928"/>
      <c r="BE94" s="928"/>
      <c r="BF94" s="930"/>
    </row>
    <row r="95" spans="1:58">
      <c r="A95" s="150"/>
      <c r="B95" s="408"/>
      <c r="C95" s="9">
        <v>9.0500000000000007</v>
      </c>
      <c r="D95" s="8">
        <v>38.700000000000003</v>
      </c>
      <c r="E95" s="771">
        <v>2.5398618774999999</v>
      </c>
      <c r="F95" s="137">
        <v>0.75</v>
      </c>
      <c r="G95" s="775">
        <v>8.3298690848301717</v>
      </c>
      <c r="H95" s="775">
        <v>753.5948117399895</v>
      </c>
      <c r="I95" s="591">
        <v>288.13696478608301</v>
      </c>
      <c r="J95" s="591">
        <v>16.40339082712018</v>
      </c>
      <c r="K95" s="591">
        <v>12.522912034653604</v>
      </c>
      <c r="L95" s="591">
        <v>756.24385038056505</v>
      </c>
      <c r="M95" s="591">
        <v>298.44910860612879</v>
      </c>
      <c r="N95" s="591">
        <v>24.886085036747637</v>
      </c>
      <c r="P95" s="9">
        <f t="shared" si="3"/>
        <v>9.0500000000000007</v>
      </c>
      <c r="Q95" s="8">
        <f t="shared" si="4"/>
        <v>38.700000000000003</v>
      </c>
      <c r="R95" s="771">
        <f t="shared" si="5"/>
        <v>2.5398618774999999</v>
      </c>
      <c r="S95" s="771">
        <v>3.9867999999999983</v>
      </c>
      <c r="T95" s="771">
        <v>16.915664983825515</v>
      </c>
      <c r="U95" s="910"/>
      <c r="V95" s="910"/>
      <c r="W95" s="910"/>
      <c r="X95" s="910"/>
      <c r="Y95" s="910"/>
      <c r="Z95" s="910"/>
      <c r="AA95" s="910"/>
      <c r="AB95" s="910"/>
      <c r="AG95" s="150"/>
      <c r="AV95" s="174"/>
      <c r="AZ95" s="928"/>
      <c r="BA95" s="928"/>
      <c r="BB95" s="928"/>
      <c r="BC95" s="928"/>
      <c r="BD95" s="928"/>
      <c r="BE95" s="928"/>
      <c r="BF95" s="930"/>
    </row>
    <row r="96" spans="1:58">
      <c r="A96" s="150"/>
      <c r="B96" s="408"/>
      <c r="C96" s="9">
        <v>28.716999999999999</v>
      </c>
      <c r="D96" s="8">
        <v>77.3</v>
      </c>
      <c r="E96" s="771">
        <v>0.20938369895270401</v>
      </c>
      <c r="F96" s="137">
        <v>0.35</v>
      </c>
      <c r="G96" s="775">
        <v>14.637215747676123</v>
      </c>
      <c r="H96" s="775">
        <v>983.90482420235173</v>
      </c>
      <c r="I96" s="591">
        <v>297.95690586782001</v>
      </c>
      <c r="J96" s="591">
        <v>30.107888118328642</v>
      </c>
      <c r="K96" s="591">
        <v>26.615050606315037</v>
      </c>
      <c r="L96" s="591">
        <v>997.66762107201941</v>
      </c>
      <c r="M96" s="591">
        <v>315.90378059064972</v>
      </c>
      <c r="N96" s="591">
        <v>73.392921256946792</v>
      </c>
      <c r="P96" s="9">
        <f t="shared" si="3"/>
        <v>28.716999999999999</v>
      </c>
      <c r="Q96" s="8">
        <f t="shared" si="4"/>
        <v>77.3</v>
      </c>
      <c r="R96" s="771">
        <f t="shared" si="5"/>
        <v>0.20938369895270401</v>
      </c>
      <c r="S96" s="771">
        <v>2.2104191999999996</v>
      </c>
      <c r="T96" s="771">
        <v>32.77728117675754</v>
      </c>
      <c r="U96" s="910"/>
      <c r="V96" s="910"/>
      <c r="W96" s="910"/>
      <c r="X96" s="910"/>
      <c r="Y96" s="910"/>
      <c r="Z96" s="910"/>
      <c r="AA96" s="910"/>
      <c r="AB96" s="910"/>
      <c r="AG96" s="150"/>
      <c r="AV96" s="174"/>
      <c r="AZ96" s="928"/>
      <c r="BA96" s="928"/>
      <c r="BB96" s="928"/>
      <c r="BC96" s="928"/>
      <c r="BD96" s="928"/>
      <c r="BE96" s="928"/>
      <c r="BF96" s="930"/>
    </row>
    <row r="97" spans="1:58">
      <c r="A97" s="150"/>
      <c r="B97" s="408"/>
      <c r="C97" s="9">
        <v>3.133</v>
      </c>
      <c r="D97" s="8">
        <v>101.7</v>
      </c>
      <c r="E97" s="771">
        <v>5.1251455952894501E-2</v>
      </c>
      <c r="F97" s="137">
        <v>0.35</v>
      </c>
      <c r="G97" s="775">
        <v>21.905754619643915</v>
      </c>
      <c r="H97" s="775">
        <v>1005.2850458764636</v>
      </c>
      <c r="I97" s="591">
        <v>300.15964690152413</v>
      </c>
      <c r="J97" s="591">
        <v>52.92822379103545</v>
      </c>
      <c r="K97" s="591">
        <v>26.039631089151229</v>
      </c>
      <c r="L97" s="591">
        <v>1009.9908797393958</v>
      </c>
      <c r="M97" s="591">
        <v>307.36531142039905</v>
      </c>
      <c r="N97" s="591">
        <v>64.751686917727142</v>
      </c>
      <c r="P97" s="9">
        <f t="shared" si="3"/>
        <v>3.133</v>
      </c>
      <c r="Q97" s="8">
        <f t="shared" si="4"/>
        <v>101.7</v>
      </c>
      <c r="R97" s="771">
        <f t="shared" si="5"/>
        <v>5.1251455952894501E-2</v>
      </c>
      <c r="S97" s="771">
        <v>10.729932799999993</v>
      </c>
      <c r="T97" s="771">
        <v>55.451619034978677</v>
      </c>
      <c r="U97" s="910"/>
      <c r="V97" s="910"/>
      <c r="W97" s="910"/>
      <c r="X97" s="910"/>
      <c r="Y97" s="910"/>
      <c r="Z97" s="910"/>
      <c r="AA97" s="910"/>
      <c r="AB97" s="910"/>
      <c r="AG97" s="150"/>
      <c r="AV97" s="174"/>
      <c r="AZ97" s="928"/>
      <c r="BA97" s="928"/>
      <c r="BB97" s="928"/>
      <c r="BC97" s="928"/>
      <c r="BD97" s="928"/>
      <c r="BE97" s="928"/>
      <c r="BF97" s="930"/>
    </row>
    <row r="98" spans="1:58">
      <c r="A98" s="150"/>
      <c r="B98" s="408"/>
      <c r="C98" s="9">
        <v>9.0500000000000007</v>
      </c>
      <c r="D98" s="8">
        <v>38.700000000000003</v>
      </c>
      <c r="E98" s="771">
        <v>2.5398618774999999</v>
      </c>
      <c r="F98" s="137">
        <v>0.35</v>
      </c>
      <c r="G98" s="775">
        <v>8.3298690848301717</v>
      </c>
      <c r="H98" s="775">
        <v>753.5948117399895</v>
      </c>
      <c r="I98" s="591">
        <v>288.13696478608301</v>
      </c>
      <c r="J98" s="591">
        <v>16.40339082712018</v>
      </c>
      <c r="K98" s="591">
        <v>12.852918136189754</v>
      </c>
      <c r="L98" s="591">
        <v>756.46368929975608</v>
      </c>
      <c r="M98" s="591">
        <v>299.09593603457512</v>
      </c>
      <c r="N98" s="591">
        <v>25.417631494914634</v>
      </c>
      <c r="P98" s="9">
        <f t="shared" si="3"/>
        <v>9.0500000000000007</v>
      </c>
      <c r="Q98" s="8">
        <f t="shared" si="4"/>
        <v>38.700000000000003</v>
      </c>
      <c r="R98" s="771">
        <f t="shared" si="5"/>
        <v>2.5398618774999999</v>
      </c>
      <c r="S98" s="771">
        <v>3.9867999999999983</v>
      </c>
      <c r="T98" s="771">
        <v>16.915664983825515</v>
      </c>
      <c r="U98" s="910"/>
      <c r="V98" s="910"/>
      <c r="W98" s="910"/>
      <c r="X98" s="910"/>
      <c r="Y98" s="910"/>
      <c r="Z98" s="910"/>
      <c r="AA98" s="910"/>
      <c r="AB98" s="910"/>
      <c r="AG98" s="150"/>
      <c r="AV98" s="174"/>
      <c r="AZ98" s="928"/>
      <c r="BA98" s="928"/>
      <c r="BB98" s="928"/>
      <c r="BC98" s="928"/>
      <c r="BD98" s="928"/>
      <c r="BE98" s="928"/>
      <c r="BF98" s="930"/>
    </row>
    <row r="99" spans="1:58">
      <c r="A99" s="150"/>
      <c r="B99" s="408"/>
      <c r="C99" s="9">
        <v>28.716999999999999</v>
      </c>
      <c r="D99" s="8">
        <v>77.3</v>
      </c>
      <c r="E99" s="771">
        <v>0.20938369895270401</v>
      </c>
      <c r="F99" s="137">
        <v>0.25</v>
      </c>
      <c r="G99" s="775">
        <v>14.637215747676123</v>
      </c>
      <c r="H99" s="775">
        <v>983.90482420235173</v>
      </c>
      <c r="I99" s="591">
        <v>297.95690586782001</v>
      </c>
      <c r="J99" s="591">
        <v>30.107888118328642</v>
      </c>
      <c r="K99" s="591">
        <v>26.770625862331773</v>
      </c>
      <c r="L99" s="591">
        <v>997.92624521763253</v>
      </c>
      <c r="M99" s="591">
        <v>316.30676628507354</v>
      </c>
      <c r="N99" s="591">
        <v>73.99206456975665</v>
      </c>
      <c r="P99" s="9">
        <f t="shared" si="3"/>
        <v>28.716999999999999</v>
      </c>
      <c r="Q99" s="8">
        <f t="shared" si="4"/>
        <v>77.3</v>
      </c>
      <c r="R99" s="771">
        <f t="shared" si="5"/>
        <v>0.20938369895270401</v>
      </c>
      <c r="S99" s="771">
        <v>2.2104191999999996</v>
      </c>
      <c r="T99" s="771">
        <v>32.77728117675754</v>
      </c>
      <c r="U99" s="910"/>
      <c r="V99" s="910"/>
      <c r="W99" s="910"/>
      <c r="X99" s="910"/>
      <c r="Y99" s="910"/>
      <c r="Z99" s="910"/>
      <c r="AA99" s="910"/>
      <c r="AB99" s="910"/>
      <c r="AG99" s="150"/>
      <c r="AV99" s="174"/>
      <c r="AZ99" s="928"/>
      <c r="BA99" s="928"/>
      <c r="BB99" s="928"/>
      <c r="BC99" s="928"/>
      <c r="BD99" s="928"/>
      <c r="BE99" s="928"/>
      <c r="BF99" s="930"/>
    </row>
    <row r="100" spans="1:58">
      <c r="A100" s="150"/>
      <c r="B100" s="408"/>
      <c r="C100" s="9">
        <v>3.133</v>
      </c>
      <c r="D100" s="8">
        <v>101.7</v>
      </c>
      <c r="E100" s="771">
        <v>5.1251455952894501E-2</v>
      </c>
      <c r="F100" s="137">
        <v>0.25</v>
      </c>
      <c r="G100" s="775">
        <v>21.905754619643915</v>
      </c>
      <c r="H100" s="775">
        <v>1005.2850458764636</v>
      </c>
      <c r="I100" s="591">
        <v>300.15964690152413</v>
      </c>
      <c r="J100" s="591">
        <v>52.92822379103545</v>
      </c>
      <c r="K100" s="591">
        <v>26.232300704059629</v>
      </c>
      <c r="L100" s="591">
        <v>1010.1865834219885</v>
      </c>
      <c r="M100" s="591">
        <v>307.63212466445009</v>
      </c>
      <c r="N100" s="591">
        <v>65.189613786843353</v>
      </c>
      <c r="P100" s="9">
        <f t="shared" si="3"/>
        <v>3.133</v>
      </c>
      <c r="Q100" s="8">
        <f t="shared" si="4"/>
        <v>101.7</v>
      </c>
      <c r="R100" s="771">
        <f t="shared" si="5"/>
        <v>5.1251455952894501E-2</v>
      </c>
      <c r="S100" s="771">
        <v>10.729932799999993</v>
      </c>
      <c r="T100" s="771">
        <v>55.451619034978677</v>
      </c>
      <c r="U100" s="910"/>
      <c r="V100" s="910"/>
      <c r="W100" s="910"/>
      <c r="X100" s="910"/>
      <c r="Y100" s="910"/>
      <c r="Z100" s="910"/>
      <c r="AA100" s="910"/>
      <c r="AB100" s="910"/>
      <c r="AG100" s="150"/>
      <c r="AV100" s="174"/>
      <c r="AZ100" s="928"/>
      <c r="BA100" s="928"/>
      <c r="BB100" s="928"/>
      <c r="BC100" s="928"/>
      <c r="BD100" s="928"/>
      <c r="BE100" s="928"/>
      <c r="BF100" s="930"/>
    </row>
    <row r="101" spans="1:58" ht="13.8" thickBot="1">
      <c r="A101" s="150"/>
      <c r="B101" s="408"/>
      <c r="C101" s="10">
        <v>9.0500000000000007</v>
      </c>
      <c r="D101" s="11">
        <v>38.700000000000003</v>
      </c>
      <c r="E101" s="814">
        <v>2.5398618774999999</v>
      </c>
      <c r="F101" s="202">
        <v>0.25</v>
      </c>
      <c r="G101" s="816">
        <v>8.3298690848301717</v>
      </c>
      <c r="H101" s="816">
        <v>753.5948117399895</v>
      </c>
      <c r="I101" s="594">
        <v>288.13696478608301</v>
      </c>
      <c r="J101" s="594">
        <v>16.40339082712018</v>
      </c>
      <c r="K101" s="594">
        <v>13.000704771224598</v>
      </c>
      <c r="L101" s="594">
        <v>756.54728174673596</v>
      </c>
      <c r="M101" s="594">
        <v>299.33991935136089</v>
      </c>
      <c r="N101" s="594">
        <v>25.63159190818714</v>
      </c>
      <c r="P101" s="10">
        <f t="shared" si="3"/>
        <v>9.0500000000000007</v>
      </c>
      <c r="Q101" s="11">
        <f t="shared" si="4"/>
        <v>38.700000000000003</v>
      </c>
      <c r="R101" s="814">
        <f t="shared" si="5"/>
        <v>2.5398618774999999</v>
      </c>
      <c r="S101" s="814">
        <v>3.9867999999999983</v>
      </c>
      <c r="T101" s="814">
        <v>16.915664983825515</v>
      </c>
      <c r="U101" s="910"/>
      <c r="V101" s="910"/>
      <c r="W101" s="910"/>
      <c r="X101" s="910"/>
      <c r="Y101" s="910"/>
      <c r="Z101" s="910"/>
      <c r="AA101" s="910"/>
      <c r="AB101" s="910"/>
      <c r="AG101" s="150"/>
      <c r="AV101" s="174"/>
      <c r="AZ101" s="928"/>
      <c r="BA101" s="928"/>
      <c r="BB101" s="928"/>
      <c r="BC101" s="928"/>
      <c r="BD101" s="928"/>
      <c r="BE101" s="928"/>
      <c r="BF101" s="930"/>
    </row>
    <row r="102" spans="1:58">
      <c r="A102" s="150"/>
      <c r="AV102" s="174"/>
    </row>
    <row r="103" spans="1:58">
      <c r="A103" s="150"/>
      <c r="C103" s="80"/>
      <c r="D103" s="80"/>
      <c r="E103" s="80"/>
      <c r="F103" s="298"/>
      <c r="G103" s="298"/>
      <c r="H103" s="298"/>
      <c r="I103" s="80"/>
      <c r="J103" s="136"/>
      <c r="K103" s="136"/>
      <c r="L103" s="136"/>
      <c r="M103" s="136"/>
      <c r="N103" s="136"/>
      <c r="O103" s="136"/>
      <c r="P103" s="136"/>
      <c r="Q103" s="136"/>
    </row>
    <row r="104" spans="1:58" ht="21">
      <c r="A104" s="150"/>
      <c r="C104" s="815" t="s">
        <v>620</v>
      </c>
      <c r="D104" s="76"/>
      <c r="E104" s="75"/>
      <c r="F104" s="75"/>
      <c r="G104" s="75"/>
      <c r="H104" s="75"/>
      <c r="I104" s="75"/>
      <c r="J104" s="75"/>
      <c r="K104" s="75"/>
      <c r="L104" s="75"/>
      <c r="M104" s="587"/>
      <c r="N104" s="587"/>
      <c r="O104" s="587"/>
      <c r="P104" s="587"/>
      <c r="Q104" s="587"/>
      <c r="R104" s="588"/>
    </row>
    <row r="105" spans="1:58" ht="13.8" thickBot="1">
      <c r="A105" s="150"/>
      <c r="C105" s="75"/>
      <c r="D105" s="75"/>
      <c r="E105" s="75"/>
      <c r="F105" s="75"/>
      <c r="G105" s="75"/>
      <c r="H105" s="75"/>
      <c r="I105" s="75"/>
      <c r="J105" s="75"/>
      <c r="K105" s="75"/>
      <c r="L105" s="75"/>
      <c r="M105" s="75"/>
      <c r="N105" s="75"/>
      <c r="O105" s="75"/>
      <c r="P105" s="75"/>
      <c r="Q105" s="75"/>
      <c r="R105" s="588"/>
    </row>
    <row r="106" spans="1:58" ht="23.4" thickBot="1">
      <c r="A106" s="150"/>
      <c r="C106" s="219" t="s">
        <v>50</v>
      </c>
      <c r="D106" s="220"/>
      <c r="E106" s="222"/>
      <c r="F106" s="266"/>
      <c r="H106" s="416"/>
      <c r="I106" s="101"/>
      <c r="J106" s="101"/>
      <c r="K106" s="250"/>
      <c r="L106" s="250"/>
      <c r="M106" s="250"/>
      <c r="N106" s="224"/>
      <c r="O106" s="808" t="s">
        <v>110</v>
      </c>
      <c r="P106" s="809"/>
      <c r="Q106" s="809"/>
      <c r="R106" s="810"/>
      <c r="S106" s="101"/>
      <c r="T106" s="101"/>
      <c r="U106" s="101"/>
      <c r="V106" s="101"/>
      <c r="W106" s="251"/>
      <c r="X106" s="416"/>
      <c r="Y106" s="101"/>
      <c r="Z106" s="101"/>
      <c r="AA106" s="101"/>
      <c r="AB106" s="101"/>
      <c r="AC106" s="101"/>
      <c r="AD106" s="101"/>
      <c r="AE106" s="101"/>
      <c r="AF106" s="101"/>
      <c r="AG106" s="101"/>
      <c r="AH106" s="101"/>
      <c r="AI106" s="101"/>
      <c r="AJ106" s="101"/>
      <c r="AK106" s="101"/>
      <c r="AL106" s="101"/>
      <c r="AM106" s="251"/>
    </row>
    <row r="107" spans="1:58" ht="46.5" customHeight="1">
      <c r="A107" s="150"/>
      <c r="C107" s="839" t="s">
        <v>52</v>
      </c>
      <c r="D107" s="840" t="s">
        <v>53</v>
      </c>
      <c r="E107" s="837" t="s">
        <v>755</v>
      </c>
      <c r="F107" s="845" t="s">
        <v>564</v>
      </c>
      <c r="G107" s="273"/>
      <c r="H107" s="841"/>
      <c r="I107" s="806"/>
      <c r="J107" s="842"/>
      <c r="K107" s="842"/>
      <c r="L107" s="842"/>
      <c r="M107" s="806"/>
      <c r="N107" s="842"/>
      <c r="O107" s="843"/>
      <c r="P107" s="843"/>
      <c r="Q107" s="806"/>
      <c r="R107" s="844"/>
      <c r="S107" s="844"/>
      <c r="T107" s="844"/>
      <c r="U107" s="807"/>
      <c r="V107" s="844"/>
      <c r="W107" s="812"/>
      <c r="X107" s="841"/>
      <c r="Y107" s="806" t="s">
        <v>522</v>
      </c>
      <c r="Z107" s="842"/>
      <c r="AA107" s="842"/>
      <c r="AB107" s="842"/>
      <c r="AC107" s="806" t="s">
        <v>797</v>
      </c>
      <c r="AD107" s="842"/>
      <c r="AE107" s="843"/>
      <c r="AF107" s="843"/>
      <c r="AG107" s="806" t="s">
        <v>796</v>
      </c>
      <c r="AH107" s="844"/>
      <c r="AI107" s="844"/>
      <c r="AJ107" s="844"/>
      <c r="AK107" s="807" t="s">
        <v>521</v>
      </c>
      <c r="AL107" s="844"/>
      <c r="AM107" s="812"/>
    </row>
    <row r="108" spans="1:58" ht="30" customHeight="1">
      <c r="A108" s="150"/>
      <c r="C108" s="241"/>
      <c r="D108" s="215"/>
      <c r="E108" s="46"/>
      <c r="F108" s="838" t="s">
        <v>389</v>
      </c>
      <c r="H108" s="811"/>
      <c r="I108" s="832" t="s">
        <v>561</v>
      </c>
      <c r="J108" s="842"/>
      <c r="K108" s="842"/>
      <c r="L108" s="842"/>
      <c r="M108" s="806" t="s">
        <v>447</v>
      </c>
      <c r="N108" s="842"/>
      <c r="O108" s="843"/>
      <c r="P108" s="843"/>
      <c r="Q108" s="806" t="s">
        <v>393</v>
      </c>
      <c r="R108" s="844"/>
      <c r="S108" s="844"/>
      <c r="T108" s="844"/>
      <c r="U108" s="807" t="s">
        <v>562</v>
      </c>
      <c r="V108" s="805"/>
      <c r="W108" s="812"/>
      <c r="X108" s="811"/>
      <c r="Y108" s="832" t="s">
        <v>561</v>
      </c>
      <c r="Z108" s="842"/>
      <c r="AA108" s="842"/>
      <c r="AB108" s="842"/>
      <c r="AC108" s="806" t="s">
        <v>447</v>
      </c>
      <c r="AD108" s="842"/>
      <c r="AE108" s="843"/>
      <c r="AF108" s="843"/>
      <c r="AG108" s="806" t="s">
        <v>393</v>
      </c>
      <c r="AH108" s="844"/>
      <c r="AI108" s="844"/>
      <c r="AJ108" s="844"/>
      <c r="AK108" s="807" t="s">
        <v>562</v>
      </c>
      <c r="AL108" s="805"/>
      <c r="AM108" s="812"/>
      <c r="AZ108" s="174"/>
      <c r="BA108" s="174"/>
      <c r="BB108" s="174"/>
    </row>
    <row r="109" spans="1:58" ht="21.6" thickBot="1">
      <c r="A109" s="150"/>
      <c r="C109" s="860" t="s">
        <v>54</v>
      </c>
      <c r="D109" s="861" t="s">
        <v>55</v>
      </c>
      <c r="E109" s="861" t="s">
        <v>164</v>
      </c>
      <c r="F109" s="862" t="s">
        <v>61</v>
      </c>
      <c r="H109" s="109" t="s">
        <v>66</v>
      </c>
      <c r="I109" s="110" t="s">
        <v>67</v>
      </c>
      <c r="J109" s="110" t="s">
        <v>68</v>
      </c>
      <c r="K109" s="110" t="s">
        <v>69</v>
      </c>
      <c r="L109" s="813" t="s">
        <v>66</v>
      </c>
      <c r="M109" s="110" t="s">
        <v>67</v>
      </c>
      <c r="N109" s="110" t="s">
        <v>68</v>
      </c>
      <c r="O109" s="110" t="s">
        <v>69</v>
      </c>
      <c r="P109" s="813" t="s">
        <v>66</v>
      </c>
      <c r="Q109" s="110" t="s">
        <v>67</v>
      </c>
      <c r="R109" s="110" t="s">
        <v>68</v>
      </c>
      <c r="S109" s="110" t="s">
        <v>69</v>
      </c>
      <c r="T109" s="813" t="s">
        <v>66</v>
      </c>
      <c r="U109" s="110" t="s">
        <v>67</v>
      </c>
      <c r="V109" s="110" t="s">
        <v>68</v>
      </c>
      <c r="W109" s="72" t="s">
        <v>69</v>
      </c>
      <c r="X109" s="109" t="s">
        <v>66</v>
      </c>
      <c r="Y109" s="110" t="s">
        <v>67</v>
      </c>
      <c r="Z109" s="110" t="s">
        <v>68</v>
      </c>
      <c r="AA109" s="110" t="s">
        <v>69</v>
      </c>
      <c r="AB109" s="813" t="s">
        <v>66</v>
      </c>
      <c r="AC109" s="110" t="s">
        <v>67</v>
      </c>
      <c r="AD109" s="110" t="s">
        <v>68</v>
      </c>
      <c r="AE109" s="110" t="s">
        <v>69</v>
      </c>
      <c r="AF109" s="813" t="s">
        <v>66</v>
      </c>
      <c r="AG109" s="110" t="s">
        <v>67</v>
      </c>
      <c r="AH109" s="110" t="s">
        <v>68</v>
      </c>
      <c r="AI109" s="110" t="s">
        <v>69</v>
      </c>
      <c r="AJ109" s="813" t="s">
        <v>66</v>
      </c>
      <c r="AK109" s="110" t="s">
        <v>67</v>
      </c>
      <c r="AL109" s="110" t="s">
        <v>68</v>
      </c>
      <c r="AM109" s="72" t="s">
        <v>69</v>
      </c>
    </row>
    <row r="110" spans="1:58">
      <c r="A110" s="150"/>
      <c r="C110" s="15">
        <v>0</v>
      </c>
      <c r="D110" s="196">
        <v>0</v>
      </c>
      <c r="E110" s="770">
        <v>0</v>
      </c>
      <c r="F110" s="198">
        <v>0.1</v>
      </c>
      <c r="G110" s="908"/>
      <c r="H110" s="898">
        <v>21.1390087421963</v>
      </c>
      <c r="I110" s="899">
        <v>20.608812024029898</v>
      </c>
      <c r="J110" s="589">
        <v>17.164471028560801</v>
      </c>
      <c r="K110" s="899">
        <v>20.0725262618421</v>
      </c>
      <c r="L110" s="899">
        <v>1010.50730659266</v>
      </c>
      <c r="M110" s="899">
        <v>1011.60531969498</v>
      </c>
      <c r="N110" s="589">
        <v>1014.64881776406</v>
      </c>
      <c r="O110" s="899">
        <v>1011.21743291139</v>
      </c>
      <c r="P110" s="899">
        <v>300.25458468099998</v>
      </c>
      <c r="Q110" s="899">
        <v>299.85750936400001</v>
      </c>
      <c r="R110" s="589">
        <v>296.83537406400001</v>
      </c>
      <c r="S110" s="899">
        <v>298.94450350099999</v>
      </c>
      <c r="T110" s="899">
        <v>50.221523868614199</v>
      </c>
      <c r="U110" s="899">
        <v>50.321307961804997</v>
      </c>
      <c r="V110" s="589">
        <v>38.341753534692003</v>
      </c>
      <c r="W110" s="900">
        <v>51.504048026984897</v>
      </c>
      <c r="X110" s="898">
        <v>23.641483304437799</v>
      </c>
      <c r="Y110" s="899">
        <v>23.0922713909635</v>
      </c>
      <c r="Z110" s="589">
        <v>19.6529742579215</v>
      </c>
      <c r="AA110" s="899">
        <v>22.2689121142018</v>
      </c>
      <c r="AB110" s="899">
        <v>1015.2925684972799</v>
      </c>
      <c r="AC110" s="899">
        <v>1016.05556305679</v>
      </c>
      <c r="AD110" s="589">
        <v>1018.05600519993</v>
      </c>
      <c r="AE110" s="899">
        <v>1015.44866485904</v>
      </c>
      <c r="AF110" s="899">
        <v>302.20258468100002</v>
      </c>
      <c r="AG110" s="899">
        <v>301.802509364</v>
      </c>
      <c r="AH110" s="589">
        <v>298.78937406400001</v>
      </c>
      <c r="AI110" s="899">
        <v>300.602503501</v>
      </c>
      <c r="AJ110" s="899">
        <v>62.3998333289871</v>
      </c>
      <c r="AK110" s="899">
        <v>65.164053433127705</v>
      </c>
      <c r="AL110" s="589">
        <v>52.216559321545603</v>
      </c>
      <c r="AM110" s="900">
        <v>62.863043530285601</v>
      </c>
      <c r="AV110" s="174"/>
      <c r="AZ110" s="928"/>
      <c r="BA110" s="928"/>
      <c r="BB110" s="928"/>
      <c r="BC110" s="931"/>
      <c r="BD110" s="931"/>
      <c r="BE110" s="931"/>
      <c r="BF110" s="931"/>
    </row>
    <row r="111" spans="1:58">
      <c r="A111" s="150"/>
      <c r="C111" s="9">
        <v>0</v>
      </c>
      <c r="D111" s="111">
        <v>-179.5</v>
      </c>
      <c r="E111" s="771">
        <v>0</v>
      </c>
      <c r="F111" s="137">
        <v>0.1</v>
      </c>
      <c r="G111" s="908"/>
      <c r="H111" s="901">
        <v>20.775571597499699</v>
      </c>
      <c r="I111" s="902">
        <v>21.268594281122699</v>
      </c>
      <c r="J111" s="591">
        <v>20.453797980051402</v>
      </c>
      <c r="K111" s="902">
        <v>20.034776084791499</v>
      </c>
      <c r="L111" s="902">
        <v>1008.48673223424</v>
      </c>
      <c r="M111" s="902">
        <v>1009.52974229498</v>
      </c>
      <c r="N111" s="591">
        <v>1009.79182627495</v>
      </c>
      <c r="O111" s="902">
        <v>1008.76175702913</v>
      </c>
      <c r="P111" s="902">
        <v>300.01147560800001</v>
      </c>
      <c r="Q111" s="902">
        <v>300.51849892400003</v>
      </c>
      <c r="R111" s="591">
        <v>300.415523044</v>
      </c>
      <c r="S111" s="902">
        <v>300.422505892</v>
      </c>
      <c r="T111" s="902">
        <v>45.308608293531599</v>
      </c>
      <c r="U111" s="902">
        <v>46.8207110538305</v>
      </c>
      <c r="V111" s="591">
        <v>40.271508946494102</v>
      </c>
      <c r="W111" s="903">
        <v>39.095417190220601</v>
      </c>
      <c r="X111" s="901">
        <v>23.631925156564801</v>
      </c>
      <c r="Y111" s="902">
        <v>23.532870470930899</v>
      </c>
      <c r="Z111" s="591">
        <v>23.135164777983999</v>
      </c>
      <c r="AA111" s="902">
        <v>23.401242553511999</v>
      </c>
      <c r="AB111" s="902">
        <v>1014.03291224539</v>
      </c>
      <c r="AC111" s="902">
        <v>1014.03288834649</v>
      </c>
      <c r="AD111" s="591">
        <v>1014.0329641457</v>
      </c>
      <c r="AE111" s="902">
        <v>1014.9899592745101</v>
      </c>
      <c r="AF111" s="902">
        <v>302.557475608</v>
      </c>
      <c r="AG111" s="902">
        <v>302.346498924</v>
      </c>
      <c r="AH111" s="591">
        <v>302.379523044</v>
      </c>
      <c r="AI111" s="902">
        <v>302.68650589200001</v>
      </c>
      <c r="AJ111" s="902">
        <v>71.660870173015496</v>
      </c>
      <c r="AK111" s="902">
        <v>66.461106732034594</v>
      </c>
      <c r="AL111" s="591">
        <v>64.3247993195926</v>
      </c>
      <c r="AM111" s="903">
        <v>67.261319950798594</v>
      </c>
      <c r="AV111" s="174"/>
      <c r="AZ111" s="928"/>
      <c r="BA111" s="928"/>
      <c r="BB111" s="928"/>
      <c r="BC111" s="931"/>
      <c r="BD111" s="931"/>
      <c r="BE111" s="931"/>
      <c r="BF111" s="931"/>
    </row>
    <row r="112" spans="1:58">
      <c r="A112" s="150"/>
      <c r="C112" s="9">
        <v>0</v>
      </c>
      <c r="D112" s="111">
        <v>179.5</v>
      </c>
      <c r="E112" s="771">
        <v>0</v>
      </c>
      <c r="F112" s="137">
        <v>0.1</v>
      </c>
      <c r="G112" s="908"/>
      <c r="H112" s="901">
        <v>20.7880533283627</v>
      </c>
      <c r="I112" s="902">
        <v>21.277044682670599</v>
      </c>
      <c r="J112" s="591">
        <v>20.4849720916786</v>
      </c>
      <c r="K112" s="902">
        <v>20.0859823118608</v>
      </c>
      <c r="L112" s="902">
        <v>1008.45190876378</v>
      </c>
      <c r="M112" s="902">
        <v>1009.50190496342</v>
      </c>
      <c r="N112" s="591">
        <v>1009.76187396582</v>
      </c>
      <c r="O112" s="902">
        <v>1008.7168997247001</v>
      </c>
      <c r="P112" s="902">
        <v>300.064454114</v>
      </c>
      <c r="Q112" s="902">
        <v>300.55044569900002</v>
      </c>
      <c r="R112" s="591">
        <v>300.45443659099999</v>
      </c>
      <c r="S112" s="902">
        <v>300.48744262999998</v>
      </c>
      <c r="T112" s="902">
        <v>45.513927331461801</v>
      </c>
      <c r="U112" s="902">
        <v>47.012889169835297</v>
      </c>
      <c r="V112" s="591">
        <v>40.620961694828701</v>
      </c>
      <c r="W112" s="903">
        <v>39.5889941608444</v>
      </c>
      <c r="X112" s="901">
        <v>23.701920633132001</v>
      </c>
      <c r="Y112" s="902">
        <v>23.557942272724699</v>
      </c>
      <c r="Z112" s="591">
        <v>23.329829340571798</v>
      </c>
      <c r="AA112" s="902">
        <v>23.357816539192299</v>
      </c>
      <c r="AB112" s="902">
        <v>1013.9878423885</v>
      </c>
      <c r="AC112" s="902">
        <v>1013.98785121643</v>
      </c>
      <c r="AD112" s="591">
        <v>1013.98782321722</v>
      </c>
      <c r="AE112" s="902">
        <v>1014.95082494434</v>
      </c>
      <c r="AF112" s="902">
        <v>302.56745411399999</v>
      </c>
      <c r="AG112" s="902">
        <v>302.390445699</v>
      </c>
      <c r="AH112" s="591">
        <v>302.33243659099998</v>
      </c>
      <c r="AI112" s="902">
        <v>302.69744263000001</v>
      </c>
      <c r="AJ112" s="902">
        <v>70.639783119704106</v>
      </c>
      <c r="AK112" s="902">
        <v>66.598009818147503</v>
      </c>
      <c r="AL112" s="591">
        <v>64.162780398059596</v>
      </c>
      <c r="AM112" s="903">
        <v>65.906660734542001</v>
      </c>
      <c r="AV112" s="174"/>
      <c r="AZ112" s="928"/>
      <c r="BA112" s="928"/>
      <c r="BB112" s="928"/>
      <c r="BC112" s="931"/>
      <c r="BD112" s="931"/>
      <c r="BE112" s="931"/>
      <c r="BF112" s="931"/>
    </row>
    <row r="113" spans="1:58">
      <c r="A113" s="150"/>
      <c r="C113" s="9">
        <v>89.5</v>
      </c>
      <c r="D113" s="111">
        <v>-179.5</v>
      </c>
      <c r="E113" s="771">
        <v>0</v>
      </c>
      <c r="F113" s="137">
        <v>0.1</v>
      </c>
      <c r="G113" s="908"/>
      <c r="H113" s="901">
        <v>0.57103859022673797</v>
      </c>
      <c r="I113" s="902">
        <v>2.5013006353292799</v>
      </c>
      <c r="J113" s="591">
        <v>4.4955049565700902</v>
      </c>
      <c r="K113" s="902">
        <v>0.94407575085210504</v>
      </c>
      <c r="L113" s="902">
        <v>1015.4966378153</v>
      </c>
      <c r="M113" s="902">
        <v>1018.87824291044</v>
      </c>
      <c r="N113" s="591">
        <v>1009.03451653535</v>
      </c>
      <c r="O113" s="902">
        <v>1013.37711556043</v>
      </c>
      <c r="P113" s="902">
        <v>247.19584002799999</v>
      </c>
      <c r="Q113" s="902">
        <v>265.67219327599997</v>
      </c>
      <c r="R113" s="591">
        <v>272.78526137199998</v>
      </c>
      <c r="S113" s="902">
        <v>252.901990318</v>
      </c>
      <c r="T113" s="902">
        <v>2.0431380732630902</v>
      </c>
      <c r="U113" s="902">
        <v>5.3886476701935901</v>
      </c>
      <c r="V113" s="591">
        <v>10.731205380199601</v>
      </c>
      <c r="W113" s="903">
        <v>2.8682301413600002</v>
      </c>
      <c r="X113" s="901">
        <v>3.53923917830548</v>
      </c>
      <c r="Y113" s="902">
        <v>4.8365813164543798</v>
      </c>
      <c r="Z113" s="591">
        <v>5.30259561284418</v>
      </c>
      <c r="AA113" s="902">
        <v>4.1413322926679701</v>
      </c>
      <c r="AB113" s="902">
        <v>1062.7204345955899</v>
      </c>
      <c r="AC113" s="902">
        <v>1047.2682806474199</v>
      </c>
      <c r="AD113" s="591">
        <v>1032.0363261653199</v>
      </c>
      <c r="AE113" s="902">
        <v>1050.0394945210301</v>
      </c>
      <c r="AF113" s="902">
        <v>270.38584002800002</v>
      </c>
      <c r="AG113" s="902">
        <v>273.827193276</v>
      </c>
      <c r="AH113" s="591">
        <v>274.85726137199998</v>
      </c>
      <c r="AI113" s="902">
        <v>271.58599031799997</v>
      </c>
      <c r="AJ113" s="902">
        <v>8.5955808809086101</v>
      </c>
      <c r="AK113" s="902">
        <v>14.505743468538901</v>
      </c>
      <c r="AL113" s="591">
        <v>21.821451089522299</v>
      </c>
      <c r="AM113" s="903">
        <v>10.1758164882629</v>
      </c>
      <c r="AV113" s="174"/>
      <c r="AZ113" s="928"/>
      <c r="BA113" s="928"/>
      <c r="BB113" s="928"/>
      <c r="BC113" s="931"/>
      <c r="BD113" s="931"/>
      <c r="BE113" s="931"/>
      <c r="BF113" s="931"/>
    </row>
    <row r="114" spans="1:58">
      <c r="A114" s="150"/>
      <c r="C114" s="9">
        <v>89.5</v>
      </c>
      <c r="D114" s="111">
        <v>179.5</v>
      </c>
      <c r="E114" s="771">
        <v>0</v>
      </c>
      <c r="F114" s="137">
        <v>0.1</v>
      </c>
      <c r="G114" s="908"/>
      <c r="H114" s="901">
        <v>0.57105195102899398</v>
      </c>
      <c r="I114" s="902">
        <v>2.5014044401051598</v>
      </c>
      <c r="J114" s="591">
        <v>4.4956796164055204</v>
      </c>
      <c r="K114" s="902">
        <v>0.94410198257530198</v>
      </c>
      <c r="L114" s="902">
        <v>1015.49800099787</v>
      </c>
      <c r="M114" s="902">
        <v>1018.87912364354</v>
      </c>
      <c r="N114" s="591">
        <v>1009.03680026706</v>
      </c>
      <c r="O114" s="902">
        <v>1013.37929816265</v>
      </c>
      <c r="P114" s="902">
        <v>247.201130922</v>
      </c>
      <c r="Q114" s="902">
        <v>265.67360598800002</v>
      </c>
      <c r="R114" s="591">
        <v>272.78469763599998</v>
      </c>
      <c r="S114" s="902">
        <v>252.90833319199999</v>
      </c>
      <c r="T114" s="902">
        <v>2.0431858773244098</v>
      </c>
      <c r="U114" s="902">
        <v>5.3888713007943299</v>
      </c>
      <c r="V114" s="591">
        <v>10.7316223101293</v>
      </c>
      <c r="W114" s="903">
        <v>2.8693099449243</v>
      </c>
      <c r="X114" s="901">
        <v>3.53932198720072</v>
      </c>
      <c r="Y114" s="902">
        <v>4.83678203612497</v>
      </c>
      <c r="Z114" s="591">
        <v>5.3018014786575502</v>
      </c>
      <c r="AA114" s="902">
        <v>4.1414473621232304</v>
      </c>
      <c r="AB114" s="902">
        <v>1062.7344198513899</v>
      </c>
      <c r="AC114" s="902">
        <v>1047.25751971554</v>
      </c>
      <c r="AD114" s="591">
        <v>1032.0488903998</v>
      </c>
      <c r="AE114" s="902">
        <v>1050.0531546259299</v>
      </c>
      <c r="AF114" s="902">
        <v>270.38613092200001</v>
      </c>
      <c r="AG114" s="902">
        <v>273.82760598800002</v>
      </c>
      <c r="AH114" s="591">
        <v>274.85769763600001</v>
      </c>
      <c r="AI114" s="902">
        <v>271.58633319199998</v>
      </c>
      <c r="AJ114" s="902">
        <v>8.6187840875094093</v>
      </c>
      <c r="AK114" s="902">
        <v>14.5063454615295</v>
      </c>
      <c r="AL114" s="591">
        <v>21.820298596467001</v>
      </c>
      <c r="AM114" s="903">
        <v>10.176099229559</v>
      </c>
      <c r="AV114" s="174"/>
      <c r="AZ114" s="928"/>
      <c r="BA114" s="928"/>
      <c r="BB114" s="928"/>
      <c r="BC114" s="931"/>
      <c r="BD114" s="931"/>
      <c r="BE114" s="931"/>
      <c r="BF114" s="931"/>
    </row>
    <row r="115" spans="1:58">
      <c r="A115" s="150"/>
      <c r="C115" s="9">
        <v>-89.5</v>
      </c>
      <c r="D115" s="111">
        <v>-179.5</v>
      </c>
      <c r="E115" s="771">
        <v>2.9249335900000002</v>
      </c>
      <c r="F115" s="137">
        <v>0.1</v>
      </c>
      <c r="G115" s="908"/>
      <c r="H115" s="901">
        <v>0.153054868431279</v>
      </c>
      <c r="I115" s="902">
        <v>3.5911025067353698E-2</v>
      </c>
      <c r="J115" s="591">
        <v>2.6932376266756899E-2</v>
      </c>
      <c r="K115" s="902">
        <v>0.191965560871631</v>
      </c>
      <c r="L115" s="902">
        <v>676.00070059759003</v>
      </c>
      <c r="M115" s="902">
        <v>670.63142330983499</v>
      </c>
      <c r="N115" s="591">
        <v>667.639477933595</v>
      </c>
      <c r="O115" s="902">
        <v>674.97450185509501</v>
      </c>
      <c r="P115" s="902">
        <v>234.146328544406</v>
      </c>
      <c r="Q115" s="902">
        <v>220.32134470243801</v>
      </c>
      <c r="R115" s="591">
        <v>217.86964548937499</v>
      </c>
      <c r="S115" s="902">
        <v>236.97552837803099</v>
      </c>
      <c r="T115" s="902">
        <v>0.71558120305533002</v>
      </c>
      <c r="U115" s="902">
        <v>0.37706576320721402</v>
      </c>
      <c r="V115" s="591">
        <v>0.279298716840442</v>
      </c>
      <c r="W115" s="903">
        <v>0.55412739220677099</v>
      </c>
      <c r="X115" s="901">
        <v>0.51283319552298701</v>
      </c>
      <c r="Y115" s="902">
        <v>0.18454276770723399</v>
      </c>
      <c r="Z115" s="591">
        <v>0.124686927160912</v>
      </c>
      <c r="AA115" s="902">
        <v>0.53532664139975505</v>
      </c>
      <c r="AB115" s="902">
        <v>699.74402928230904</v>
      </c>
      <c r="AC115" s="902">
        <v>696.48391111334604</v>
      </c>
      <c r="AD115" s="591">
        <v>708.38029939411399</v>
      </c>
      <c r="AE115" s="902">
        <v>696.57222112258705</v>
      </c>
      <c r="AF115" s="902">
        <v>247.95732854440601</v>
      </c>
      <c r="AG115" s="902">
        <v>236.98134470243801</v>
      </c>
      <c r="AH115" s="591">
        <v>235.26264548937499</v>
      </c>
      <c r="AI115" s="902">
        <v>248.763528378031</v>
      </c>
      <c r="AJ115" s="902">
        <v>1.86349271628992</v>
      </c>
      <c r="AK115" s="902">
        <v>1.2987820732692901</v>
      </c>
      <c r="AL115" s="591">
        <v>0.93565070141548101</v>
      </c>
      <c r="AM115" s="903">
        <v>1.85533725069231</v>
      </c>
      <c r="AV115" s="174"/>
      <c r="AZ115" s="928"/>
      <c r="BA115" s="928"/>
      <c r="BB115" s="928"/>
      <c r="BC115" s="931"/>
      <c r="BD115" s="931"/>
      <c r="BE115" s="931"/>
      <c r="BF115" s="931"/>
    </row>
    <row r="116" spans="1:58">
      <c r="A116" s="150"/>
      <c r="C116" s="9">
        <v>-89.5</v>
      </c>
      <c r="D116" s="111">
        <v>179.5</v>
      </c>
      <c r="E116" s="771">
        <v>2.9271171900000001</v>
      </c>
      <c r="F116" s="479">
        <v>0.1</v>
      </c>
      <c r="G116" s="908"/>
      <c r="H116" s="901">
        <v>0.152064071252005</v>
      </c>
      <c r="I116" s="902">
        <v>3.5911332691468602E-2</v>
      </c>
      <c r="J116" s="591">
        <v>2.6932590035394301E-2</v>
      </c>
      <c r="K116" s="902">
        <v>0.19197181366850799</v>
      </c>
      <c r="L116" s="902">
        <v>675.80238119266596</v>
      </c>
      <c r="M116" s="902">
        <v>670.42793404396605</v>
      </c>
      <c r="N116" s="591">
        <v>667.43456484750698</v>
      </c>
      <c r="O116" s="902">
        <v>674.77974477491205</v>
      </c>
      <c r="P116" s="902">
        <v>234.13153428125</v>
      </c>
      <c r="Q116" s="902">
        <v>220.30957416250001</v>
      </c>
      <c r="R116" s="591">
        <v>217.85896267656301</v>
      </c>
      <c r="S116" s="902">
        <v>236.960911754688</v>
      </c>
      <c r="T116" s="902">
        <v>0.71460174660256004</v>
      </c>
      <c r="U116" s="902">
        <v>0.37706899326041998</v>
      </c>
      <c r="V116" s="591">
        <v>0.279300933700385</v>
      </c>
      <c r="W116" s="903">
        <v>0.55315589608605997</v>
      </c>
      <c r="X116" s="901">
        <v>0.51284353441852704</v>
      </c>
      <c r="Y116" s="902">
        <v>0.18454434855338001</v>
      </c>
      <c r="Z116" s="591">
        <v>0.124687916830529</v>
      </c>
      <c r="AA116" s="902">
        <v>0.53534407832300301</v>
      </c>
      <c r="AB116" s="902">
        <v>699.49330572593203</v>
      </c>
      <c r="AC116" s="902">
        <v>696.49474746405599</v>
      </c>
      <c r="AD116" s="591">
        <v>708.03670569713802</v>
      </c>
      <c r="AE116" s="902">
        <v>696.47531320326596</v>
      </c>
      <c r="AF116" s="902">
        <v>247.95753428124999</v>
      </c>
      <c r="AG116" s="902">
        <v>236.9685741625</v>
      </c>
      <c r="AH116" s="591">
        <v>235.26296267656301</v>
      </c>
      <c r="AI116" s="902">
        <v>248.64791175468801</v>
      </c>
      <c r="AJ116" s="902">
        <v>1.86353028495104</v>
      </c>
      <c r="AK116" s="902">
        <v>1.2987931990081101</v>
      </c>
      <c r="AL116" s="591">
        <v>0.93565812789628999</v>
      </c>
      <c r="AM116" s="903">
        <v>1.85539768365181</v>
      </c>
      <c r="AV116" s="174"/>
      <c r="AZ116" s="928"/>
      <c r="BA116" s="928"/>
      <c r="BB116" s="928"/>
      <c r="BC116" s="931"/>
      <c r="BD116" s="931"/>
      <c r="BE116" s="931"/>
      <c r="BF116" s="931"/>
    </row>
    <row r="117" spans="1:58">
      <c r="A117" s="150"/>
      <c r="C117" s="9">
        <v>51</v>
      </c>
      <c r="D117" s="111">
        <v>10</v>
      </c>
      <c r="E117" s="21">
        <v>0.33436718999999998</v>
      </c>
      <c r="F117" s="137">
        <v>0.1</v>
      </c>
      <c r="G117" s="908"/>
      <c r="H117" s="901">
        <v>4.5220712893588004</v>
      </c>
      <c r="I117" s="902">
        <v>7.9998564181095899</v>
      </c>
      <c r="J117" s="591">
        <v>10.6237629081471</v>
      </c>
      <c r="K117" s="902">
        <v>5.9673779236440101</v>
      </c>
      <c r="L117" s="902">
        <v>976.46678644859196</v>
      </c>
      <c r="M117" s="902">
        <v>976.21552225571395</v>
      </c>
      <c r="N117" s="591">
        <v>976.72992362691605</v>
      </c>
      <c r="O117" s="902">
        <v>975.213445273155</v>
      </c>
      <c r="P117" s="902">
        <v>274.35529089206301</v>
      </c>
      <c r="Q117" s="902">
        <v>285.67337998112498</v>
      </c>
      <c r="R117" s="591">
        <v>290.67853207943699</v>
      </c>
      <c r="S117" s="902">
        <v>277.631472816062</v>
      </c>
      <c r="T117" s="902">
        <v>8.7514908020126398</v>
      </c>
      <c r="U117" s="902">
        <v>16.261263947972498</v>
      </c>
      <c r="V117" s="591">
        <v>23.196334536123199</v>
      </c>
      <c r="W117" s="903">
        <v>12.3907015996403</v>
      </c>
      <c r="X117" s="901">
        <v>8.7114015175325097</v>
      </c>
      <c r="Y117" s="902">
        <v>14.9905865161595</v>
      </c>
      <c r="Z117" s="591">
        <v>16.163589855156999</v>
      </c>
      <c r="AA117" s="902">
        <v>12.0309553906415</v>
      </c>
      <c r="AB117" s="902">
        <v>1002.1192822817</v>
      </c>
      <c r="AC117" s="902">
        <v>995.10188274081099</v>
      </c>
      <c r="AD117" s="591">
        <v>988.53126601829899</v>
      </c>
      <c r="AE117" s="902">
        <v>997.96810214957998</v>
      </c>
      <c r="AF117" s="902">
        <v>287.655290892062</v>
      </c>
      <c r="AG117" s="902">
        <v>301.01537998112502</v>
      </c>
      <c r="AH117" s="591">
        <v>306.56353207943698</v>
      </c>
      <c r="AI117" s="902">
        <v>289.33047281606201</v>
      </c>
      <c r="AJ117" s="902">
        <v>22.677505998298201</v>
      </c>
      <c r="AK117" s="902">
        <v>33.689987839211597</v>
      </c>
      <c r="AL117" s="591">
        <v>41.361836896276699</v>
      </c>
      <c r="AM117" s="903">
        <v>31.473283933805401</v>
      </c>
      <c r="AV117" s="174"/>
      <c r="AZ117" s="928"/>
      <c r="BA117" s="928"/>
      <c r="BB117" s="928"/>
      <c r="BC117" s="931"/>
      <c r="BD117" s="931"/>
      <c r="BE117" s="931"/>
      <c r="BF117" s="931"/>
    </row>
    <row r="118" spans="1:58">
      <c r="A118" s="150"/>
      <c r="C118" s="9">
        <v>51</v>
      </c>
      <c r="D118" s="111">
        <v>10</v>
      </c>
      <c r="E118" s="771">
        <v>0.33436718999999998</v>
      </c>
      <c r="F118" s="137">
        <v>0.5</v>
      </c>
      <c r="G118" s="908"/>
      <c r="H118" s="901">
        <v>4.5220712893588004</v>
      </c>
      <c r="I118" s="902">
        <v>7.9998564181095899</v>
      </c>
      <c r="J118" s="904">
        <v>10.6237629081471</v>
      </c>
      <c r="K118" s="902">
        <v>5.9673779236440101</v>
      </c>
      <c r="L118" s="902">
        <v>976.46678644859196</v>
      </c>
      <c r="M118" s="902">
        <v>976.21552225571395</v>
      </c>
      <c r="N118" s="904">
        <v>976.72992362691605</v>
      </c>
      <c r="O118" s="902">
        <v>975.213445273155</v>
      </c>
      <c r="P118" s="902">
        <v>274.35529089206301</v>
      </c>
      <c r="Q118" s="902">
        <v>285.67337998112498</v>
      </c>
      <c r="R118" s="904">
        <v>290.67853207943699</v>
      </c>
      <c r="S118" s="902">
        <v>277.631472816062</v>
      </c>
      <c r="T118" s="902">
        <v>8.7514908020126398</v>
      </c>
      <c r="U118" s="902">
        <v>16.261263947972498</v>
      </c>
      <c r="V118" s="904">
        <v>23.196334536123199</v>
      </c>
      <c r="W118" s="903">
        <v>12.3907015996403</v>
      </c>
      <c r="X118" s="901">
        <v>8.2433591212269803</v>
      </c>
      <c r="Y118" s="902">
        <v>13.920331392203501</v>
      </c>
      <c r="Z118" s="904">
        <v>15.5283483495675</v>
      </c>
      <c r="AA118" s="902">
        <v>10.3765236606774</v>
      </c>
      <c r="AB118" s="902">
        <v>998.74137347709302</v>
      </c>
      <c r="AC118" s="902">
        <v>991.85410110621501</v>
      </c>
      <c r="AD118" s="904">
        <v>987.32061537874199</v>
      </c>
      <c r="AE118" s="902">
        <v>996.20912374887905</v>
      </c>
      <c r="AF118" s="902">
        <v>285.650290892062</v>
      </c>
      <c r="AG118" s="902">
        <v>299.136379981125</v>
      </c>
      <c r="AH118" s="904">
        <v>305.04453207943698</v>
      </c>
      <c r="AI118" s="902">
        <v>287.53147281606198</v>
      </c>
      <c r="AJ118" s="902">
        <v>20.845425697556198</v>
      </c>
      <c r="AK118" s="902">
        <v>31.201744887167798</v>
      </c>
      <c r="AL118" s="904">
        <v>39.019258599639201</v>
      </c>
      <c r="AM118" s="903">
        <v>27.363759691175002</v>
      </c>
      <c r="AV118" s="174"/>
      <c r="AZ118" s="928"/>
      <c r="BA118" s="928"/>
      <c r="BB118" s="928"/>
      <c r="BC118" s="931"/>
      <c r="BD118" s="931"/>
      <c r="BE118" s="931"/>
      <c r="BF118" s="931"/>
    </row>
    <row r="119" spans="1:58">
      <c r="A119" s="150"/>
      <c r="C119" s="9">
        <v>51</v>
      </c>
      <c r="D119" s="111">
        <v>10</v>
      </c>
      <c r="E119" s="771">
        <v>0.33436718999999998</v>
      </c>
      <c r="F119" s="137">
        <v>1</v>
      </c>
      <c r="G119" s="908"/>
      <c r="H119" s="901">
        <v>4.5220712893588004</v>
      </c>
      <c r="I119" s="902">
        <v>7.9998564181095899</v>
      </c>
      <c r="J119" s="904">
        <v>10.6237629081471</v>
      </c>
      <c r="K119" s="902">
        <v>5.9673779236440101</v>
      </c>
      <c r="L119" s="902">
        <v>976.46678644859196</v>
      </c>
      <c r="M119" s="902">
        <v>976.21552225571395</v>
      </c>
      <c r="N119" s="904">
        <v>976.72992362691605</v>
      </c>
      <c r="O119" s="902">
        <v>975.213445273155</v>
      </c>
      <c r="P119" s="902">
        <v>274.35529089206301</v>
      </c>
      <c r="Q119" s="902">
        <v>285.67337998112498</v>
      </c>
      <c r="R119" s="904">
        <v>290.67853207943699</v>
      </c>
      <c r="S119" s="902">
        <v>277.631472816062</v>
      </c>
      <c r="T119" s="902">
        <v>8.7514908020126398</v>
      </c>
      <c r="U119" s="902">
        <v>16.261263947972498</v>
      </c>
      <c r="V119" s="904">
        <v>23.196334536123199</v>
      </c>
      <c r="W119" s="903">
        <v>12.3907015996403</v>
      </c>
      <c r="X119" s="901">
        <v>8.00182118223419</v>
      </c>
      <c r="Y119" s="902">
        <v>13.328083472486201</v>
      </c>
      <c r="Z119" s="904">
        <v>15.156621853394499</v>
      </c>
      <c r="AA119" s="902">
        <v>9.8794926866845199</v>
      </c>
      <c r="AB119" s="902">
        <v>997.21751236648197</v>
      </c>
      <c r="AC119" s="902">
        <v>990.12115046200097</v>
      </c>
      <c r="AD119" s="904">
        <v>986.74530619052302</v>
      </c>
      <c r="AE119" s="902">
        <v>994.97143530651897</v>
      </c>
      <c r="AF119" s="902">
        <v>284.38629089206302</v>
      </c>
      <c r="AG119" s="902">
        <v>298.19737998112498</v>
      </c>
      <c r="AH119" s="904">
        <v>303.805532079437</v>
      </c>
      <c r="AI119" s="902">
        <v>286.57347281606201</v>
      </c>
      <c r="AJ119" s="902">
        <v>19.936401171969202</v>
      </c>
      <c r="AK119" s="902">
        <v>29.791773951394202</v>
      </c>
      <c r="AL119" s="904">
        <v>37.950169188812701</v>
      </c>
      <c r="AM119" s="903">
        <v>25.429748038339898</v>
      </c>
      <c r="AV119" s="174"/>
      <c r="AZ119" s="928"/>
      <c r="BA119" s="928"/>
      <c r="BB119" s="928"/>
      <c r="BC119" s="931"/>
      <c r="BD119" s="931"/>
      <c r="BE119" s="931"/>
      <c r="BF119" s="931"/>
    </row>
    <row r="120" spans="1:58">
      <c r="A120" s="150"/>
      <c r="C120" s="9">
        <v>51</v>
      </c>
      <c r="D120" s="111">
        <v>10</v>
      </c>
      <c r="E120" s="771">
        <v>0.33436718999999998</v>
      </c>
      <c r="F120" s="137">
        <v>10</v>
      </c>
      <c r="G120" s="908"/>
      <c r="H120" s="901">
        <v>4.5220712893588004</v>
      </c>
      <c r="I120" s="902">
        <v>7.9998564181095899</v>
      </c>
      <c r="J120" s="904">
        <v>10.6237629081471</v>
      </c>
      <c r="K120" s="902">
        <v>5.9673779236440101</v>
      </c>
      <c r="L120" s="902">
        <v>976.46678644859196</v>
      </c>
      <c r="M120" s="902">
        <v>976.21552225571395</v>
      </c>
      <c r="N120" s="904">
        <v>976.72992362691605</v>
      </c>
      <c r="O120" s="902">
        <v>975.213445273155</v>
      </c>
      <c r="P120" s="902">
        <v>274.35529089206301</v>
      </c>
      <c r="Q120" s="902">
        <v>285.67337998112498</v>
      </c>
      <c r="R120" s="904">
        <v>290.67853207943699</v>
      </c>
      <c r="S120" s="902">
        <v>277.631472816062</v>
      </c>
      <c r="T120" s="902">
        <v>8.7514908020126398</v>
      </c>
      <c r="U120" s="902">
        <v>16.261263947972498</v>
      </c>
      <c r="V120" s="904">
        <v>23.196334536123199</v>
      </c>
      <c r="W120" s="903">
        <v>12.3907015996403</v>
      </c>
      <c r="X120" s="901">
        <v>6.3902319461329098</v>
      </c>
      <c r="Y120" s="902">
        <v>10.673490004921099</v>
      </c>
      <c r="Z120" s="904">
        <v>13.389167569703901</v>
      </c>
      <c r="AA120" s="902">
        <v>7.8963791835960997</v>
      </c>
      <c r="AB120" s="902">
        <v>990.66080727270105</v>
      </c>
      <c r="AC120" s="902">
        <v>984.54809325168196</v>
      </c>
      <c r="AD120" s="904">
        <v>982.63909939321604</v>
      </c>
      <c r="AE120" s="902">
        <v>987.37921226640299</v>
      </c>
      <c r="AF120" s="902">
        <v>280.49129089206201</v>
      </c>
      <c r="AG120" s="902">
        <v>292.65037998112501</v>
      </c>
      <c r="AH120" s="904">
        <v>297.27353207943798</v>
      </c>
      <c r="AI120" s="902">
        <v>282.68147281606201</v>
      </c>
      <c r="AJ120" s="902">
        <v>14.367999557678999</v>
      </c>
      <c r="AK120" s="902">
        <v>23.603735196311298</v>
      </c>
      <c r="AL120" s="904">
        <v>31.786122276531199</v>
      </c>
      <c r="AM120" s="903">
        <v>19.117655084346001</v>
      </c>
      <c r="AV120" s="174"/>
      <c r="AZ120" s="928"/>
      <c r="BA120" s="928"/>
      <c r="BB120" s="928"/>
      <c r="BC120" s="931"/>
      <c r="BD120" s="931"/>
      <c r="BE120" s="931"/>
      <c r="BF120" s="931"/>
    </row>
    <row r="121" spans="1:58">
      <c r="A121" s="150"/>
      <c r="C121" s="9">
        <v>-51</v>
      </c>
      <c r="D121" s="111">
        <v>-10</v>
      </c>
      <c r="E121" s="771">
        <v>0</v>
      </c>
      <c r="F121" s="137">
        <v>0.1</v>
      </c>
      <c r="G121" s="908"/>
      <c r="H121" s="901">
        <v>5.4725198451334203</v>
      </c>
      <c r="I121" s="902">
        <v>4.5825336662416802</v>
      </c>
      <c r="J121" s="904">
        <v>4.0485729882829</v>
      </c>
      <c r="K121" s="902">
        <v>4.7725632001509499</v>
      </c>
      <c r="L121" s="902">
        <v>1000.0290218479699</v>
      </c>
      <c r="M121" s="902">
        <v>998.73333599918203</v>
      </c>
      <c r="N121" s="904">
        <v>1000.67208395349</v>
      </c>
      <c r="O121" s="902">
        <v>1001.83876544717</v>
      </c>
      <c r="P121" s="902">
        <v>276.95802666399999</v>
      </c>
      <c r="Q121" s="902">
        <v>275.25989353699998</v>
      </c>
      <c r="R121" s="904">
        <v>273.47587672899999</v>
      </c>
      <c r="S121" s="902">
        <v>274.92600317099999</v>
      </c>
      <c r="T121" s="902">
        <v>12.232926692008499</v>
      </c>
      <c r="U121" s="902">
        <v>8.9240918549437005</v>
      </c>
      <c r="V121" s="904">
        <v>7.63619459410139</v>
      </c>
      <c r="W121" s="903">
        <v>10.297057581218199</v>
      </c>
      <c r="X121" s="901">
        <v>7.7813172729450599</v>
      </c>
      <c r="Y121" s="902">
        <v>7.2982573052363104</v>
      </c>
      <c r="Z121" s="904">
        <v>6.3713280023064103</v>
      </c>
      <c r="AA121" s="902">
        <v>6.9203666264916599</v>
      </c>
      <c r="AB121" s="902">
        <v>1025.0893959043001</v>
      </c>
      <c r="AC121" s="902">
        <v>1029.9735332339001</v>
      </c>
      <c r="AD121" s="904">
        <v>1035.1161918979201</v>
      </c>
      <c r="AE121" s="902">
        <v>1039.3868196778601</v>
      </c>
      <c r="AF121" s="902">
        <v>280.80102666400001</v>
      </c>
      <c r="AG121" s="902">
        <v>280.14489353699997</v>
      </c>
      <c r="AH121" s="904">
        <v>278.03687672900003</v>
      </c>
      <c r="AI121" s="902">
        <v>279.07200317100001</v>
      </c>
      <c r="AJ121" s="902">
        <v>35.050924657647897</v>
      </c>
      <c r="AK121" s="902">
        <v>27.991151527988102</v>
      </c>
      <c r="AL121" s="904">
        <v>23.484523036749898</v>
      </c>
      <c r="AM121" s="903">
        <v>29.713280548017099</v>
      </c>
      <c r="AV121" s="174"/>
      <c r="AZ121" s="928"/>
      <c r="BA121" s="928"/>
      <c r="BB121" s="928"/>
      <c r="BC121" s="931"/>
      <c r="BD121" s="931"/>
      <c r="BE121" s="931"/>
      <c r="BF121" s="931"/>
    </row>
    <row r="122" spans="1:58">
      <c r="A122" s="150"/>
      <c r="C122" s="9">
        <v>-51</v>
      </c>
      <c r="D122" s="111">
        <v>-10</v>
      </c>
      <c r="E122" s="771">
        <v>0</v>
      </c>
      <c r="F122" s="137">
        <v>0.5</v>
      </c>
      <c r="G122" s="908"/>
      <c r="H122" s="901">
        <v>5.4725198451334203</v>
      </c>
      <c r="I122" s="902">
        <v>4.5825336662416802</v>
      </c>
      <c r="J122" s="591">
        <v>4.0485729882829</v>
      </c>
      <c r="K122" s="902">
        <v>4.7725632001509499</v>
      </c>
      <c r="L122" s="902">
        <v>1000.0290218479699</v>
      </c>
      <c r="M122" s="902">
        <v>998.73333599918203</v>
      </c>
      <c r="N122" s="591">
        <v>1000.67208395349</v>
      </c>
      <c r="O122" s="902">
        <v>1001.83876544717</v>
      </c>
      <c r="P122" s="902">
        <v>276.95802666399999</v>
      </c>
      <c r="Q122" s="902">
        <v>275.25989353699998</v>
      </c>
      <c r="R122" s="591">
        <v>273.47587672899999</v>
      </c>
      <c r="S122" s="902">
        <v>274.92600317099999</v>
      </c>
      <c r="T122" s="902">
        <v>12.232926692008499</v>
      </c>
      <c r="U122" s="902">
        <v>8.9240918549437005</v>
      </c>
      <c r="V122" s="591">
        <v>7.63619459410139</v>
      </c>
      <c r="W122" s="903">
        <v>10.297057581218199</v>
      </c>
      <c r="X122" s="901">
        <v>7.5353388549105604</v>
      </c>
      <c r="Y122" s="902">
        <v>7.0052871188499202</v>
      </c>
      <c r="Z122" s="591">
        <v>6.0213649136674796</v>
      </c>
      <c r="AA122" s="902">
        <v>6.5963962772670799</v>
      </c>
      <c r="AB122" s="902">
        <v>1022.8834510031299</v>
      </c>
      <c r="AC122" s="902">
        <v>1028.48457149508</v>
      </c>
      <c r="AD122" s="591">
        <v>1032.56725791185</v>
      </c>
      <c r="AE122" s="902">
        <v>1028.6290906460999</v>
      </c>
      <c r="AF122" s="902">
        <v>280.29202666399999</v>
      </c>
      <c r="AG122" s="902">
        <v>279.501893537</v>
      </c>
      <c r="AH122" s="591">
        <v>277.47487672900002</v>
      </c>
      <c r="AI122" s="902">
        <v>278.48900317099998</v>
      </c>
      <c r="AJ122" s="902">
        <v>31.981193993558801</v>
      </c>
      <c r="AK122" s="902">
        <v>25.4444106927454</v>
      </c>
      <c r="AL122" s="591">
        <v>21.083776248686899</v>
      </c>
      <c r="AM122" s="903">
        <v>26.305592430247401</v>
      </c>
      <c r="AV122" s="174"/>
      <c r="AZ122" s="928"/>
      <c r="BA122" s="928"/>
      <c r="BB122" s="928"/>
      <c r="BC122" s="931"/>
      <c r="BD122" s="931"/>
      <c r="BE122" s="931"/>
      <c r="BF122" s="931"/>
    </row>
    <row r="123" spans="1:58">
      <c r="A123" s="150"/>
      <c r="C123" s="9">
        <v>-51</v>
      </c>
      <c r="D123" s="111">
        <v>-10</v>
      </c>
      <c r="E123" s="771">
        <v>0</v>
      </c>
      <c r="F123" s="479">
        <v>1</v>
      </c>
      <c r="G123" s="908"/>
      <c r="H123" s="901">
        <v>5.4725198451334203</v>
      </c>
      <c r="I123" s="902">
        <v>4.5825336662416802</v>
      </c>
      <c r="J123" s="591">
        <v>4.0485729882829</v>
      </c>
      <c r="K123" s="902">
        <v>4.7725632001509499</v>
      </c>
      <c r="L123" s="902">
        <v>1000.0290218479699</v>
      </c>
      <c r="M123" s="902">
        <v>998.73333599918203</v>
      </c>
      <c r="N123" s="591">
        <v>1000.67208395349</v>
      </c>
      <c r="O123" s="902">
        <v>1001.83876544717</v>
      </c>
      <c r="P123" s="902">
        <v>276.95802666399999</v>
      </c>
      <c r="Q123" s="902">
        <v>275.25989353699998</v>
      </c>
      <c r="R123" s="591">
        <v>273.47587672899999</v>
      </c>
      <c r="S123" s="902">
        <v>274.92600317099999</v>
      </c>
      <c r="T123" s="902">
        <v>12.232926692008499</v>
      </c>
      <c r="U123" s="902">
        <v>8.9240918549437005</v>
      </c>
      <c r="V123" s="591">
        <v>7.63619459410139</v>
      </c>
      <c r="W123" s="903">
        <v>10.297057581218199</v>
      </c>
      <c r="X123" s="901">
        <v>7.3503550852504604</v>
      </c>
      <c r="Y123" s="902">
        <v>6.7723108272866899</v>
      </c>
      <c r="Z123" s="591">
        <v>5.8783799945950097</v>
      </c>
      <c r="AA123" s="902">
        <v>6.4644083572126201</v>
      </c>
      <c r="AB123" s="902">
        <v>1021.18549341374</v>
      </c>
      <c r="AC123" s="902">
        <v>1026.8956123258499</v>
      </c>
      <c r="AD123" s="591">
        <v>1030.06632268267</v>
      </c>
      <c r="AE123" s="902">
        <v>1026.5271435904399</v>
      </c>
      <c r="AF123" s="902">
        <v>280.01902666400002</v>
      </c>
      <c r="AG123" s="902">
        <v>279.13589353700002</v>
      </c>
      <c r="AH123" s="591">
        <v>277.15787672900001</v>
      </c>
      <c r="AI123" s="902">
        <v>278.18500317100001</v>
      </c>
      <c r="AJ123" s="902">
        <v>30.006367263403799</v>
      </c>
      <c r="AK123" s="902">
        <v>23.432615419675699</v>
      </c>
      <c r="AL123" s="591">
        <v>19.567936127610899</v>
      </c>
      <c r="AM123" s="903">
        <v>24.611747456215198</v>
      </c>
      <c r="AV123" s="174"/>
      <c r="AZ123" s="928"/>
      <c r="BA123" s="928"/>
      <c r="BB123" s="928"/>
      <c r="BC123" s="931"/>
      <c r="BD123" s="931"/>
      <c r="BE123" s="931"/>
      <c r="BF123" s="931"/>
    </row>
    <row r="124" spans="1:58">
      <c r="A124" s="150"/>
      <c r="C124" s="9">
        <v>-51</v>
      </c>
      <c r="D124" s="111">
        <v>-10</v>
      </c>
      <c r="E124" s="771">
        <v>0</v>
      </c>
      <c r="F124" s="479">
        <v>10</v>
      </c>
      <c r="G124" s="908"/>
      <c r="H124" s="901">
        <v>5.4725198451334203</v>
      </c>
      <c r="I124" s="902">
        <v>4.5825336662416802</v>
      </c>
      <c r="J124" s="591">
        <v>4.0485729882829</v>
      </c>
      <c r="K124" s="902">
        <v>4.7725632001509499</v>
      </c>
      <c r="L124" s="902">
        <v>1000.0290218479699</v>
      </c>
      <c r="M124" s="902">
        <v>998.73333599918203</v>
      </c>
      <c r="N124" s="591">
        <v>1000.67208395349</v>
      </c>
      <c r="O124" s="902">
        <v>1001.83876544717</v>
      </c>
      <c r="P124" s="902">
        <v>276.95802666399999</v>
      </c>
      <c r="Q124" s="902">
        <v>275.25989353699998</v>
      </c>
      <c r="R124" s="591">
        <v>273.47587672899999</v>
      </c>
      <c r="S124" s="902">
        <v>274.92600317099999</v>
      </c>
      <c r="T124" s="902">
        <v>12.232926692008499</v>
      </c>
      <c r="U124" s="902">
        <v>8.9240918549437005</v>
      </c>
      <c r="V124" s="591">
        <v>7.63619459410139</v>
      </c>
      <c r="W124" s="903">
        <v>10.297057581218199</v>
      </c>
      <c r="X124" s="901">
        <v>6.5384263232829296</v>
      </c>
      <c r="Y124" s="902">
        <v>5.9163979278097303</v>
      </c>
      <c r="Z124" s="591">
        <v>5.2154499152589802</v>
      </c>
      <c r="AA124" s="902">
        <v>5.7524735157067601</v>
      </c>
      <c r="AB124" s="902">
        <v>1013.81567749278</v>
      </c>
      <c r="AC124" s="902">
        <v>1015.45290636391</v>
      </c>
      <c r="AD124" s="591">
        <v>1018.6126193180201</v>
      </c>
      <c r="AE124" s="902">
        <v>1017.26237695358</v>
      </c>
      <c r="AF124" s="902">
        <v>278.58202666400001</v>
      </c>
      <c r="AG124" s="902">
        <v>277.37489353699999</v>
      </c>
      <c r="AH124" s="591">
        <v>275.46787672900001</v>
      </c>
      <c r="AI124" s="902">
        <v>276.690003171</v>
      </c>
      <c r="AJ124" s="902">
        <v>20.122234489944301</v>
      </c>
      <c r="AK124" s="902">
        <v>15.669405429559999</v>
      </c>
      <c r="AL124" s="591">
        <v>13.205607176155199</v>
      </c>
      <c r="AM124" s="903">
        <v>17.516396844802902</v>
      </c>
      <c r="AV124" s="174"/>
      <c r="AZ124" s="928"/>
      <c r="BA124" s="928"/>
      <c r="BB124" s="928"/>
      <c r="BC124" s="931"/>
      <c r="BD124" s="931"/>
      <c r="BE124" s="931"/>
      <c r="BF124" s="931"/>
    </row>
    <row r="125" spans="1:58">
      <c r="A125" s="150"/>
      <c r="C125" s="896">
        <v>51.5</v>
      </c>
      <c r="D125" s="895">
        <v>-0.14000000000000001</v>
      </c>
      <c r="E125" s="887">
        <v>3.1382979999999998E-2</v>
      </c>
      <c r="F125" s="909">
        <v>1.5</v>
      </c>
      <c r="G125" s="908"/>
      <c r="H125" s="933">
        <v>5.9745317327914202</v>
      </c>
      <c r="I125" s="891">
        <v>8.3620884605413899</v>
      </c>
      <c r="J125" s="591">
        <v>11.318742494864701</v>
      </c>
      <c r="K125" s="902">
        <v>7.4436608166026197</v>
      </c>
      <c r="L125" s="902">
        <v>1012.49163241015</v>
      </c>
      <c r="M125" s="902">
        <v>1012.47874012181</v>
      </c>
      <c r="N125" s="591">
        <v>1011.6651657638801</v>
      </c>
      <c r="O125" s="902">
        <v>1009.31891978392</v>
      </c>
      <c r="P125" s="902">
        <v>278.50698074744503</v>
      </c>
      <c r="Q125" s="902">
        <v>285.91211591434001</v>
      </c>
      <c r="R125" s="591">
        <v>290.68221791007198</v>
      </c>
      <c r="S125" s="902">
        <v>281.168264749287</v>
      </c>
      <c r="T125" s="902">
        <v>11.173802784259999</v>
      </c>
      <c r="U125" s="902">
        <v>16.799888725727499</v>
      </c>
      <c r="V125" s="591">
        <v>23.846848987081302</v>
      </c>
      <c r="W125" s="903">
        <v>14.6546041846003</v>
      </c>
      <c r="X125" s="901">
        <v>9.3530268122112901</v>
      </c>
      <c r="Y125" s="902">
        <v>12.6752651865453</v>
      </c>
      <c r="Z125" s="591">
        <v>15.550558830943601</v>
      </c>
      <c r="AA125" s="902">
        <v>11.448271899606</v>
      </c>
      <c r="AB125" s="902">
        <v>1035.2600280429799</v>
      </c>
      <c r="AC125" s="902">
        <v>1029.12651281684</v>
      </c>
      <c r="AD125" s="591">
        <v>1023.24273379026</v>
      </c>
      <c r="AE125" s="902">
        <v>1032.49253485488</v>
      </c>
      <c r="AF125" s="902">
        <v>285.376099907504</v>
      </c>
      <c r="AG125" s="902">
        <v>296.00921091006302</v>
      </c>
      <c r="AH125" s="591">
        <v>300.39673958659802</v>
      </c>
      <c r="AI125" s="902">
        <v>287.97397994539102</v>
      </c>
      <c r="AJ125" s="902">
        <v>23.5716192465799</v>
      </c>
      <c r="AK125" s="902">
        <v>30.864404840891801</v>
      </c>
      <c r="AL125" s="591">
        <v>39.625688827401603</v>
      </c>
      <c r="AM125" s="903">
        <v>28.898415819443098</v>
      </c>
      <c r="AV125" s="174"/>
      <c r="AZ125" s="928"/>
      <c r="BA125" s="928"/>
      <c r="BB125" s="928"/>
      <c r="BC125" s="931"/>
      <c r="BD125" s="931"/>
      <c r="BE125" s="931"/>
      <c r="BF125" s="931"/>
    </row>
    <row r="126" spans="1:58">
      <c r="A126" s="150"/>
      <c r="C126" s="9">
        <v>41.9</v>
      </c>
      <c r="D126" s="8">
        <v>12.49</v>
      </c>
      <c r="E126" s="771">
        <v>4.6122990000000003E-2</v>
      </c>
      <c r="F126" s="479">
        <v>1.5</v>
      </c>
      <c r="G126" s="908"/>
      <c r="H126" s="901">
        <v>6.6860798968319202</v>
      </c>
      <c r="I126" s="902">
        <v>11.473010603989</v>
      </c>
      <c r="J126" s="591">
        <v>15.886174386684299</v>
      </c>
      <c r="K126" s="902">
        <v>9.2710767189192307</v>
      </c>
      <c r="L126" s="902">
        <v>1011.71348348883</v>
      </c>
      <c r="M126" s="902">
        <v>1009.50483918384</v>
      </c>
      <c r="N126" s="591">
        <v>1009.08728486451</v>
      </c>
      <c r="O126" s="902">
        <v>1010.72097415997</v>
      </c>
      <c r="P126" s="902">
        <v>282.05041722118602</v>
      </c>
      <c r="Q126" s="902">
        <v>291.59326649311703</v>
      </c>
      <c r="R126" s="591">
        <v>298.92080516533798</v>
      </c>
      <c r="S126" s="902">
        <v>286.25884562550601</v>
      </c>
      <c r="T126" s="902">
        <v>11.905328148057601</v>
      </c>
      <c r="U126" s="902">
        <v>20.472316803326301</v>
      </c>
      <c r="V126" s="591">
        <v>28.5904999430815</v>
      </c>
      <c r="W126" s="903">
        <v>17.967381399963099</v>
      </c>
      <c r="X126" s="901">
        <v>10.458465692426101</v>
      </c>
      <c r="Y126" s="902">
        <v>15.5596808272247</v>
      </c>
      <c r="Z126" s="591">
        <v>21.099055725864201</v>
      </c>
      <c r="AA126" s="902">
        <v>14.1376345172808</v>
      </c>
      <c r="AB126" s="902">
        <v>1028.24856482481</v>
      </c>
      <c r="AC126" s="902">
        <v>1018.64467993417</v>
      </c>
      <c r="AD126" s="591">
        <v>1014.80079951275</v>
      </c>
      <c r="AE126" s="902">
        <v>1024.37958162463</v>
      </c>
      <c r="AF126" s="902">
        <v>289.33359938082901</v>
      </c>
      <c r="AG126" s="902">
        <v>300.39180157474402</v>
      </c>
      <c r="AH126" s="591">
        <v>307.297186187943</v>
      </c>
      <c r="AI126" s="902">
        <v>293.83087895530599</v>
      </c>
      <c r="AJ126" s="902">
        <v>22.633229332644099</v>
      </c>
      <c r="AK126" s="902">
        <v>31.6595868858494</v>
      </c>
      <c r="AL126" s="591">
        <v>41.011947847141201</v>
      </c>
      <c r="AM126" s="903">
        <v>31.556844308749302</v>
      </c>
      <c r="AV126" s="174"/>
      <c r="AZ126" s="928"/>
      <c r="BA126" s="928"/>
      <c r="BB126" s="928"/>
      <c r="BC126" s="931"/>
      <c r="BD126" s="931"/>
      <c r="BE126" s="931"/>
      <c r="BF126" s="931"/>
    </row>
    <row r="127" spans="1:58">
      <c r="A127" s="150"/>
      <c r="C127" s="9">
        <v>33.94</v>
      </c>
      <c r="D127" s="8">
        <v>18.43</v>
      </c>
      <c r="E127" s="771">
        <v>0</v>
      </c>
      <c r="F127" s="479">
        <v>1.5</v>
      </c>
      <c r="G127" s="908"/>
      <c r="H127" s="901">
        <v>8.76263899231677</v>
      </c>
      <c r="I127" s="902">
        <v>13.373792490742501</v>
      </c>
      <c r="J127" s="591">
        <v>19.337026990148701</v>
      </c>
      <c r="K127" s="902">
        <v>12.034726826170299</v>
      </c>
      <c r="L127" s="902">
        <v>1017.9480501750199</v>
      </c>
      <c r="M127" s="902">
        <v>1014.87404894679</v>
      </c>
      <c r="N127" s="591">
        <v>1013.52340986895</v>
      </c>
      <c r="O127" s="902">
        <v>1017.58275162013</v>
      </c>
      <c r="P127" s="902">
        <v>287.63465535583998</v>
      </c>
      <c r="Q127" s="902">
        <v>292.62317208481397</v>
      </c>
      <c r="R127" s="591">
        <v>299.876505247144</v>
      </c>
      <c r="S127" s="902">
        <v>293.03523715969402</v>
      </c>
      <c r="T127" s="902">
        <v>13.6581262945917</v>
      </c>
      <c r="U127" s="902">
        <v>18.348273328636001</v>
      </c>
      <c r="V127" s="591">
        <v>26.065292610117002</v>
      </c>
      <c r="W127" s="903">
        <v>19.8686748606668</v>
      </c>
      <c r="X127" s="901">
        <v>12.063630064089301</v>
      </c>
      <c r="Y127" s="902">
        <v>17.046956916830698</v>
      </c>
      <c r="Z127" s="591">
        <v>23.238137453346301</v>
      </c>
      <c r="AA127" s="902">
        <v>17.0543328036389</v>
      </c>
      <c r="AB127" s="902">
        <v>1030.81181397605</v>
      </c>
      <c r="AC127" s="902">
        <v>1022.48262086825</v>
      </c>
      <c r="AD127" s="591">
        <v>1017.99112930579</v>
      </c>
      <c r="AE127" s="902">
        <v>1027.1920516631501</v>
      </c>
      <c r="AF127" s="902">
        <v>291.35850617631502</v>
      </c>
      <c r="AG127" s="902">
        <v>296.17122086532902</v>
      </c>
      <c r="AH127" s="591">
        <v>301.68110616152001</v>
      </c>
      <c r="AI127" s="902">
        <v>297.01058615418498</v>
      </c>
      <c r="AJ127" s="902">
        <v>22.409675508291802</v>
      </c>
      <c r="AK127" s="902">
        <v>31.4244323628659</v>
      </c>
      <c r="AL127" s="591">
        <v>39.057574144529497</v>
      </c>
      <c r="AM127" s="903">
        <v>31.0858492943896</v>
      </c>
      <c r="AV127" s="174"/>
      <c r="AZ127" s="928"/>
      <c r="BA127" s="928"/>
      <c r="BB127" s="928"/>
      <c r="BC127" s="931"/>
      <c r="BD127" s="931"/>
      <c r="BE127" s="931"/>
      <c r="BF127" s="931"/>
    </row>
    <row r="128" spans="1:58">
      <c r="A128" s="150"/>
      <c r="C128" s="9">
        <v>51.5</v>
      </c>
      <c r="D128" s="8">
        <v>-0.14000000000000001</v>
      </c>
      <c r="E128" s="771">
        <v>3.1382979999999998E-2</v>
      </c>
      <c r="F128" s="137">
        <v>0.75</v>
      </c>
      <c r="G128" s="908"/>
      <c r="H128" s="901">
        <v>5.9745317327914202</v>
      </c>
      <c r="I128" s="902">
        <v>8.3620884605413899</v>
      </c>
      <c r="J128" s="591">
        <v>11.318742494864701</v>
      </c>
      <c r="K128" s="902">
        <v>7.4436608166026197</v>
      </c>
      <c r="L128" s="902">
        <v>1012.49163241015</v>
      </c>
      <c r="M128" s="902">
        <v>1012.47874012181</v>
      </c>
      <c r="N128" s="591">
        <v>1011.6651657638801</v>
      </c>
      <c r="O128" s="902">
        <v>1009.31891978392</v>
      </c>
      <c r="P128" s="902">
        <v>278.50698074744503</v>
      </c>
      <c r="Q128" s="902">
        <v>285.91211591434001</v>
      </c>
      <c r="R128" s="591">
        <v>290.68221791007198</v>
      </c>
      <c r="S128" s="902">
        <v>281.168264749287</v>
      </c>
      <c r="T128" s="902">
        <v>11.173802784259999</v>
      </c>
      <c r="U128" s="902">
        <v>16.799888725727499</v>
      </c>
      <c r="V128" s="591">
        <v>23.846848987081302</v>
      </c>
      <c r="W128" s="903">
        <v>14.6546041846003</v>
      </c>
      <c r="X128" s="901">
        <v>9.6384719728926598</v>
      </c>
      <c r="Y128" s="902">
        <v>13.2508939985031</v>
      </c>
      <c r="Z128" s="591">
        <v>15.969032671477899</v>
      </c>
      <c r="AA128" s="902">
        <v>11.8848367866328</v>
      </c>
      <c r="AB128" s="902">
        <v>1036.7001949555699</v>
      </c>
      <c r="AC128" s="902">
        <v>1031.3838211471</v>
      </c>
      <c r="AD128" s="591">
        <v>1024.3003372081</v>
      </c>
      <c r="AE128" s="902">
        <v>1034.2716503813299</v>
      </c>
      <c r="AF128" s="902">
        <v>286.017133705454</v>
      </c>
      <c r="AG128" s="902">
        <v>296.94002568031698</v>
      </c>
      <c r="AH128" s="591">
        <v>301.67188889723002</v>
      </c>
      <c r="AI128" s="902">
        <v>288.510702414413</v>
      </c>
      <c r="AJ128" s="902">
        <v>24.911949724607901</v>
      </c>
      <c r="AK128" s="902">
        <v>32.552202036085397</v>
      </c>
      <c r="AL128" s="591">
        <v>41.284293395875402</v>
      </c>
      <c r="AM128" s="903">
        <v>30.603744140554099</v>
      </c>
      <c r="AV128" s="174"/>
      <c r="AZ128" s="928"/>
      <c r="BA128" s="928"/>
      <c r="BB128" s="928"/>
      <c r="BC128" s="931"/>
      <c r="BD128" s="931"/>
      <c r="BE128" s="931"/>
      <c r="BF128" s="931"/>
    </row>
    <row r="129" spans="1:58">
      <c r="A129" s="150"/>
      <c r="C129" s="9">
        <v>41.9</v>
      </c>
      <c r="D129" s="8">
        <v>12.49</v>
      </c>
      <c r="E129" s="771">
        <v>4.6122990000000003E-2</v>
      </c>
      <c r="F129" s="137">
        <v>0.75</v>
      </c>
      <c r="G129" s="908"/>
      <c r="H129" s="901">
        <v>6.6860798968319202</v>
      </c>
      <c r="I129" s="902">
        <v>11.473010603989</v>
      </c>
      <c r="J129" s="591">
        <v>15.886174386684299</v>
      </c>
      <c r="K129" s="902">
        <v>9.2710767189192307</v>
      </c>
      <c r="L129" s="902">
        <v>1011.71348348883</v>
      </c>
      <c r="M129" s="902">
        <v>1009.50483918384</v>
      </c>
      <c r="N129" s="591">
        <v>1009.08728486451</v>
      </c>
      <c r="O129" s="902">
        <v>1010.72097415997</v>
      </c>
      <c r="P129" s="902">
        <v>282.05041722118602</v>
      </c>
      <c r="Q129" s="902">
        <v>291.59326649311703</v>
      </c>
      <c r="R129" s="591">
        <v>298.92080516533798</v>
      </c>
      <c r="S129" s="902">
        <v>286.25884562550601</v>
      </c>
      <c r="T129" s="902">
        <v>11.905328148057601</v>
      </c>
      <c r="U129" s="902">
        <v>20.472316803326301</v>
      </c>
      <c r="V129" s="591">
        <v>28.5904999430815</v>
      </c>
      <c r="W129" s="903">
        <v>17.967381399963099</v>
      </c>
      <c r="X129" s="901">
        <v>10.7661735173566</v>
      </c>
      <c r="Y129" s="902">
        <v>16.055065143051799</v>
      </c>
      <c r="Z129" s="591">
        <v>21.726931438246801</v>
      </c>
      <c r="AA129" s="902">
        <v>14.590572179776601</v>
      </c>
      <c r="AB129" s="902">
        <v>1029.31788592616</v>
      </c>
      <c r="AC129" s="902">
        <v>1019.6716936607</v>
      </c>
      <c r="AD129" s="591">
        <v>1015.3639141928199</v>
      </c>
      <c r="AE129" s="902">
        <v>1025.15648965535</v>
      </c>
      <c r="AF129" s="902">
        <v>289.95814009844298</v>
      </c>
      <c r="AG129" s="902">
        <v>301.33682972222198</v>
      </c>
      <c r="AH129" s="591">
        <v>308.03799592748902</v>
      </c>
      <c r="AI129" s="902">
        <v>294.461334849416</v>
      </c>
      <c r="AJ129" s="902">
        <v>23.577623712301499</v>
      </c>
      <c r="AK129" s="902">
        <v>32.8916171259688</v>
      </c>
      <c r="AL129" s="591">
        <v>42.429157483209799</v>
      </c>
      <c r="AM129" s="903">
        <v>32.9958609747408</v>
      </c>
      <c r="AV129" s="174"/>
      <c r="AZ129" s="928"/>
      <c r="BA129" s="928"/>
      <c r="BB129" s="928"/>
      <c r="BC129" s="931"/>
      <c r="BD129" s="931"/>
      <c r="BE129" s="931"/>
      <c r="BF129" s="931"/>
    </row>
    <row r="130" spans="1:58">
      <c r="A130" s="150"/>
      <c r="C130" s="9">
        <v>33.94</v>
      </c>
      <c r="D130" s="8">
        <v>18.43</v>
      </c>
      <c r="E130" s="771">
        <v>0</v>
      </c>
      <c r="F130" s="137">
        <v>0.75</v>
      </c>
      <c r="G130" s="908"/>
      <c r="H130" s="901">
        <v>8.76263899231677</v>
      </c>
      <c r="I130" s="902">
        <v>13.373792490742501</v>
      </c>
      <c r="J130" s="591">
        <v>19.337026990148701</v>
      </c>
      <c r="K130" s="902">
        <v>12.034726826170299</v>
      </c>
      <c r="L130" s="902">
        <v>1017.9480501750199</v>
      </c>
      <c r="M130" s="902">
        <v>1014.87404894679</v>
      </c>
      <c r="N130" s="591">
        <v>1013.52340986895</v>
      </c>
      <c r="O130" s="902">
        <v>1017.58275162013</v>
      </c>
      <c r="P130" s="902">
        <v>287.63465535583998</v>
      </c>
      <c r="Q130" s="902">
        <v>292.62317208481397</v>
      </c>
      <c r="R130" s="591">
        <v>299.876505247144</v>
      </c>
      <c r="S130" s="902">
        <v>293.03523715969402</v>
      </c>
      <c r="T130" s="902">
        <v>13.6581262945917</v>
      </c>
      <c r="U130" s="902">
        <v>18.348273328636001</v>
      </c>
      <c r="V130" s="591">
        <v>26.065292610117002</v>
      </c>
      <c r="W130" s="903">
        <v>19.8686748606668</v>
      </c>
      <c r="X130" s="901">
        <v>12.276319813101599</v>
      </c>
      <c r="Y130" s="902">
        <v>17.395827492695599</v>
      </c>
      <c r="Z130" s="591">
        <v>23.6282091539994</v>
      </c>
      <c r="AA130" s="902">
        <v>17.6602762114425</v>
      </c>
      <c r="AB130" s="902">
        <v>1031.8281613096501</v>
      </c>
      <c r="AC130" s="902">
        <v>1023.4879860335</v>
      </c>
      <c r="AD130" s="591">
        <v>1018.36338795816</v>
      </c>
      <c r="AE130" s="902">
        <v>1028.1858846215</v>
      </c>
      <c r="AF130" s="902">
        <v>292.05274270880199</v>
      </c>
      <c r="AG130" s="902">
        <v>296.54559289318701</v>
      </c>
      <c r="AH130" s="591">
        <v>301.894356592485</v>
      </c>
      <c r="AI130" s="902">
        <v>297.49325270169601</v>
      </c>
      <c r="AJ130" s="902">
        <v>23.774041579035298</v>
      </c>
      <c r="AK130" s="902">
        <v>33.606199553383902</v>
      </c>
      <c r="AL130" s="591">
        <v>40.702941178912297</v>
      </c>
      <c r="AM130" s="903">
        <v>32.357247046030999</v>
      </c>
      <c r="AV130" s="174"/>
      <c r="AZ130" s="928"/>
      <c r="BA130" s="928"/>
      <c r="BB130" s="928"/>
      <c r="BC130" s="931"/>
      <c r="BD130" s="931"/>
      <c r="BE130" s="931"/>
      <c r="BF130" s="931"/>
    </row>
    <row r="131" spans="1:58">
      <c r="A131" s="150"/>
      <c r="C131" s="9">
        <v>51.5</v>
      </c>
      <c r="D131" s="8">
        <v>-0.14000000000000001</v>
      </c>
      <c r="E131" s="771">
        <v>3.1382979999999998E-2</v>
      </c>
      <c r="F131" s="137">
        <v>0.35</v>
      </c>
      <c r="G131" s="908"/>
      <c r="H131" s="901">
        <v>5.9745317327914202</v>
      </c>
      <c r="I131" s="902">
        <v>8.3620884605413899</v>
      </c>
      <c r="J131" s="591">
        <v>11.318742494864701</v>
      </c>
      <c r="K131" s="902">
        <v>7.4436608166026197</v>
      </c>
      <c r="L131" s="902">
        <v>1012.49163241015</v>
      </c>
      <c r="M131" s="902">
        <v>1012.47874012181</v>
      </c>
      <c r="N131" s="591">
        <v>1011.6651657638801</v>
      </c>
      <c r="O131" s="902">
        <v>1009.31891978392</v>
      </c>
      <c r="P131" s="902">
        <v>278.50698074744503</v>
      </c>
      <c r="Q131" s="902">
        <v>285.91211591434001</v>
      </c>
      <c r="R131" s="591">
        <v>290.68221791007198</v>
      </c>
      <c r="S131" s="902">
        <v>281.168264749287</v>
      </c>
      <c r="T131" s="902">
        <v>11.173802784259999</v>
      </c>
      <c r="U131" s="902">
        <v>16.799888725727499</v>
      </c>
      <c r="V131" s="591">
        <v>23.846848987081302</v>
      </c>
      <c r="W131" s="903">
        <v>14.6546041846003</v>
      </c>
      <c r="X131" s="901">
        <v>9.9373493703125906</v>
      </c>
      <c r="Y131" s="902">
        <v>13.865134630279799</v>
      </c>
      <c r="Z131" s="591">
        <v>16.3713127893426</v>
      </c>
      <c r="AA131" s="902">
        <v>12.3231605186766</v>
      </c>
      <c r="AB131" s="902">
        <v>1037.79288162796</v>
      </c>
      <c r="AC131" s="902">
        <v>1032.8015714691101</v>
      </c>
      <c r="AD131" s="591">
        <v>1025.14676854953</v>
      </c>
      <c r="AE131" s="902">
        <v>1035.48654198591</v>
      </c>
      <c r="AF131" s="902">
        <v>286.93614344829899</v>
      </c>
      <c r="AG131" s="902">
        <v>297.70891816954401</v>
      </c>
      <c r="AH131" s="591">
        <v>303.02772661328601</v>
      </c>
      <c r="AI131" s="902">
        <v>289.12022634991803</v>
      </c>
      <c r="AJ131" s="902">
        <v>26.280087231413798</v>
      </c>
      <c r="AK131" s="902">
        <v>34.256791425834699</v>
      </c>
      <c r="AL131" s="591">
        <v>42.975684309690401</v>
      </c>
      <c r="AM131" s="903">
        <v>32.659462977317702</v>
      </c>
      <c r="AV131" s="174"/>
      <c r="AZ131" s="928"/>
      <c r="BA131" s="928"/>
      <c r="BB131" s="928"/>
      <c r="BC131" s="931"/>
      <c r="BD131" s="931"/>
      <c r="BE131" s="931"/>
      <c r="BF131" s="931"/>
    </row>
    <row r="132" spans="1:58">
      <c r="A132" s="150"/>
      <c r="C132" s="9">
        <v>41.9</v>
      </c>
      <c r="D132" s="8">
        <v>12.49</v>
      </c>
      <c r="E132" s="771">
        <v>4.6122990000000003E-2</v>
      </c>
      <c r="F132" s="137">
        <v>0.35</v>
      </c>
      <c r="G132" s="908"/>
      <c r="H132" s="901">
        <v>6.6860798968319202</v>
      </c>
      <c r="I132" s="902">
        <v>11.473010603989</v>
      </c>
      <c r="J132" s="591">
        <v>15.886174386684299</v>
      </c>
      <c r="K132" s="902">
        <v>9.2710767189192307</v>
      </c>
      <c r="L132" s="902">
        <v>1011.71348348883</v>
      </c>
      <c r="M132" s="902">
        <v>1009.50483918384</v>
      </c>
      <c r="N132" s="591">
        <v>1009.08728486451</v>
      </c>
      <c r="O132" s="902">
        <v>1010.72097415997</v>
      </c>
      <c r="P132" s="902">
        <v>282.05041722118602</v>
      </c>
      <c r="Q132" s="902">
        <v>291.59326649311703</v>
      </c>
      <c r="R132" s="591">
        <v>298.92080516533798</v>
      </c>
      <c r="S132" s="902">
        <v>286.25884562550601</v>
      </c>
      <c r="T132" s="902">
        <v>11.905328148057601</v>
      </c>
      <c r="U132" s="902">
        <v>20.472316803326301</v>
      </c>
      <c r="V132" s="591">
        <v>28.5904999430815</v>
      </c>
      <c r="W132" s="903">
        <v>17.967381399963099</v>
      </c>
      <c r="X132" s="901">
        <v>11.054053936411499</v>
      </c>
      <c r="Y132" s="902">
        <v>16.691515752960999</v>
      </c>
      <c r="Z132" s="591">
        <v>22.379077480821898</v>
      </c>
      <c r="AA132" s="902">
        <v>15.013086411434401</v>
      </c>
      <c r="AB132" s="902">
        <v>1030.3581491499699</v>
      </c>
      <c r="AC132" s="902">
        <v>1020.82285698602</v>
      </c>
      <c r="AD132" s="591">
        <v>1015.8661117839</v>
      </c>
      <c r="AE132" s="902">
        <v>1025.63988674245</v>
      </c>
      <c r="AF132" s="902">
        <v>290.64274343696297</v>
      </c>
      <c r="AG132" s="902">
        <v>302.21478023471502</v>
      </c>
      <c r="AH132" s="591">
        <v>308.74101199659901</v>
      </c>
      <c r="AI132" s="902">
        <v>295.06352132818398</v>
      </c>
      <c r="AJ132" s="902">
        <v>24.528450296466001</v>
      </c>
      <c r="AK132" s="902">
        <v>33.882641803489101</v>
      </c>
      <c r="AL132" s="591">
        <v>43.814379189340897</v>
      </c>
      <c r="AM132" s="903">
        <v>34.714307532829103</v>
      </c>
      <c r="AV132" s="174"/>
      <c r="AZ132" s="928"/>
      <c r="BA132" s="928"/>
      <c r="BB132" s="928"/>
      <c r="BC132" s="931"/>
      <c r="BD132" s="931"/>
      <c r="BE132" s="931"/>
      <c r="BF132" s="931"/>
    </row>
    <row r="133" spans="1:58">
      <c r="A133" s="150"/>
      <c r="C133" s="9">
        <v>33.94</v>
      </c>
      <c r="D133" s="8">
        <v>18.43</v>
      </c>
      <c r="E133" s="771">
        <v>0</v>
      </c>
      <c r="F133" s="137">
        <v>0.35</v>
      </c>
      <c r="G133" s="908"/>
      <c r="H133" s="901">
        <v>8.76263899231677</v>
      </c>
      <c r="I133" s="902">
        <v>13.373792490742501</v>
      </c>
      <c r="J133" s="591">
        <v>19.337026990148701</v>
      </c>
      <c r="K133" s="902">
        <v>12.034726826170299</v>
      </c>
      <c r="L133" s="902">
        <v>1017.9480501750199</v>
      </c>
      <c r="M133" s="902">
        <v>1014.87404894679</v>
      </c>
      <c r="N133" s="591">
        <v>1013.52340986895</v>
      </c>
      <c r="O133" s="902">
        <v>1017.58275162013</v>
      </c>
      <c r="P133" s="902">
        <v>287.63465535583998</v>
      </c>
      <c r="Q133" s="902">
        <v>292.62317208481397</v>
      </c>
      <c r="R133" s="591">
        <v>299.876505247144</v>
      </c>
      <c r="S133" s="902">
        <v>293.03523715969402</v>
      </c>
      <c r="T133" s="902">
        <v>13.6581262945917</v>
      </c>
      <c r="U133" s="902">
        <v>18.348273328636001</v>
      </c>
      <c r="V133" s="591">
        <v>26.065292610117002</v>
      </c>
      <c r="W133" s="903">
        <v>19.8686748606668</v>
      </c>
      <c r="X133" s="901">
        <v>12.456545665670699</v>
      </c>
      <c r="Y133" s="902">
        <v>17.6924793637906</v>
      </c>
      <c r="Z133" s="591">
        <v>24.034305466979902</v>
      </c>
      <c r="AA133" s="902">
        <v>18.2143665302494</v>
      </c>
      <c r="AB133" s="902">
        <v>1032.82498852293</v>
      </c>
      <c r="AC133" s="902">
        <v>1024.7963938610001</v>
      </c>
      <c r="AD133" s="591">
        <v>1018.69553838294</v>
      </c>
      <c r="AE133" s="902">
        <v>1028.8679008655499</v>
      </c>
      <c r="AF133" s="902">
        <v>292.65374738984201</v>
      </c>
      <c r="AG133" s="902">
        <v>296.90341997583801</v>
      </c>
      <c r="AH133" s="591">
        <v>302.10605798757899</v>
      </c>
      <c r="AI133" s="902">
        <v>298.03023433744403</v>
      </c>
      <c r="AJ133" s="902">
        <v>25.528508472116201</v>
      </c>
      <c r="AK133" s="902">
        <v>35.643520210980903</v>
      </c>
      <c r="AL133" s="591">
        <v>42.165548858173601</v>
      </c>
      <c r="AM133" s="903">
        <v>33.744181913981599</v>
      </c>
      <c r="AV133" s="174"/>
      <c r="AZ133" s="928"/>
      <c r="BA133" s="928"/>
      <c r="BB133" s="928"/>
      <c r="BC133" s="931"/>
      <c r="BD133" s="931"/>
      <c r="BE133" s="931"/>
      <c r="BF133" s="931"/>
    </row>
    <row r="134" spans="1:58">
      <c r="A134" s="150"/>
      <c r="C134" s="9">
        <v>51.5</v>
      </c>
      <c r="D134" s="8">
        <v>-0.14000000000000001</v>
      </c>
      <c r="E134" s="771">
        <v>3.1382979999999998E-2</v>
      </c>
      <c r="F134" s="137">
        <v>0.25</v>
      </c>
      <c r="G134" s="908"/>
      <c r="H134" s="901">
        <v>5.9745317327914202</v>
      </c>
      <c r="I134" s="902">
        <v>8.3620884605413899</v>
      </c>
      <c r="J134" s="591">
        <v>11.318742494864701</v>
      </c>
      <c r="K134" s="902">
        <v>7.4436608166026197</v>
      </c>
      <c r="L134" s="934">
        <v>1012.49163241015</v>
      </c>
      <c r="M134" s="902">
        <v>1012.47874012181</v>
      </c>
      <c r="N134" s="591">
        <v>1011.6651657638801</v>
      </c>
      <c r="O134" s="902">
        <v>1009.31891978392</v>
      </c>
      <c r="P134" s="902">
        <v>278.50698074744503</v>
      </c>
      <c r="Q134" s="902">
        <v>285.91211591434001</v>
      </c>
      <c r="R134" s="591">
        <v>290.68221791007198</v>
      </c>
      <c r="S134" s="902">
        <v>281.168264749287</v>
      </c>
      <c r="T134" s="902">
        <v>11.173802784259999</v>
      </c>
      <c r="U134" s="902">
        <v>16.799888725727499</v>
      </c>
      <c r="V134" s="591">
        <v>23.846848987081302</v>
      </c>
      <c r="W134" s="903">
        <v>14.6546041846003</v>
      </c>
      <c r="X134" s="901">
        <v>10.0405138006935</v>
      </c>
      <c r="Y134" s="902">
        <v>14.095510385957001</v>
      </c>
      <c r="Z134" s="591">
        <v>16.558823755908701</v>
      </c>
      <c r="AA134" s="902">
        <v>12.5627340998099</v>
      </c>
      <c r="AB134" s="902">
        <v>1038.12961886472</v>
      </c>
      <c r="AC134" s="902">
        <v>1033.36169320255</v>
      </c>
      <c r="AD134" s="591">
        <v>1025.3192875668401</v>
      </c>
      <c r="AE134" s="902">
        <v>1035.7344353839001</v>
      </c>
      <c r="AF134" s="902">
        <v>287.523482911418</v>
      </c>
      <c r="AG134" s="902">
        <v>298.038065933935</v>
      </c>
      <c r="AH134" s="591">
        <v>303.58536229707499</v>
      </c>
      <c r="AI134" s="902">
        <v>289.37493019781903</v>
      </c>
      <c r="AJ134" s="902">
        <v>26.893825358160299</v>
      </c>
      <c r="AK134" s="902">
        <v>34.873620948306403</v>
      </c>
      <c r="AL134" s="591">
        <v>43.705815197234102</v>
      </c>
      <c r="AM134" s="903">
        <v>33.709620579744701</v>
      </c>
      <c r="AV134" s="174"/>
      <c r="AZ134" s="928"/>
      <c r="BA134" s="928"/>
      <c r="BB134" s="928"/>
      <c r="BC134" s="931"/>
      <c r="BD134" s="931"/>
      <c r="BE134" s="931"/>
      <c r="BF134" s="931"/>
    </row>
    <row r="135" spans="1:58">
      <c r="A135" s="150"/>
      <c r="C135" s="9">
        <v>41.9</v>
      </c>
      <c r="D135" s="8">
        <v>12.49</v>
      </c>
      <c r="E135" s="771">
        <v>4.6122990000000003E-2</v>
      </c>
      <c r="F135" s="137">
        <v>0.25</v>
      </c>
      <c r="G135" s="908"/>
      <c r="H135" s="901">
        <v>6.6860798968319202</v>
      </c>
      <c r="I135" s="902">
        <v>11.473010603989</v>
      </c>
      <c r="J135" s="591">
        <v>15.886174386684299</v>
      </c>
      <c r="K135" s="902">
        <v>9.2710767189192307</v>
      </c>
      <c r="L135" s="902">
        <v>1011.71348348883</v>
      </c>
      <c r="M135" s="902">
        <v>1009.50483918384</v>
      </c>
      <c r="N135" s="591">
        <v>1009.08728486451</v>
      </c>
      <c r="O135" s="902">
        <v>1010.72097415997</v>
      </c>
      <c r="P135" s="902">
        <v>282.05041722118602</v>
      </c>
      <c r="Q135" s="902">
        <v>291.59326649311703</v>
      </c>
      <c r="R135" s="591">
        <v>298.92080516533798</v>
      </c>
      <c r="S135" s="902">
        <v>286.25884562550601</v>
      </c>
      <c r="T135" s="902">
        <v>11.905328148057601</v>
      </c>
      <c r="U135" s="902">
        <v>20.472316803326301</v>
      </c>
      <c r="V135" s="591">
        <v>28.5904999430815</v>
      </c>
      <c r="W135" s="903">
        <v>17.967381399963099</v>
      </c>
      <c r="X135" s="901">
        <v>11.1734949944058</v>
      </c>
      <c r="Y135" s="902">
        <v>16.940097840692999</v>
      </c>
      <c r="Z135" s="591">
        <v>22.666950186718701</v>
      </c>
      <c r="AA135" s="902">
        <v>15.187627517016001</v>
      </c>
      <c r="AB135" s="902">
        <v>1030.7932749664701</v>
      </c>
      <c r="AC135" s="902">
        <v>1021.39506606066</v>
      </c>
      <c r="AD135" s="591">
        <v>1016.08799335741</v>
      </c>
      <c r="AE135" s="902">
        <v>1025.7394337616499</v>
      </c>
      <c r="AF135" s="902">
        <v>290.917349357864</v>
      </c>
      <c r="AG135" s="902">
        <v>302.47308609112201</v>
      </c>
      <c r="AH135" s="591">
        <v>309.04482879072799</v>
      </c>
      <c r="AI135" s="902">
        <v>295.346454678952</v>
      </c>
      <c r="AJ135" s="902">
        <v>25.032090077639701</v>
      </c>
      <c r="AK135" s="902">
        <v>34.215641084513898</v>
      </c>
      <c r="AL135" s="591">
        <v>44.3537559752194</v>
      </c>
      <c r="AM135" s="903">
        <v>35.788739381317697</v>
      </c>
      <c r="AV135" s="174"/>
      <c r="AZ135" s="928"/>
      <c r="BA135" s="928"/>
      <c r="BB135" s="928"/>
      <c r="BC135" s="931"/>
      <c r="BD135" s="931"/>
      <c r="BE135" s="931"/>
      <c r="BF135" s="931"/>
    </row>
    <row r="136" spans="1:58">
      <c r="A136" s="150"/>
      <c r="C136" s="9">
        <v>33.94</v>
      </c>
      <c r="D136" s="8">
        <v>18.43</v>
      </c>
      <c r="E136" s="771">
        <v>0</v>
      </c>
      <c r="F136" s="137">
        <v>0.25</v>
      </c>
      <c r="G136" s="908"/>
      <c r="H136" s="901">
        <v>8.76263899231677</v>
      </c>
      <c r="I136" s="902">
        <v>13.373792490742501</v>
      </c>
      <c r="J136" s="591">
        <v>19.337026990148701</v>
      </c>
      <c r="K136" s="902">
        <v>12.034726826170299</v>
      </c>
      <c r="L136" s="902">
        <v>1017.9480501750199</v>
      </c>
      <c r="M136" s="902">
        <v>1014.87404894679</v>
      </c>
      <c r="N136" s="591">
        <v>1013.52340986895</v>
      </c>
      <c r="O136" s="902">
        <v>1017.58275162013</v>
      </c>
      <c r="P136" s="902">
        <v>287.63465535583998</v>
      </c>
      <c r="Q136" s="902">
        <v>292.62317208481397</v>
      </c>
      <c r="R136" s="591">
        <v>299.876505247144</v>
      </c>
      <c r="S136" s="902">
        <v>293.03523715969402</v>
      </c>
      <c r="T136" s="902">
        <v>13.6581262945917</v>
      </c>
      <c r="U136" s="902">
        <v>18.348273328636001</v>
      </c>
      <c r="V136" s="591">
        <v>26.065292610117002</v>
      </c>
      <c r="W136" s="903">
        <v>19.8686748606668</v>
      </c>
      <c r="X136" s="901">
        <v>12.5206334208649</v>
      </c>
      <c r="Y136" s="902">
        <v>17.794032989866501</v>
      </c>
      <c r="Z136" s="591">
        <v>24.236340997333699</v>
      </c>
      <c r="AA136" s="902">
        <v>18.418585857707701</v>
      </c>
      <c r="AB136" s="902">
        <v>1033.2342395169401</v>
      </c>
      <c r="AC136" s="902">
        <v>1025.46979765689</v>
      </c>
      <c r="AD136" s="591">
        <v>1018.84211499574</v>
      </c>
      <c r="AE136" s="902">
        <v>1029.1537731604899</v>
      </c>
      <c r="AF136" s="902">
        <v>292.87771109662401</v>
      </c>
      <c r="AG136" s="902">
        <v>297.026794907132</v>
      </c>
      <c r="AH136" s="591">
        <v>302.20414398545802</v>
      </c>
      <c r="AI136" s="902">
        <v>298.32148120369402</v>
      </c>
      <c r="AJ136" s="902">
        <v>26.3140902666998</v>
      </c>
      <c r="AK136" s="902">
        <v>36.331726028468601</v>
      </c>
      <c r="AL136" s="591">
        <v>42.645067074984098</v>
      </c>
      <c r="AM136" s="903">
        <v>34.452762562564999</v>
      </c>
      <c r="AV136" s="174"/>
      <c r="AZ136" s="928"/>
      <c r="BA136" s="928"/>
      <c r="BB136" s="928"/>
      <c r="BC136" s="931"/>
      <c r="BD136" s="931"/>
      <c r="BE136" s="931"/>
      <c r="BF136" s="931"/>
    </row>
    <row r="137" spans="1:58">
      <c r="A137" s="150"/>
      <c r="C137" s="9">
        <v>51.5</v>
      </c>
      <c r="D137" s="8">
        <v>-0.14000000000000001</v>
      </c>
      <c r="E137" s="771">
        <v>3.1382979999999998E-2</v>
      </c>
      <c r="F137" s="479">
        <v>1.5</v>
      </c>
      <c r="G137" s="908"/>
      <c r="H137" s="901">
        <v>5.9745317327914202</v>
      </c>
      <c r="I137" s="902">
        <v>8.3620884605413899</v>
      </c>
      <c r="J137" s="591">
        <v>11.318742494864701</v>
      </c>
      <c r="K137" s="902">
        <v>7.4436608166026197</v>
      </c>
      <c r="L137" s="902">
        <v>1012.49163241015</v>
      </c>
      <c r="M137" s="902">
        <v>1012.47874012181</v>
      </c>
      <c r="N137" s="591">
        <v>1011.6651657638801</v>
      </c>
      <c r="O137" s="902">
        <v>1009.31891978392</v>
      </c>
      <c r="P137" s="902">
        <v>278.50698074744503</v>
      </c>
      <c r="Q137" s="902">
        <v>285.91211591434001</v>
      </c>
      <c r="R137" s="591">
        <v>290.68221791007198</v>
      </c>
      <c r="S137" s="902">
        <v>281.168264749287</v>
      </c>
      <c r="T137" s="902">
        <v>11.173802784259999</v>
      </c>
      <c r="U137" s="902">
        <v>16.799888725727499</v>
      </c>
      <c r="V137" s="591">
        <v>23.846848987081302</v>
      </c>
      <c r="W137" s="903">
        <v>14.6546041846003</v>
      </c>
      <c r="X137" s="901">
        <v>9.3530268122112901</v>
      </c>
      <c r="Y137" s="902">
        <v>12.6752651865453</v>
      </c>
      <c r="Z137" s="591">
        <v>15.550558830943601</v>
      </c>
      <c r="AA137" s="902">
        <v>11.448271899606</v>
      </c>
      <c r="AB137" s="902">
        <v>1035.2600280429799</v>
      </c>
      <c r="AC137" s="902">
        <v>1029.12651281684</v>
      </c>
      <c r="AD137" s="591">
        <v>1023.24273379026</v>
      </c>
      <c r="AE137" s="902">
        <v>1032.49253485488</v>
      </c>
      <c r="AF137" s="902">
        <v>285.376099907504</v>
      </c>
      <c r="AG137" s="902">
        <v>296.00921091006302</v>
      </c>
      <c r="AH137" s="591">
        <v>300.39673958659802</v>
      </c>
      <c r="AI137" s="902">
        <v>287.97397994539102</v>
      </c>
      <c r="AJ137" s="902">
        <v>23.5716192465799</v>
      </c>
      <c r="AK137" s="902">
        <v>30.864404840891801</v>
      </c>
      <c r="AL137" s="591">
        <v>39.625688827401603</v>
      </c>
      <c r="AM137" s="903">
        <v>28.898415819443098</v>
      </c>
      <c r="AV137" s="174"/>
      <c r="AZ137" s="928"/>
      <c r="BA137" s="928"/>
      <c r="BB137" s="928"/>
      <c r="BC137" s="931"/>
      <c r="BD137" s="931"/>
      <c r="BE137" s="931"/>
      <c r="BF137" s="931"/>
    </row>
    <row r="138" spans="1:58">
      <c r="A138" s="150"/>
      <c r="C138" s="9">
        <v>41.9</v>
      </c>
      <c r="D138" s="8">
        <v>12.49</v>
      </c>
      <c r="E138" s="771">
        <v>4.6122990000000003E-2</v>
      </c>
      <c r="F138" s="479">
        <v>1.5</v>
      </c>
      <c r="G138" s="908"/>
      <c r="H138" s="901">
        <v>6.6860798968319202</v>
      </c>
      <c r="I138" s="902">
        <v>11.473010603989</v>
      </c>
      <c r="J138" s="591">
        <v>15.886174386684299</v>
      </c>
      <c r="K138" s="902">
        <v>9.2710767189192307</v>
      </c>
      <c r="L138" s="902">
        <v>1011.71348348883</v>
      </c>
      <c r="M138" s="902">
        <v>1009.50483918384</v>
      </c>
      <c r="N138" s="591">
        <v>1009.08728486451</v>
      </c>
      <c r="O138" s="902">
        <v>1010.72097415997</v>
      </c>
      <c r="P138" s="902">
        <v>282.05041722118602</v>
      </c>
      <c r="Q138" s="902">
        <v>291.59326649311703</v>
      </c>
      <c r="R138" s="591">
        <v>298.92080516533798</v>
      </c>
      <c r="S138" s="902">
        <v>286.25884562550601</v>
      </c>
      <c r="T138" s="902">
        <v>11.905328148057601</v>
      </c>
      <c r="U138" s="902">
        <v>20.472316803326301</v>
      </c>
      <c r="V138" s="591">
        <v>28.5904999430815</v>
      </c>
      <c r="W138" s="903">
        <v>17.967381399963099</v>
      </c>
      <c r="X138" s="901">
        <v>10.458465692426101</v>
      </c>
      <c r="Y138" s="902">
        <v>15.5596808272247</v>
      </c>
      <c r="Z138" s="591">
        <v>21.099055725864201</v>
      </c>
      <c r="AA138" s="902">
        <v>14.1376345172808</v>
      </c>
      <c r="AB138" s="902">
        <v>1028.24856482481</v>
      </c>
      <c r="AC138" s="902">
        <v>1018.64467993417</v>
      </c>
      <c r="AD138" s="591">
        <v>1014.80079951275</v>
      </c>
      <c r="AE138" s="902">
        <v>1024.37958162463</v>
      </c>
      <c r="AF138" s="902">
        <v>289.33359938082901</v>
      </c>
      <c r="AG138" s="902">
        <v>300.39180157474402</v>
      </c>
      <c r="AH138" s="591">
        <v>307.297186187943</v>
      </c>
      <c r="AI138" s="902">
        <v>293.83087895530599</v>
      </c>
      <c r="AJ138" s="902">
        <v>22.633229332644099</v>
      </c>
      <c r="AK138" s="902">
        <v>31.6595868858494</v>
      </c>
      <c r="AL138" s="591">
        <v>41.011947847141201</v>
      </c>
      <c r="AM138" s="903">
        <v>31.556844308749302</v>
      </c>
      <c r="AV138" s="174"/>
      <c r="AZ138" s="928"/>
      <c r="BA138" s="928"/>
      <c r="BB138" s="928"/>
      <c r="BC138" s="931"/>
      <c r="BD138" s="931"/>
      <c r="BE138" s="931"/>
      <c r="BF138" s="931"/>
    </row>
    <row r="139" spans="1:58">
      <c r="A139" s="150"/>
      <c r="C139" s="9">
        <v>33.94</v>
      </c>
      <c r="D139" s="8">
        <v>18.43</v>
      </c>
      <c r="E139" s="771">
        <v>0</v>
      </c>
      <c r="F139" s="479">
        <v>1.5</v>
      </c>
      <c r="G139" s="908"/>
      <c r="H139" s="901">
        <v>8.76263899231677</v>
      </c>
      <c r="I139" s="902">
        <v>13.373792490742501</v>
      </c>
      <c r="J139" s="591">
        <v>19.337026990148701</v>
      </c>
      <c r="K139" s="902">
        <v>12.034726826170299</v>
      </c>
      <c r="L139" s="902">
        <v>1017.9480501750199</v>
      </c>
      <c r="M139" s="902">
        <v>1014.87404894679</v>
      </c>
      <c r="N139" s="591">
        <v>1013.52340986895</v>
      </c>
      <c r="O139" s="902">
        <v>1017.58275162013</v>
      </c>
      <c r="P139" s="902">
        <v>287.63465535583998</v>
      </c>
      <c r="Q139" s="902">
        <v>292.62317208481397</v>
      </c>
      <c r="R139" s="591">
        <v>299.876505247144</v>
      </c>
      <c r="S139" s="902">
        <v>293.03523715969402</v>
      </c>
      <c r="T139" s="902">
        <v>13.6581262945917</v>
      </c>
      <c r="U139" s="902">
        <v>18.348273328636001</v>
      </c>
      <c r="V139" s="591">
        <v>26.065292610117002</v>
      </c>
      <c r="W139" s="903">
        <v>19.8686748606668</v>
      </c>
      <c r="X139" s="901">
        <v>12.063630064089301</v>
      </c>
      <c r="Y139" s="902">
        <v>17.046956916830698</v>
      </c>
      <c r="Z139" s="591">
        <v>23.238137453346301</v>
      </c>
      <c r="AA139" s="902">
        <v>17.0543328036389</v>
      </c>
      <c r="AB139" s="902">
        <v>1030.81181397605</v>
      </c>
      <c r="AC139" s="902">
        <v>1022.48262086825</v>
      </c>
      <c r="AD139" s="591">
        <v>1017.99112930579</v>
      </c>
      <c r="AE139" s="902">
        <v>1027.1920516631501</v>
      </c>
      <c r="AF139" s="902">
        <v>291.35850617631502</v>
      </c>
      <c r="AG139" s="902">
        <v>296.17122086532902</v>
      </c>
      <c r="AH139" s="591">
        <v>301.68110616152001</v>
      </c>
      <c r="AI139" s="902">
        <v>297.01058615418498</v>
      </c>
      <c r="AJ139" s="902">
        <v>22.409675508291802</v>
      </c>
      <c r="AK139" s="902">
        <v>31.4244323628659</v>
      </c>
      <c r="AL139" s="591">
        <v>39.057574144529497</v>
      </c>
      <c r="AM139" s="903">
        <v>31.0858492943896</v>
      </c>
      <c r="AV139" s="174"/>
      <c r="AZ139" s="928"/>
      <c r="BA139" s="928"/>
      <c r="BB139" s="928"/>
      <c r="BC139" s="931"/>
      <c r="BD139" s="931"/>
      <c r="BE139" s="931"/>
      <c r="BF139" s="931"/>
    </row>
    <row r="140" spans="1:58">
      <c r="A140" s="150"/>
      <c r="C140" s="9">
        <v>51.5</v>
      </c>
      <c r="D140" s="8">
        <v>-0.14000000000000001</v>
      </c>
      <c r="E140" s="771">
        <v>3.1382979999999998E-2</v>
      </c>
      <c r="F140" s="137">
        <v>0.75</v>
      </c>
      <c r="G140" s="908"/>
      <c r="H140" s="901">
        <v>5.9745317327914202</v>
      </c>
      <c r="I140" s="902">
        <v>8.3620884605413899</v>
      </c>
      <c r="J140" s="591">
        <v>11.318742494864701</v>
      </c>
      <c r="K140" s="902">
        <v>7.4436608166026197</v>
      </c>
      <c r="L140" s="902">
        <v>1012.49163241015</v>
      </c>
      <c r="M140" s="902">
        <v>1012.47874012181</v>
      </c>
      <c r="N140" s="591">
        <v>1011.6651657638801</v>
      </c>
      <c r="O140" s="902">
        <v>1009.31891978392</v>
      </c>
      <c r="P140" s="902">
        <v>278.50698074744503</v>
      </c>
      <c r="Q140" s="902">
        <v>285.91211591434001</v>
      </c>
      <c r="R140" s="591">
        <v>290.68221791007198</v>
      </c>
      <c r="S140" s="902">
        <v>281.168264749287</v>
      </c>
      <c r="T140" s="902">
        <v>11.173802784259999</v>
      </c>
      <c r="U140" s="902">
        <v>16.799888725727499</v>
      </c>
      <c r="V140" s="591">
        <v>23.846848987081302</v>
      </c>
      <c r="W140" s="903">
        <v>14.6546041846003</v>
      </c>
      <c r="X140" s="901">
        <v>9.6384719728926598</v>
      </c>
      <c r="Y140" s="902">
        <v>13.2508939985031</v>
      </c>
      <c r="Z140" s="591">
        <v>15.969032671477899</v>
      </c>
      <c r="AA140" s="902">
        <v>11.8848367866328</v>
      </c>
      <c r="AB140" s="902">
        <v>1036.7001949555699</v>
      </c>
      <c r="AC140" s="902">
        <v>1031.3838211471</v>
      </c>
      <c r="AD140" s="591">
        <v>1024.3003372081</v>
      </c>
      <c r="AE140" s="902">
        <v>1034.2716503813299</v>
      </c>
      <c r="AF140" s="902">
        <v>286.017133705454</v>
      </c>
      <c r="AG140" s="902">
        <v>296.94002568031698</v>
      </c>
      <c r="AH140" s="591">
        <v>301.67188889723002</v>
      </c>
      <c r="AI140" s="902">
        <v>288.510702414413</v>
      </c>
      <c r="AJ140" s="902">
        <v>24.911949724607901</v>
      </c>
      <c r="AK140" s="902">
        <v>32.552202036085397</v>
      </c>
      <c r="AL140" s="591">
        <v>41.284293395875402</v>
      </c>
      <c r="AM140" s="903">
        <v>30.603744140554099</v>
      </c>
      <c r="AV140" s="174"/>
      <c r="AZ140" s="928"/>
      <c r="BA140" s="928"/>
      <c r="BB140" s="928"/>
      <c r="BC140" s="931"/>
      <c r="BD140" s="931"/>
      <c r="BE140" s="931"/>
      <c r="BF140" s="931"/>
    </row>
    <row r="141" spans="1:58">
      <c r="A141" s="150"/>
      <c r="C141" s="9">
        <v>41.9</v>
      </c>
      <c r="D141" s="8">
        <v>12.49</v>
      </c>
      <c r="E141" s="771">
        <v>4.6122990000000003E-2</v>
      </c>
      <c r="F141" s="137">
        <v>0.75</v>
      </c>
      <c r="G141" s="908"/>
      <c r="H141" s="901">
        <v>6.6860798968319202</v>
      </c>
      <c r="I141" s="902">
        <v>11.473010603989</v>
      </c>
      <c r="J141" s="591">
        <v>15.886174386684299</v>
      </c>
      <c r="K141" s="902">
        <v>9.2710767189192307</v>
      </c>
      <c r="L141" s="902">
        <v>1011.71348348883</v>
      </c>
      <c r="M141" s="902">
        <v>1009.50483918384</v>
      </c>
      <c r="N141" s="591">
        <v>1009.08728486451</v>
      </c>
      <c r="O141" s="902">
        <v>1010.72097415997</v>
      </c>
      <c r="P141" s="902">
        <v>282.05041722118602</v>
      </c>
      <c r="Q141" s="902">
        <v>291.59326649311703</v>
      </c>
      <c r="R141" s="591">
        <v>298.92080516533798</v>
      </c>
      <c r="S141" s="902">
        <v>286.25884562550601</v>
      </c>
      <c r="T141" s="902">
        <v>11.905328148057601</v>
      </c>
      <c r="U141" s="902">
        <v>20.472316803326301</v>
      </c>
      <c r="V141" s="591">
        <v>28.5904999430815</v>
      </c>
      <c r="W141" s="903">
        <v>17.967381399963099</v>
      </c>
      <c r="X141" s="901">
        <v>10.7661735173566</v>
      </c>
      <c r="Y141" s="902">
        <v>16.055065143051799</v>
      </c>
      <c r="Z141" s="591">
        <v>21.726931438246801</v>
      </c>
      <c r="AA141" s="902">
        <v>14.590572179776601</v>
      </c>
      <c r="AB141" s="902">
        <v>1029.31788592616</v>
      </c>
      <c r="AC141" s="902">
        <v>1019.6716936607</v>
      </c>
      <c r="AD141" s="591">
        <v>1015.3639141928199</v>
      </c>
      <c r="AE141" s="902">
        <v>1025.15648965535</v>
      </c>
      <c r="AF141" s="902">
        <v>289.95814009844298</v>
      </c>
      <c r="AG141" s="902">
        <v>301.33682972222198</v>
      </c>
      <c r="AH141" s="591">
        <v>308.03799592748902</v>
      </c>
      <c r="AI141" s="902">
        <v>294.461334849416</v>
      </c>
      <c r="AJ141" s="902">
        <v>23.577623712301499</v>
      </c>
      <c r="AK141" s="902">
        <v>32.8916171259688</v>
      </c>
      <c r="AL141" s="591">
        <v>42.429157483209799</v>
      </c>
      <c r="AM141" s="903">
        <v>32.9958609747408</v>
      </c>
      <c r="AV141" s="174"/>
      <c r="AZ141" s="928"/>
      <c r="BA141" s="928"/>
      <c r="BB141" s="928"/>
      <c r="BC141" s="931"/>
      <c r="BD141" s="931"/>
      <c r="BE141" s="931"/>
      <c r="BF141" s="931"/>
    </row>
    <row r="142" spans="1:58">
      <c r="A142" s="150"/>
      <c r="C142" s="9">
        <v>33.94</v>
      </c>
      <c r="D142" s="8">
        <v>18.43</v>
      </c>
      <c r="E142" s="771">
        <v>0</v>
      </c>
      <c r="F142" s="137">
        <v>0.75</v>
      </c>
      <c r="G142" s="908"/>
      <c r="H142" s="901">
        <v>8.76263899231677</v>
      </c>
      <c r="I142" s="902">
        <v>13.373792490742501</v>
      </c>
      <c r="J142" s="902">
        <v>19.337026990148701</v>
      </c>
      <c r="K142" s="902">
        <v>12.034726826170299</v>
      </c>
      <c r="L142" s="902">
        <v>1017.9480501750199</v>
      </c>
      <c r="M142" s="902">
        <v>1014.87404894679</v>
      </c>
      <c r="N142" s="902">
        <v>1013.52340986895</v>
      </c>
      <c r="O142" s="902">
        <v>1017.58275162013</v>
      </c>
      <c r="P142" s="902">
        <v>287.63465535583998</v>
      </c>
      <c r="Q142" s="902">
        <v>292.62317208481397</v>
      </c>
      <c r="R142" s="902">
        <v>299.876505247144</v>
      </c>
      <c r="S142" s="902">
        <v>293.03523715969402</v>
      </c>
      <c r="T142" s="902">
        <v>13.6581262945917</v>
      </c>
      <c r="U142" s="902">
        <v>18.348273328636001</v>
      </c>
      <c r="V142" s="902">
        <v>26.065292610117002</v>
      </c>
      <c r="W142" s="903">
        <v>19.8686748606668</v>
      </c>
      <c r="X142" s="901">
        <v>12.276319813101599</v>
      </c>
      <c r="Y142" s="902">
        <v>17.395827492695599</v>
      </c>
      <c r="Z142" s="902">
        <v>23.6282091539994</v>
      </c>
      <c r="AA142" s="902">
        <v>17.6602762114425</v>
      </c>
      <c r="AB142" s="902">
        <v>1031.8281613096501</v>
      </c>
      <c r="AC142" s="902">
        <v>1023.4879860335</v>
      </c>
      <c r="AD142" s="902">
        <v>1018.36338795816</v>
      </c>
      <c r="AE142" s="902">
        <v>1028.1858846215</v>
      </c>
      <c r="AF142" s="902">
        <v>292.05274270880199</v>
      </c>
      <c r="AG142" s="902">
        <v>296.54559289318701</v>
      </c>
      <c r="AH142" s="902">
        <v>301.894356592485</v>
      </c>
      <c r="AI142" s="902">
        <v>297.49325270169601</v>
      </c>
      <c r="AJ142" s="902">
        <v>23.774041579035298</v>
      </c>
      <c r="AK142" s="902">
        <v>33.606199553383902</v>
      </c>
      <c r="AL142" s="902">
        <v>40.702941178912297</v>
      </c>
      <c r="AM142" s="903">
        <v>32.357247046030999</v>
      </c>
      <c r="AV142" s="174"/>
      <c r="AZ142" s="928"/>
      <c r="BA142" s="928"/>
      <c r="BB142" s="928"/>
      <c r="BC142" s="931"/>
      <c r="BD142" s="931"/>
      <c r="BE142" s="931"/>
      <c r="BF142" s="931"/>
    </row>
    <row r="143" spans="1:58">
      <c r="A143" s="150"/>
      <c r="C143" s="9">
        <v>51.5</v>
      </c>
      <c r="D143" s="8">
        <v>-0.14000000000000001</v>
      </c>
      <c r="E143" s="771">
        <v>3.1382979999999998E-2</v>
      </c>
      <c r="F143" s="137">
        <v>0.35</v>
      </c>
      <c r="G143" s="908"/>
      <c r="H143" s="901">
        <v>5.9745317327914202</v>
      </c>
      <c r="I143" s="902">
        <v>8.3620884605413899</v>
      </c>
      <c r="J143" s="902">
        <v>11.318742494864701</v>
      </c>
      <c r="K143" s="902">
        <v>7.4436608166026197</v>
      </c>
      <c r="L143" s="902">
        <v>1012.49163241015</v>
      </c>
      <c r="M143" s="902">
        <v>1012.47874012181</v>
      </c>
      <c r="N143" s="902">
        <v>1011.6651657638801</v>
      </c>
      <c r="O143" s="902">
        <v>1009.31891978392</v>
      </c>
      <c r="P143" s="902">
        <v>278.50698074744503</v>
      </c>
      <c r="Q143" s="902">
        <v>285.91211591434001</v>
      </c>
      <c r="R143" s="902">
        <v>290.68221791007198</v>
      </c>
      <c r="S143" s="902">
        <v>281.168264749287</v>
      </c>
      <c r="T143" s="902">
        <v>11.173802784259999</v>
      </c>
      <c r="U143" s="902">
        <v>16.799888725727499</v>
      </c>
      <c r="V143" s="902">
        <v>23.846848987081302</v>
      </c>
      <c r="W143" s="903">
        <v>14.6546041846003</v>
      </c>
      <c r="X143" s="901">
        <v>9.9373493703125906</v>
      </c>
      <c r="Y143" s="902">
        <v>13.865134630279799</v>
      </c>
      <c r="Z143" s="902">
        <v>16.3713127893426</v>
      </c>
      <c r="AA143" s="902">
        <v>12.3231605186766</v>
      </c>
      <c r="AB143" s="902">
        <v>1037.79288162796</v>
      </c>
      <c r="AC143" s="902">
        <v>1032.8015714691101</v>
      </c>
      <c r="AD143" s="902">
        <v>1025.14676854953</v>
      </c>
      <c r="AE143" s="902">
        <v>1035.48654198591</v>
      </c>
      <c r="AF143" s="902">
        <v>286.93614344829899</v>
      </c>
      <c r="AG143" s="902">
        <v>297.70891816954401</v>
      </c>
      <c r="AH143" s="902">
        <v>303.02772661328601</v>
      </c>
      <c r="AI143" s="902">
        <v>289.12022634991803</v>
      </c>
      <c r="AJ143" s="902">
        <v>26.280087231413798</v>
      </c>
      <c r="AK143" s="902">
        <v>34.256791425834699</v>
      </c>
      <c r="AL143" s="902">
        <v>42.975684309690401</v>
      </c>
      <c r="AM143" s="903">
        <v>32.659462977317702</v>
      </c>
      <c r="AV143" s="174"/>
      <c r="AZ143" s="928"/>
      <c r="BA143" s="928"/>
      <c r="BB143" s="928"/>
      <c r="BC143" s="931"/>
      <c r="BD143" s="931"/>
      <c r="BE143" s="931"/>
      <c r="BF143" s="931"/>
    </row>
    <row r="144" spans="1:58">
      <c r="A144" s="150"/>
      <c r="C144" s="9">
        <v>41.9</v>
      </c>
      <c r="D144" s="8">
        <v>12.49</v>
      </c>
      <c r="E144" s="771">
        <v>4.6122990000000003E-2</v>
      </c>
      <c r="F144" s="137">
        <v>0.35</v>
      </c>
      <c r="G144" s="908"/>
      <c r="H144" s="901">
        <v>6.6860798968319202</v>
      </c>
      <c r="I144" s="902">
        <v>11.473010603989</v>
      </c>
      <c r="J144" s="902">
        <v>15.886174386684299</v>
      </c>
      <c r="K144" s="902">
        <v>9.2710767189192307</v>
      </c>
      <c r="L144" s="902">
        <v>1011.71348348883</v>
      </c>
      <c r="M144" s="902">
        <v>1009.50483918384</v>
      </c>
      <c r="N144" s="902">
        <v>1009.08728486451</v>
      </c>
      <c r="O144" s="902">
        <v>1010.72097415997</v>
      </c>
      <c r="P144" s="902">
        <v>282.05041722118602</v>
      </c>
      <c r="Q144" s="902">
        <v>291.59326649311703</v>
      </c>
      <c r="R144" s="902">
        <v>298.92080516533798</v>
      </c>
      <c r="S144" s="902">
        <v>286.25884562550601</v>
      </c>
      <c r="T144" s="902">
        <v>11.905328148057601</v>
      </c>
      <c r="U144" s="902">
        <v>20.472316803326301</v>
      </c>
      <c r="V144" s="902">
        <v>28.5904999430815</v>
      </c>
      <c r="W144" s="903">
        <v>17.967381399963099</v>
      </c>
      <c r="X144" s="901">
        <v>11.054053936411499</v>
      </c>
      <c r="Y144" s="902">
        <v>16.691515752960999</v>
      </c>
      <c r="Z144" s="902">
        <v>22.379077480821898</v>
      </c>
      <c r="AA144" s="902">
        <v>15.013086411434401</v>
      </c>
      <c r="AB144" s="902">
        <v>1030.3581491499699</v>
      </c>
      <c r="AC144" s="902">
        <v>1020.82285698602</v>
      </c>
      <c r="AD144" s="902">
        <v>1015.8661117839</v>
      </c>
      <c r="AE144" s="902">
        <v>1025.63988674245</v>
      </c>
      <c r="AF144" s="902">
        <v>290.64274343696297</v>
      </c>
      <c r="AG144" s="902">
        <v>302.21478023471502</v>
      </c>
      <c r="AH144" s="902">
        <v>308.74101199659901</v>
      </c>
      <c r="AI144" s="902">
        <v>295.06352132818398</v>
      </c>
      <c r="AJ144" s="902">
        <v>24.528450296466001</v>
      </c>
      <c r="AK144" s="902">
        <v>33.882641803489101</v>
      </c>
      <c r="AL144" s="902">
        <v>43.814379189340897</v>
      </c>
      <c r="AM144" s="903">
        <v>34.714307532829103</v>
      </c>
      <c r="AV144" s="174"/>
      <c r="AZ144" s="928"/>
      <c r="BA144" s="928"/>
      <c r="BB144" s="928"/>
      <c r="BC144" s="931"/>
      <c r="BD144" s="931"/>
      <c r="BE144" s="931"/>
      <c r="BF144" s="931"/>
    </row>
    <row r="145" spans="1:58">
      <c r="A145" s="150"/>
      <c r="C145" s="9">
        <v>33.94</v>
      </c>
      <c r="D145" s="8">
        <v>18.43</v>
      </c>
      <c r="E145" s="771">
        <v>0</v>
      </c>
      <c r="F145" s="137">
        <v>0.35</v>
      </c>
      <c r="G145" s="908"/>
      <c r="H145" s="901">
        <v>8.76263899231677</v>
      </c>
      <c r="I145" s="902">
        <v>13.373792490742501</v>
      </c>
      <c r="J145" s="902">
        <v>19.337026990148701</v>
      </c>
      <c r="K145" s="902">
        <v>12.034726826170299</v>
      </c>
      <c r="L145" s="902">
        <v>1017.9480501750199</v>
      </c>
      <c r="M145" s="902">
        <v>1014.87404894679</v>
      </c>
      <c r="N145" s="902">
        <v>1013.52340986895</v>
      </c>
      <c r="O145" s="902">
        <v>1017.58275162013</v>
      </c>
      <c r="P145" s="902">
        <v>287.63465535583998</v>
      </c>
      <c r="Q145" s="902">
        <v>292.62317208481397</v>
      </c>
      <c r="R145" s="902">
        <v>299.876505247144</v>
      </c>
      <c r="S145" s="902">
        <v>293.03523715969402</v>
      </c>
      <c r="T145" s="902">
        <v>13.6581262945917</v>
      </c>
      <c r="U145" s="902">
        <v>18.348273328636001</v>
      </c>
      <c r="V145" s="902">
        <v>26.065292610117002</v>
      </c>
      <c r="W145" s="903">
        <v>19.8686748606668</v>
      </c>
      <c r="X145" s="901">
        <v>12.456545665670699</v>
      </c>
      <c r="Y145" s="902">
        <v>17.6924793637906</v>
      </c>
      <c r="Z145" s="902">
        <v>24.034305466979902</v>
      </c>
      <c r="AA145" s="902">
        <v>18.2143665302494</v>
      </c>
      <c r="AB145" s="902">
        <v>1032.82498852293</v>
      </c>
      <c r="AC145" s="902">
        <v>1024.7963938610001</v>
      </c>
      <c r="AD145" s="902">
        <v>1018.69553838294</v>
      </c>
      <c r="AE145" s="902">
        <v>1028.8679008655499</v>
      </c>
      <c r="AF145" s="902">
        <v>292.65374738984201</v>
      </c>
      <c r="AG145" s="902">
        <v>296.90341997583801</v>
      </c>
      <c r="AH145" s="902">
        <v>302.10605798757899</v>
      </c>
      <c r="AI145" s="902">
        <v>298.03023433744403</v>
      </c>
      <c r="AJ145" s="902">
        <v>25.528508472116201</v>
      </c>
      <c r="AK145" s="902">
        <v>35.643520210980903</v>
      </c>
      <c r="AL145" s="902">
        <v>42.165548858173601</v>
      </c>
      <c r="AM145" s="903">
        <v>33.744181913981599</v>
      </c>
      <c r="AV145" s="174"/>
      <c r="AZ145" s="928"/>
      <c r="BA145" s="928"/>
      <c r="BB145" s="928"/>
      <c r="BC145" s="931"/>
      <c r="BD145" s="931"/>
      <c r="BE145" s="931"/>
      <c r="BF145" s="931"/>
    </row>
    <row r="146" spans="1:58">
      <c r="A146" s="150"/>
      <c r="C146" s="9">
        <v>51.5</v>
      </c>
      <c r="D146" s="8">
        <v>-0.14000000000000001</v>
      </c>
      <c r="E146" s="771">
        <v>3.1382979999999998E-2</v>
      </c>
      <c r="F146" s="137">
        <v>0.25</v>
      </c>
      <c r="G146" s="908"/>
      <c r="H146" s="901">
        <v>5.9745317327914202</v>
      </c>
      <c r="I146" s="902">
        <v>8.3620884605413899</v>
      </c>
      <c r="J146" s="902">
        <v>11.318742494864701</v>
      </c>
      <c r="K146" s="902">
        <v>7.4436608166026197</v>
      </c>
      <c r="L146" s="902">
        <v>1012.49163241015</v>
      </c>
      <c r="M146" s="902">
        <v>1012.47874012181</v>
      </c>
      <c r="N146" s="902">
        <v>1011.6651657638801</v>
      </c>
      <c r="O146" s="902">
        <v>1009.31891978392</v>
      </c>
      <c r="P146" s="902">
        <v>278.50698074744503</v>
      </c>
      <c r="Q146" s="902">
        <v>285.91211591434001</v>
      </c>
      <c r="R146" s="902">
        <v>290.68221791007198</v>
      </c>
      <c r="S146" s="902">
        <v>281.168264749287</v>
      </c>
      <c r="T146" s="902">
        <v>11.173802784259999</v>
      </c>
      <c r="U146" s="902">
        <v>16.799888725727499</v>
      </c>
      <c r="V146" s="902">
        <v>23.846848987081302</v>
      </c>
      <c r="W146" s="903">
        <v>14.6546041846003</v>
      </c>
      <c r="X146" s="901">
        <v>10.0405138006935</v>
      </c>
      <c r="Y146" s="902">
        <v>14.095510385957001</v>
      </c>
      <c r="Z146" s="902">
        <v>16.558823755908701</v>
      </c>
      <c r="AA146" s="902">
        <v>12.5627340998099</v>
      </c>
      <c r="AB146" s="902">
        <v>1038.12961886472</v>
      </c>
      <c r="AC146" s="902">
        <v>1033.36169320255</v>
      </c>
      <c r="AD146" s="902">
        <v>1025.3192875668401</v>
      </c>
      <c r="AE146" s="902">
        <v>1035.7344353839001</v>
      </c>
      <c r="AF146" s="902">
        <v>287.523482911418</v>
      </c>
      <c r="AG146" s="902">
        <v>298.038065933935</v>
      </c>
      <c r="AH146" s="902">
        <v>303.58536229707499</v>
      </c>
      <c r="AI146" s="902">
        <v>289.37493019781903</v>
      </c>
      <c r="AJ146" s="902">
        <v>26.893825358160299</v>
      </c>
      <c r="AK146" s="902">
        <v>34.873620948306403</v>
      </c>
      <c r="AL146" s="902">
        <v>43.705815197234102</v>
      </c>
      <c r="AM146" s="903">
        <v>33.709620579744701</v>
      </c>
      <c r="AV146" s="174"/>
      <c r="AZ146" s="928"/>
      <c r="BA146" s="928"/>
      <c r="BB146" s="928"/>
      <c r="BC146" s="931"/>
      <c r="BD146" s="931"/>
      <c r="BE146" s="931"/>
      <c r="BF146" s="931"/>
    </row>
    <row r="147" spans="1:58">
      <c r="A147" s="150"/>
      <c r="C147" s="9">
        <v>41.9</v>
      </c>
      <c r="D147" s="8">
        <v>12.49</v>
      </c>
      <c r="E147" s="771">
        <v>4.6122990000000003E-2</v>
      </c>
      <c r="F147" s="137">
        <v>0.25</v>
      </c>
      <c r="G147" s="908"/>
      <c r="H147" s="901">
        <v>6.6860798968319202</v>
      </c>
      <c r="I147" s="902">
        <v>11.473010603989</v>
      </c>
      <c r="J147" s="902">
        <v>15.886174386684299</v>
      </c>
      <c r="K147" s="902">
        <v>9.2710767189192307</v>
      </c>
      <c r="L147" s="902">
        <v>1011.71348348883</v>
      </c>
      <c r="M147" s="902">
        <v>1009.50483918384</v>
      </c>
      <c r="N147" s="902">
        <v>1009.08728486451</v>
      </c>
      <c r="O147" s="902">
        <v>1010.72097415997</v>
      </c>
      <c r="P147" s="902">
        <v>282.05041722118602</v>
      </c>
      <c r="Q147" s="902">
        <v>291.59326649311703</v>
      </c>
      <c r="R147" s="902">
        <v>298.92080516533798</v>
      </c>
      <c r="S147" s="902">
        <v>286.25884562550601</v>
      </c>
      <c r="T147" s="902">
        <v>11.905328148057601</v>
      </c>
      <c r="U147" s="902">
        <v>20.472316803326301</v>
      </c>
      <c r="V147" s="902">
        <v>28.5904999430815</v>
      </c>
      <c r="W147" s="903">
        <v>17.967381399963099</v>
      </c>
      <c r="X147" s="901">
        <v>11.1734949944058</v>
      </c>
      <c r="Y147" s="902">
        <v>16.940097840692999</v>
      </c>
      <c r="Z147" s="902">
        <v>22.666950186718701</v>
      </c>
      <c r="AA147" s="902">
        <v>15.187627517016001</v>
      </c>
      <c r="AB147" s="902">
        <v>1030.7932749664701</v>
      </c>
      <c r="AC147" s="902">
        <v>1021.39506606066</v>
      </c>
      <c r="AD147" s="902">
        <v>1016.08799335741</v>
      </c>
      <c r="AE147" s="902">
        <v>1025.7394337616499</v>
      </c>
      <c r="AF147" s="902">
        <v>290.917349357864</v>
      </c>
      <c r="AG147" s="902">
        <v>302.47308609112201</v>
      </c>
      <c r="AH147" s="902">
        <v>309.04482879072799</v>
      </c>
      <c r="AI147" s="902">
        <v>295.346454678952</v>
      </c>
      <c r="AJ147" s="902">
        <v>25.032090077639701</v>
      </c>
      <c r="AK147" s="902">
        <v>34.215641084513898</v>
      </c>
      <c r="AL147" s="902">
        <v>44.3537559752194</v>
      </c>
      <c r="AM147" s="903">
        <v>35.788739381317697</v>
      </c>
      <c r="AV147" s="174"/>
      <c r="AZ147" s="928"/>
      <c r="BA147" s="928"/>
      <c r="BB147" s="928"/>
      <c r="BC147" s="931"/>
      <c r="BD147" s="931"/>
      <c r="BE147" s="931"/>
      <c r="BF147" s="931"/>
    </row>
    <row r="148" spans="1:58">
      <c r="A148" s="150"/>
      <c r="C148" s="9">
        <v>33.94</v>
      </c>
      <c r="D148" s="8">
        <v>18.43</v>
      </c>
      <c r="E148" s="771">
        <v>0</v>
      </c>
      <c r="F148" s="137">
        <v>0.25</v>
      </c>
      <c r="G148" s="908"/>
      <c r="H148" s="901">
        <v>8.76263899231677</v>
      </c>
      <c r="I148" s="902">
        <v>13.373792490742501</v>
      </c>
      <c r="J148" s="902">
        <v>19.337026990148701</v>
      </c>
      <c r="K148" s="902">
        <v>12.034726826170299</v>
      </c>
      <c r="L148" s="902">
        <v>1017.9480501750199</v>
      </c>
      <c r="M148" s="902">
        <v>1014.87404894679</v>
      </c>
      <c r="N148" s="902">
        <v>1013.52340986895</v>
      </c>
      <c r="O148" s="902">
        <v>1017.58275162013</v>
      </c>
      <c r="P148" s="902">
        <v>287.63465535583998</v>
      </c>
      <c r="Q148" s="902">
        <v>292.62317208481397</v>
      </c>
      <c r="R148" s="902">
        <v>299.876505247144</v>
      </c>
      <c r="S148" s="902">
        <v>293.03523715969402</v>
      </c>
      <c r="T148" s="902">
        <v>13.6581262945917</v>
      </c>
      <c r="U148" s="902">
        <v>18.348273328636001</v>
      </c>
      <c r="V148" s="902">
        <v>26.065292610117002</v>
      </c>
      <c r="W148" s="903">
        <v>19.8686748606668</v>
      </c>
      <c r="X148" s="901">
        <v>12.5206334208649</v>
      </c>
      <c r="Y148" s="902">
        <v>17.794032989866501</v>
      </c>
      <c r="Z148" s="902">
        <v>24.236340997333699</v>
      </c>
      <c r="AA148" s="902">
        <v>18.418585857707701</v>
      </c>
      <c r="AB148" s="902">
        <v>1033.2342395169401</v>
      </c>
      <c r="AC148" s="902">
        <v>1025.46979765689</v>
      </c>
      <c r="AD148" s="902">
        <v>1018.84211499574</v>
      </c>
      <c r="AE148" s="902">
        <v>1029.1537731604899</v>
      </c>
      <c r="AF148" s="902">
        <v>292.87771109662401</v>
      </c>
      <c r="AG148" s="902">
        <v>297.026794907132</v>
      </c>
      <c r="AH148" s="902">
        <v>302.20414398545802</v>
      </c>
      <c r="AI148" s="902">
        <v>298.32148120369402</v>
      </c>
      <c r="AJ148" s="902">
        <v>26.3140902666998</v>
      </c>
      <c r="AK148" s="902">
        <v>36.331726028468601</v>
      </c>
      <c r="AL148" s="902">
        <v>42.645067074984098</v>
      </c>
      <c r="AM148" s="903">
        <v>34.452762562564999</v>
      </c>
      <c r="AV148" s="174"/>
      <c r="AZ148" s="928"/>
      <c r="BA148" s="928"/>
      <c r="BB148" s="928"/>
      <c r="BC148" s="931"/>
      <c r="BD148" s="931"/>
      <c r="BE148" s="931"/>
      <c r="BF148" s="931"/>
    </row>
    <row r="149" spans="1:58">
      <c r="A149" s="150"/>
      <c r="C149" s="9">
        <v>22.9</v>
      </c>
      <c r="D149" s="8">
        <v>-43.23</v>
      </c>
      <c r="E149" s="771">
        <v>0</v>
      </c>
      <c r="F149" s="137">
        <v>1.5</v>
      </c>
      <c r="G149" s="908"/>
      <c r="H149" s="901">
        <v>14.028546820422401</v>
      </c>
      <c r="I149" s="902">
        <v>15.567147989290101</v>
      </c>
      <c r="J149" s="902">
        <v>19.2892513724561</v>
      </c>
      <c r="K149" s="902">
        <v>17.341144657145598</v>
      </c>
      <c r="L149" s="902">
        <v>1020.66816460666</v>
      </c>
      <c r="M149" s="902">
        <v>1020.00452579131</v>
      </c>
      <c r="N149" s="902">
        <v>1018.73961674961</v>
      </c>
      <c r="O149" s="902">
        <v>1016.7037898639001</v>
      </c>
      <c r="P149" s="902">
        <v>295.25023274588801</v>
      </c>
      <c r="Q149" s="902">
        <v>296.457269240448</v>
      </c>
      <c r="R149" s="902">
        <v>299.09407133113598</v>
      </c>
      <c r="S149" s="902">
        <v>297.70428846952001</v>
      </c>
      <c r="T149" s="902">
        <v>22.942099307231398</v>
      </c>
      <c r="U149" s="902">
        <v>28.307370094906201</v>
      </c>
      <c r="V149" s="902">
        <v>36.1744333520599</v>
      </c>
      <c r="W149" s="903">
        <v>33.231812085607601</v>
      </c>
      <c r="X149" s="901">
        <v>17.070480400894901</v>
      </c>
      <c r="Y149" s="902">
        <v>18.910482347462299</v>
      </c>
      <c r="Z149" s="902">
        <v>21.720215067781499</v>
      </c>
      <c r="AA149" s="902">
        <v>20.0185743235815</v>
      </c>
      <c r="AB149" s="902">
        <v>1026.16669714453</v>
      </c>
      <c r="AC149" s="902">
        <v>1024.0813170236299</v>
      </c>
      <c r="AD149" s="902">
        <v>1022.3012486647</v>
      </c>
      <c r="AE149" s="902">
        <v>1021.99285151246</v>
      </c>
      <c r="AF149" s="902">
        <v>296.84113572582402</v>
      </c>
      <c r="AG149" s="902">
        <v>298.196947571691</v>
      </c>
      <c r="AH149" s="902">
        <v>300.35703649204402</v>
      </c>
      <c r="AI149" s="902">
        <v>299.26587567780001</v>
      </c>
      <c r="AJ149" s="902">
        <v>37.338179173142301</v>
      </c>
      <c r="AK149" s="902">
        <v>46.954972365345199</v>
      </c>
      <c r="AL149" s="902">
        <v>52.931183432525202</v>
      </c>
      <c r="AM149" s="903">
        <v>49.987501328450897</v>
      </c>
      <c r="AV149" s="174"/>
      <c r="AZ149" s="928"/>
      <c r="BA149" s="928"/>
      <c r="BB149" s="928"/>
      <c r="BC149" s="931"/>
      <c r="BD149" s="931"/>
      <c r="BE149" s="931"/>
      <c r="BF149" s="931"/>
    </row>
    <row r="150" spans="1:58">
      <c r="A150" s="150"/>
      <c r="C150" s="9">
        <v>25.78</v>
      </c>
      <c r="D150" s="8">
        <v>-80.22</v>
      </c>
      <c r="E150" s="771">
        <v>8.6172799999999997E-3</v>
      </c>
      <c r="F150" s="137">
        <v>1.5</v>
      </c>
      <c r="G150" s="908"/>
      <c r="H150" s="901">
        <v>13.857663370086801</v>
      </c>
      <c r="I150" s="902">
        <v>17.731925800299699</v>
      </c>
      <c r="J150" s="902">
        <v>21.5646546675484</v>
      </c>
      <c r="K150" s="902">
        <v>15.813452675453901</v>
      </c>
      <c r="L150" s="902">
        <v>1017.86788724672</v>
      </c>
      <c r="M150" s="902">
        <v>1014.97392643237</v>
      </c>
      <c r="N150" s="902">
        <v>1014.92358290312</v>
      </c>
      <c r="O150" s="902">
        <v>1016.10592996074</v>
      </c>
      <c r="P150" s="902">
        <v>294.47091089320003</v>
      </c>
      <c r="Q150" s="902">
        <v>298.77597280338301</v>
      </c>
      <c r="R150" s="902">
        <v>301.15097913245</v>
      </c>
      <c r="S150" s="902">
        <v>296.76709652345897</v>
      </c>
      <c r="T150" s="902">
        <v>25.0253066434082</v>
      </c>
      <c r="U150" s="902">
        <v>34.127572839548499</v>
      </c>
      <c r="V150" s="902">
        <v>47.533499357150497</v>
      </c>
      <c r="W150" s="903">
        <v>30.1295231275747</v>
      </c>
      <c r="X150" s="901">
        <v>19.434528126537199</v>
      </c>
      <c r="Y150" s="902">
        <v>21.642852169751102</v>
      </c>
      <c r="Z150" s="902">
        <v>23.490096520336401</v>
      </c>
      <c r="AA150" s="902">
        <v>21.2053674411037</v>
      </c>
      <c r="AB150" s="902">
        <v>1025.7400631885</v>
      </c>
      <c r="AC150" s="902">
        <v>1020.50473040134</v>
      </c>
      <c r="AD150" s="902">
        <v>1019.22208173632</v>
      </c>
      <c r="AE150" s="902">
        <v>1022.84784248816</v>
      </c>
      <c r="AF150" s="902">
        <v>299.59862277407598</v>
      </c>
      <c r="AG150" s="902">
        <v>302.45990823663999</v>
      </c>
      <c r="AH150" s="902">
        <v>304.03245649716098</v>
      </c>
      <c r="AI150" s="902">
        <v>300.90943719019401</v>
      </c>
      <c r="AJ150" s="902">
        <v>43.560111579191201</v>
      </c>
      <c r="AK150" s="902">
        <v>54.933189021254798</v>
      </c>
      <c r="AL150" s="902">
        <v>60.970060948185399</v>
      </c>
      <c r="AM150" s="903">
        <v>52.888012398792497</v>
      </c>
      <c r="AV150" s="174"/>
      <c r="AZ150" s="928"/>
      <c r="BA150" s="928"/>
      <c r="BB150" s="928"/>
      <c r="BC150" s="931"/>
      <c r="BD150" s="931"/>
      <c r="BE150" s="931"/>
      <c r="BF150" s="931"/>
    </row>
    <row r="151" spans="1:58" s="879" customFormat="1">
      <c r="A151" s="150"/>
      <c r="C151" s="873">
        <v>22.9</v>
      </c>
      <c r="D151" s="874">
        <v>-43.23</v>
      </c>
      <c r="E151" s="875">
        <v>0</v>
      </c>
      <c r="F151" s="883">
        <v>0.75</v>
      </c>
      <c r="G151" s="908"/>
      <c r="H151" s="884">
        <v>14.028546820422401</v>
      </c>
      <c r="I151" s="885">
        <v>15.567147989290101</v>
      </c>
      <c r="J151" s="885">
        <v>19.2892513724561</v>
      </c>
      <c r="K151" s="885">
        <v>17.341144657145598</v>
      </c>
      <c r="L151" s="885">
        <v>1020.66816460666</v>
      </c>
      <c r="M151" s="885">
        <v>1020.00452579131</v>
      </c>
      <c r="N151" s="885">
        <v>1018.73961674961</v>
      </c>
      <c r="O151" s="885">
        <v>1016.7037898639001</v>
      </c>
      <c r="P151" s="885">
        <v>295.25023274588801</v>
      </c>
      <c r="Q151" s="885">
        <v>296.457269240448</v>
      </c>
      <c r="R151" s="885">
        <v>299.09407133113598</v>
      </c>
      <c r="S151" s="885">
        <v>297.70428846952001</v>
      </c>
      <c r="T151" s="885">
        <v>22.942099307231398</v>
      </c>
      <c r="U151" s="885">
        <v>28.307370094906201</v>
      </c>
      <c r="V151" s="885">
        <v>36.1744333520599</v>
      </c>
      <c r="W151" s="886">
        <v>33.231812085607601</v>
      </c>
      <c r="X151" s="884">
        <v>17.483927605697001</v>
      </c>
      <c r="Y151" s="885">
        <v>19.400399303543299</v>
      </c>
      <c r="Z151" s="885">
        <v>22.0038025475775</v>
      </c>
      <c r="AA151" s="885">
        <v>20.3495540014437</v>
      </c>
      <c r="AB151" s="885">
        <v>1026.5153866215501</v>
      </c>
      <c r="AC151" s="885">
        <v>1024.4210242132101</v>
      </c>
      <c r="AD151" s="885">
        <v>1022.64569865</v>
      </c>
      <c r="AE151" s="885">
        <v>1022.33337839278</v>
      </c>
      <c r="AF151" s="885">
        <v>297.05449482684901</v>
      </c>
      <c r="AG151" s="885">
        <v>298.40946272479999</v>
      </c>
      <c r="AH151" s="885">
        <v>300.48399649204401</v>
      </c>
      <c r="AI151" s="885">
        <v>299.42764207890798</v>
      </c>
      <c r="AJ151" s="885">
        <v>39.335671313698001</v>
      </c>
      <c r="AK151" s="885">
        <v>48.834094490671298</v>
      </c>
      <c r="AL151" s="885">
        <v>55.249912402362</v>
      </c>
      <c r="AM151" s="886">
        <v>51.571585719087203</v>
      </c>
      <c r="AR151" s="932"/>
      <c r="AS151" s="342"/>
      <c r="AT151" s="342"/>
      <c r="AU151" s="342"/>
      <c r="AV151" s="174"/>
      <c r="AW151" s="342"/>
      <c r="AX151" s="342"/>
      <c r="AY151" s="932"/>
      <c r="AZ151" s="928"/>
      <c r="BA151" s="928"/>
      <c r="BB151" s="928"/>
      <c r="BC151" s="931"/>
      <c r="BD151" s="931"/>
      <c r="BE151" s="931"/>
      <c r="BF151" s="931"/>
    </row>
    <row r="152" spans="1:58">
      <c r="A152" s="150"/>
      <c r="C152" s="9">
        <v>25.78</v>
      </c>
      <c r="D152" s="8">
        <v>-80.22</v>
      </c>
      <c r="E152" s="771">
        <v>8.6172799999999997E-3</v>
      </c>
      <c r="F152" s="137">
        <v>0.75</v>
      </c>
      <c r="G152" s="908"/>
      <c r="H152" s="901">
        <v>13.857663370086801</v>
      </c>
      <c r="I152" s="902">
        <v>17.731925800299699</v>
      </c>
      <c r="J152" s="902">
        <v>21.5646546675484</v>
      </c>
      <c r="K152" s="902">
        <v>15.813452675453901</v>
      </c>
      <c r="L152" s="902">
        <v>1017.86788724672</v>
      </c>
      <c r="M152" s="902">
        <v>1014.97392643237</v>
      </c>
      <c r="N152" s="902">
        <v>1014.92358290312</v>
      </c>
      <c r="O152" s="902">
        <v>1016.10592996074</v>
      </c>
      <c r="P152" s="902">
        <v>294.47091089320003</v>
      </c>
      <c r="Q152" s="902">
        <v>298.77597280338301</v>
      </c>
      <c r="R152" s="902">
        <v>301.15097913245</v>
      </c>
      <c r="S152" s="902">
        <v>296.76709652345897</v>
      </c>
      <c r="T152" s="902">
        <v>25.0253066434082</v>
      </c>
      <c r="U152" s="902">
        <v>34.127572839548499</v>
      </c>
      <c r="V152" s="902">
        <v>47.533499357150497</v>
      </c>
      <c r="W152" s="903">
        <v>30.1295231275747</v>
      </c>
      <c r="X152" s="901">
        <v>19.7699219326689</v>
      </c>
      <c r="Y152" s="902">
        <v>22.0055435442187</v>
      </c>
      <c r="Z152" s="902">
        <v>23.690505563136298</v>
      </c>
      <c r="AA152" s="902">
        <v>21.572047575310801</v>
      </c>
      <c r="AB152" s="902">
        <v>1027.0175011548399</v>
      </c>
      <c r="AC152" s="902">
        <v>1021.07165041974</v>
      </c>
      <c r="AD152" s="902">
        <v>1019.63269809333</v>
      </c>
      <c r="AE152" s="902">
        <v>1023.66142029971</v>
      </c>
      <c r="AF152" s="902">
        <v>299.97133283729301</v>
      </c>
      <c r="AG152" s="902">
        <v>302.91829852213402</v>
      </c>
      <c r="AH152" s="902">
        <v>304.29352073304199</v>
      </c>
      <c r="AI152" s="902">
        <v>301.22906248931002</v>
      </c>
      <c r="AJ152" s="902">
        <v>45.2520607428172</v>
      </c>
      <c r="AK152" s="902">
        <v>57.073987567894903</v>
      </c>
      <c r="AL152" s="902">
        <v>62.591395543310597</v>
      </c>
      <c r="AM152" s="903">
        <v>55.7241825217572</v>
      </c>
      <c r="AV152" s="174"/>
      <c r="AZ152" s="928"/>
      <c r="BA152" s="928"/>
      <c r="BB152" s="928"/>
      <c r="BC152" s="931"/>
      <c r="BD152" s="931"/>
      <c r="BE152" s="931"/>
      <c r="BF152" s="931"/>
    </row>
    <row r="153" spans="1:58">
      <c r="A153" s="150"/>
      <c r="C153" s="9">
        <v>22.9</v>
      </c>
      <c r="D153" s="8">
        <v>-43.23</v>
      </c>
      <c r="E153" s="771">
        <v>0</v>
      </c>
      <c r="F153" s="137">
        <v>0.35</v>
      </c>
      <c r="G153" s="908"/>
      <c r="H153" s="901">
        <v>14.028546820422401</v>
      </c>
      <c r="I153" s="902">
        <v>15.567147989290101</v>
      </c>
      <c r="J153" s="902">
        <v>19.2892513724561</v>
      </c>
      <c r="K153" s="902">
        <v>17.341144657145598</v>
      </c>
      <c r="L153" s="902">
        <v>1020.66816460666</v>
      </c>
      <c r="M153" s="902">
        <v>1020.00452579131</v>
      </c>
      <c r="N153" s="902">
        <v>1018.73961674961</v>
      </c>
      <c r="O153" s="902">
        <v>1016.7037898639001</v>
      </c>
      <c r="P153" s="902">
        <v>295.25023274588801</v>
      </c>
      <c r="Q153" s="902">
        <v>296.457269240448</v>
      </c>
      <c r="R153" s="902">
        <v>299.09407133113598</v>
      </c>
      <c r="S153" s="902">
        <v>297.70428846952001</v>
      </c>
      <c r="T153" s="902">
        <v>22.942099307231398</v>
      </c>
      <c r="U153" s="902">
        <v>28.307370094906201</v>
      </c>
      <c r="V153" s="902">
        <v>36.1744333520599</v>
      </c>
      <c r="W153" s="903">
        <v>33.231812085607601</v>
      </c>
      <c r="X153" s="901">
        <v>17.898821828839701</v>
      </c>
      <c r="Y153" s="902">
        <v>19.997672107344201</v>
      </c>
      <c r="Z153" s="902">
        <v>22.253852490805802</v>
      </c>
      <c r="AA153" s="902">
        <v>20.6460358730248</v>
      </c>
      <c r="AB153" s="902">
        <v>1026.8881544559599</v>
      </c>
      <c r="AC153" s="902">
        <v>1024.76552340071</v>
      </c>
      <c r="AD153" s="902">
        <v>1023.02441545751</v>
      </c>
      <c r="AE153" s="902">
        <v>1022.64105607507</v>
      </c>
      <c r="AF153" s="902">
        <v>297.26287196326501</v>
      </c>
      <c r="AG153" s="902">
        <v>298.63766537636201</v>
      </c>
      <c r="AH153" s="902">
        <v>300.58764494580601</v>
      </c>
      <c r="AI153" s="902">
        <v>299.596583788776</v>
      </c>
      <c r="AJ153" s="902">
        <v>41.162050320839398</v>
      </c>
      <c r="AK153" s="902">
        <v>50.297106605931397</v>
      </c>
      <c r="AL153" s="902">
        <v>57.432362992705599</v>
      </c>
      <c r="AM153" s="903">
        <v>53.188874823184499</v>
      </c>
      <c r="AV153" s="174"/>
      <c r="AZ153" s="928"/>
      <c r="BA153" s="928"/>
      <c r="BB153" s="928"/>
      <c r="BC153" s="931"/>
      <c r="BD153" s="931"/>
      <c r="BE153" s="931"/>
      <c r="BF153" s="931"/>
    </row>
    <row r="154" spans="1:58">
      <c r="A154" s="150"/>
      <c r="C154" s="9">
        <v>25.78</v>
      </c>
      <c r="D154" s="8">
        <v>-80.22</v>
      </c>
      <c r="E154" s="771">
        <v>8.6172799999999997E-3</v>
      </c>
      <c r="F154" s="137">
        <v>0.35</v>
      </c>
      <c r="G154" s="908"/>
      <c r="H154" s="901">
        <v>13.857663370086801</v>
      </c>
      <c r="I154" s="902">
        <v>17.731925800299699</v>
      </c>
      <c r="J154" s="902">
        <v>21.5646546675484</v>
      </c>
      <c r="K154" s="902">
        <v>15.813452675453901</v>
      </c>
      <c r="L154" s="902">
        <v>1017.86788724672</v>
      </c>
      <c r="M154" s="902">
        <v>1014.97392643237</v>
      </c>
      <c r="N154" s="902">
        <v>1014.92358290312</v>
      </c>
      <c r="O154" s="902">
        <v>1016.10592996074</v>
      </c>
      <c r="P154" s="902">
        <v>294.47091089320003</v>
      </c>
      <c r="Q154" s="902">
        <v>298.77597280338301</v>
      </c>
      <c r="R154" s="902">
        <v>301.15097913245</v>
      </c>
      <c r="S154" s="902">
        <v>296.76709652345897</v>
      </c>
      <c r="T154" s="902">
        <v>25.0253066434082</v>
      </c>
      <c r="U154" s="902">
        <v>34.127572839548499</v>
      </c>
      <c r="V154" s="902">
        <v>47.533499357150497</v>
      </c>
      <c r="W154" s="903">
        <v>30.1295231275747</v>
      </c>
      <c r="X154" s="901">
        <v>20.094285838731899</v>
      </c>
      <c r="Y154" s="902">
        <v>22.377824639098701</v>
      </c>
      <c r="Z154" s="902">
        <v>23.8808813012907</v>
      </c>
      <c r="AA154" s="902">
        <v>21.911433630332901</v>
      </c>
      <c r="AB154" s="902">
        <v>1028.6544743322299</v>
      </c>
      <c r="AC154" s="902">
        <v>1021.42950118543</v>
      </c>
      <c r="AD154" s="902">
        <v>1019.9359974021</v>
      </c>
      <c r="AE154" s="902">
        <v>1024.4026575196399</v>
      </c>
      <c r="AF154" s="902">
        <v>300.3472639954</v>
      </c>
      <c r="AG154" s="902">
        <v>303.442916125279</v>
      </c>
      <c r="AH154" s="902">
        <v>304.58327471133299</v>
      </c>
      <c r="AI154" s="902">
        <v>301.54152289198697</v>
      </c>
      <c r="AJ154" s="902">
        <v>47.304742069784403</v>
      </c>
      <c r="AK154" s="902">
        <v>58.852610877233303</v>
      </c>
      <c r="AL154" s="902">
        <v>64.303797998916295</v>
      </c>
      <c r="AM154" s="903">
        <v>58.605271012386197</v>
      </c>
      <c r="AV154" s="174"/>
      <c r="AZ154" s="928"/>
      <c r="BA154" s="928"/>
      <c r="BB154" s="928"/>
      <c r="BC154" s="931"/>
      <c r="BD154" s="931"/>
      <c r="BE154" s="931"/>
      <c r="BF154" s="931"/>
    </row>
    <row r="155" spans="1:58">
      <c r="A155" s="150"/>
      <c r="C155" s="9">
        <v>22.9</v>
      </c>
      <c r="D155" s="8">
        <v>-43.23</v>
      </c>
      <c r="E155" s="771">
        <v>0</v>
      </c>
      <c r="F155" s="137">
        <v>0.25</v>
      </c>
      <c r="G155" s="908"/>
      <c r="H155" s="901">
        <v>14.028546820422401</v>
      </c>
      <c r="I155" s="902">
        <v>15.567147989290101</v>
      </c>
      <c r="J155" s="902">
        <v>19.2892513724561</v>
      </c>
      <c r="K155" s="902">
        <v>17.341144657145598</v>
      </c>
      <c r="L155" s="902">
        <v>1020.66816460666</v>
      </c>
      <c r="M155" s="902">
        <v>1020.00452579131</v>
      </c>
      <c r="N155" s="902">
        <v>1018.73961674961</v>
      </c>
      <c r="O155" s="902">
        <v>1016.7037898639001</v>
      </c>
      <c r="P155" s="902">
        <v>295.25023274588801</v>
      </c>
      <c r="Q155" s="902">
        <v>296.457269240448</v>
      </c>
      <c r="R155" s="902">
        <v>299.09407133113598</v>
      </c>
      <c r="S155" s="902">
        <v>297.70428846952001</v>
      </c>
      <c r="T155" s="902">
        <v>22.942099307231398</v>
      </c>
      <c r="U155" s="902">
        <v>28.307370094906201</v>
      </c>
      <c r="V155" s="902">
        <v>36.1744333520599</v>
      </c>
      <c r="W155" s="903">
        <v>33.231812085607601</v>
      </c>
      <c r="X155" s="901">
        <v>18.055003561207801</v>
      </c>
      <c r="Y155" s="902">
        <v>20.2290923427278</v>
      </c>
      <c r="Z155" s="902">
        <v>22.356367201283</v>
      </c>
      <c r="AA155" s="902">
        <v>20.724219834015202</v>
      </c>
      <c r="AB155" s="902">
        <v>1027.0525046012699</v>
      </c>
      <c r="AC155" s="902">
        <v>1024.9177484526299</v>
      </c>
      <c r="AD155" s="902">
        <v>1023.19173168305</v>
      </c>
      <c r="AE155" s="902">
        <v>1022.7770797732099</v>
      </c>
      <c r="AF155" s="902">
        <v>297.33941647432403</v>
      </c>
      <c r="AG155" s="902">
        <v>298.74142662188399</v>
      </c>
      <c r="AH155" s="902">
        <v>300.600343331136</v>
      </c>
      <c r="AI155" s="902">
        <v>299.67016445246099</v>
      </c>
      <c r="AJ155" s="902">
        <v>41.981402773192201</v>
      </c>
      <c r="AK155" s="902">
        <v>50.888421374638398</v>
      </c>
      <c r="AL155" s="902">
        <v>58.125177903860703</v>
      </c>
      <c r="AM155" s="903">
        <v>53.906866616281803</v>
      </c>
      <c r="AV155" s="174"/>
      <c r="AZ155" s="928"/>
      <c r="BA155" s="928"/>
      <c r="BB155" s="928"/>
      <c r="BC155" s="931"/>
      <c r="BD155" s="931"/>
      <c r="BE155" s="931"/>
      <c r="BF155" s="931"/>
    </row>
    <row r="156" spans="1:58">
      <c r="A156" s="150"/>
      <c r="C156" s="9">
        <v>25.78</v>
      </c>
      <c r="D156" s="8">
        <v>-80.22</v>
      </c>
      <c r="E156" s="771">
        <v>8.6172799999999997E-3</v>
      </c>
      <c r="F156" s="137">
        <v>0.25</v>
      </c>
      <c r="G156" s="908"/>
      <c r="H156" s="901">
        <v>13.857663370086801</v>
      </c>
      <c r="I156" s="902">
        <v>17.731925800299699</v>
      </c>
      <c r="J156" s="902">
        <v>21.5646546675484</v>
      </c>
      <c r="K156" s="902">
        <v>15.813452675453901</v>
      </c>
      <c r="L156" s="902">
        <v>1017.86788724672</v>
      </c>
      <c r="M156" s="902">
        <v>1014.97392643237</v>
      </c>
      <c r="N156" s="902">
        <v>1014.92358290312</v>
      </c>
      <c r="O156" s="902">
        <v>1016.10592996074</v>
      </c>
      <c r="P156" s="902">
        <v>294.47091089320003</v>
      </c>
      <c r="Q156" s="902">
        <v>298.77597280338301</v>
      </c>
      <c r="R156" s="902">
        <v>301.15097913245</v>
      </c>
      <c r="S156" s="902">
        <v>296.76709652345897</v>
      </c>
      <c r="T156" s="902">
        <v>25.0253066434082</v>
      </c>
      <c r="U156" s="902">
        <v>34.127572839548499</v>
      </c>
      <c r="V156" s="902">
        <v>47.533499357150497</v>
      </c>
      <c r="W156" s="903">
        <v>30.1295231275747</v>
      </c>
      <c r="X156" s="901">
        <v>20.212473792684399</v>
      </c>
      <c r="Y156" s="902">
        <v>22.508527019619301</v>
      </c>
      <c r="Z156" s="902">
        <v>23.9662002913152</v>
      </c>
      <c r="AA156" s="902">
        <v>22.035477127376399</v>
      </c>
      <c r="AB156" s="902">
        <v>1029.29068540706</v>
      </c>
      <c r="AC156" s="902">
        <v>1021.4511283496</v>
      </c>
      <c r="AD156" s="902">
        <v>1020.06996520298</v>
      </c>
      <c r="AE156" s="902">
        <v>1024.72358904164</v>
      </c>
      <c r="AF156" s="902">
        <v>300.49420822481301</v>
      </c>
      <c r="AG156" s="902">
        <v>303.69031936189901</v>
      </c>
      <c r="AH156" s="902">
        <v>304.71340471409098</v>
      </c>
      <c r="AI156" s="902">
        <v>301.67639888139797</v>
      </c>
      <c r="AJ156" s="902">
        <v>48.097386497784697</v>
      </c>
      <c r="AK156" s="902">
        <v>59.435870606065102</v>
      </c>
      <c r="AL156" s="902">
        <v>65.248395873224595</v>
      </c>
      <c r="AM156" s="903">
        <v>59.586929063040998</v>
      </c>
      <c r="AV156" s="174"/>
      <c r="AZ156" s="928"/>
      <c r="BA156" s="928"/>
      <c r="BB156" s="928"/>
      <c r="BC156" s="931"/>
      <c r="BD156" s="931"/>
      <c r="BE156" s="931"/>
      <c r="BF156" s="931"/>
    </row>
    <row r="157" spans="1:58">
      <c r="A157" s="150"/>
      <c r="C157" s="9">
        <v>22.9</v>
      </c>
      <c r="D157" s="8">
        <v>-43.23</v>
      </c>
      <c r="E157" s="771">
        <v>0</v>
      </c>
      <c r="F157" s="137">
        <v>1.5</v>
      </c>
      <c r="G157" s="908"/>
      <c r="H157" s="901">
        <v>14.028546820422401</v>
      </c>
      <c r="I157" s="902">
        <v>15.567147989290101</v>
      </c>
      <c r="J157" s="902">
        <v>19.2892513724561</v>
      </c>
      <c r="K157" s="902">
        <v>17.341144657145598</v>
      </c>
      <c r="L157" s="902">
        <v>1020.66816460666</v>
      </c>
      <c r="M157" s="902">
        <v>1020.00452579131</v>
      </c>
      <c r="N157" s="902">
        <v>1018.73961674961</v>
      </c>
      <c r="O157" s="902">
        <v>1016.7037898639001</v>
      </c>
      <c r="P157" s="902">
        <v>295.25023274588801</v>
      </c>
      <c r="Q157" s="902">
        <v>296.457269240448</v>
      </c>
      <c r="R157" s="902">
        <v>299.09407133113598</v>
      </c>
      <c r="S157" s="902">
        <v>297.70428846952001</v>
      </c>
      <c r="T157" s="902">
        <v>22.942099307231398</v>
      </c>
      <c r="U157" s="902">
        <v>28.307370094906201</v>
      </c>
      <c r="V157" s="902">
        <v>36.1744333520599</v>
      </c>
      <c r="W157" s="903">
        <v>33.231812085607601</v>
      </c>
      <c r="X157" s="901">
        <v>17.070480400894901</v>
      </c>
      <c r="Y157" s="902">
        <v>18.910482347462299</v>
      </c>
      <c r="Z157" s="902">
        <v>21.720215067781499</v>
      </c>
      <c r="AA157" s="902">
        <v>20.0185743235815</v>
      </c>
      <c r="AB157" s="902">
        <v>1026.16669714453</v>
      </c>
      <c r="AC157" s="902">
        <v>1024.0813170236299</v>
      </c>
      <c r="AD157" s="902">
        <v>1022.3012486647</v>
      </c>
      <c r="AE157" s="902">
        <v>1021.99285151246</v>
      </c>
      <c r="AF157" s="902">
        <v>296.84113572582402</v>
      </c>
      <c r="AG157" s="902">
        <v>298.196947571691</v>
      </c>
      <c r="AH157" s="902">
        <v>300.35703649204402</v>
      </c>
      <c r="AI157" s="902">
        <v>299.26587567780001</v>
      </c>
      <c r="AJ157" s="902">
        <v>37.338179173142301</v>
      </c>
      <c r="AK157" s="902">
        <v>46.954972365345199</v>
      </c>
      <c r="AL157" s="902">
        <v>52.931183432525202</v>
      </c>
      <c r="AM157" s="903">
        <v>49.987501328450897</v>
      </c>
      <c r="AV157" s="174"/>
      <c r="AZ157" s="928"/>
      <c r="BA157" s="928"/>
      <c r="BB157" s="928"/>
      <c r="BC157" s="931"/>
      <c r="BD157" s="931"/>
      <c r="BE157" s="931"/>
      <c r="BF157" s="931"/>
    </row>
    <row r="158" spans="1:58">
      <c r="A158" s="150"/>
      <c r="C158" s="9">
        <v>25.78</v>
      </c>
      <c r="D158" s="8">
        <v>-80.22</v>
      </c>
      <c r="E158" s="771">
        <v>8.6172799999999997E-3</v>
      </c>
      <c r="F158" s="137">
        <v>1.5</v>
      </c>
      <c r="G158" s="908"/>
      <c r="H158" s="901">
        <v>13.857663370086801</v>
      </c>
      <c r="I158" s="902">
        <v>17.731925800299699</v>
      </c>
      <c r="J158" s="902">
        <v>21.5646546675484</v>
      </c>
      <c r="K158" s="902">
        <v>15.813452675453901</v>
      </c>
      <c r="L158" s="902">
        <v>1017.86788724672</v>
      </c>
      <c r="M158" s="902">
        <v>1014.97392643237</v>
      </c>
      <c r="N158" s="902">
        <v>1014.92358290312</v>
      </c>
      <c r="O158" s="902">
        <v>1016.10592996074</v>
      </c>
      <c r="P158" s="902">
        <v>294.47091089320003</v>
      </c>
      <c r="Q158" s="902">
        <v>298.77597280338301</v>
      </c>
      <c r="R158" s="902">
        <v>301.15097913245</v>
      </c>
      <c r="S158" s="902">
        <v>296.76709652345897</v>
      </c>
      <c r="T158" s="902">
        <v>25.0253066434082</v>
      </c>
      <c r="U158" s="902">
        <v>34.127572839548499</v>
      </c>
      <c r="V158" s="902">
        <v>47.533499357150497</v>
      </c>
      <c r="W158" s="903">
        <v>30.1295231275747</v>
      </c>
      <c r="X158" s="901">
        <v>19.434528126537199</v>
      </c>
      <c r="Y158" s="902">
        <v>21.642852169751102</v>
      </c>
      <c r="Z158" s="902">
        <v>23.490096520336401</v>
      </c>
      <c r="AA158" s="902">
        <v>21.2053674411037</v>
      </c>
      <c r="AB158" s="902">
        <v>1025.7400631885</v>
      </c>
      <c r="AC158" s="902">
        <v>1020.50473040134</v>
      </c>
      <c r="AD158" s="902">
        <v>1019.22208173632</v>
      </c>
      <c r="AE158" s="902">
        <v>1022.84784248816</v>
      </c>
      <c r="AF158" s="902">
        <v>299.59862277407598</v>
      </c>
      <c r="AG158" s="902">
        <v>302.45990823663999</v>
      </c>
      <c r="AH158" s="902">
        <v>304.03245649716098</v>
      </c>
      <c r="AI158" s="902">
        <v>300.90943719019401</v>
      </c>
      <c r="AJ158" s="902">
        <v>43.560111579191201</v>
      </c>
      <c r="AK158" s="902">
        <v>54.933189021254798</v>
      </c>
      <c r="AL158" s="902">
        <v>60.970060948185399</v>
      </c>
      <c r="AM158" s="903">
        <v>52.888012398792497</v>
      </c>
      <c r="AV158" s="174"/>
      <c r="AZ158" s="928"/>
      <c r="BA158" s="928"/>
      <c r="BB158" s="928"/>
      <c r="BC158" s="931"/>
      <c r="BD158" s="931"/>
      <c r="BE158" s="931"/>
      <c r="BF158" s="931"/>
    </row>
    <row r="159" spans="1:58">
      <c r="A159" s="150"/>
      <c r="C159" s="9">
        <v>22.9</v>
      </c>
      <c r="D159" s="8">
        <v>-43.23</v>
      </c>
      <c r="E159" s="771">
        <v>0</v>
      </c>
      <c r="F159" s="137">
        <v>0.75</v>
      </c>
      <c r="G159" s="908"/>
      <c r="H159" s="901">
        <v>14.028546820422401</v>
      </c>
      <c r="I159" s="902">
        <v>15.567147989290101</v>
      </c>
      <c r="J159" s="902">
        <v>19.2892513724561</v>
      </c>
      <c r="K159" s="902">
        <v>17.341144657145598</v>
      </c>
      <c r="L159" s="902">
        <v>1020.66816460666</v>
      </c>
      <c r="M159" s="902">
        <v>1020.00452579131</v>
      </c>
      <c r="N159" s="902">
        <v>1018.73961674961</v>
      </c>
      <c r="O159" s="902">
        <v>1016.7037898639001</v>
      </c>
      <c r="P159" s="902">
        <v>295.25023274588801</v>
      </c>
      <c r="Q159" s="902">
        <v>296.457269240448</v>
      </c>
      <c r="R159" s="902">
        <v>299.09407133113598</v>
      </c>
      <c r="S159" s="902">
        <v>297.70428846952001</v>
      </c>
      <c r="T159" s="902">
        <v>22.942099307231398</v>
      </c>
      <c r="U159" s="902">
        <v>28.307370094906201</v>
      </c>
      <c r="V159" s="902">
        <v>36.1744333520599</v>
      </c>
      <c r="W159" s="903">
        <v>33.231812085607601</v>
      </c>
      <c r="X159" s="901">
        <v>17.483927605697001</v>
      </c>
      <c r="Y159" s="902">
        <v>19.400399303543299</v>
      </c>
      <c r="Z159" s="902">
        <v>22.0038025475775</v>
      </c>
      <c r="AA159" s="902">
        <v>20.3495540014437</v>
      </c>
      <c r="AB159" s="902">
        <v>1026.5153866215501</v>
      </c>
      <c r="AC159" s="902">
        <v>1024.4210242132101</v>
      </c>
      <c r="AD159" s="902">
        <v>1022.64569865</v>
      </c>
      <c r="AE159" s="902">
        <v>1022.33337839278</v>
      </c>
      <c r="AF159" s="902">
        <v>297.05449482684901</v>
      </c>
      <c r="AG159" s="902">
        <v>298.40946272479999</v>
      </c>
      <c r="AH159" s="902">
        <v>300.48399649204401</v>
      </c>
      <c r="AI159" s="902">
        <v>299.42764207890798</v>
      </c>
      <c r="AJ159" s="902">
        <v>39.335671313698001</v>
      </c>
      <c r="AK159" s="902">
        <v>48.834094490671298</v>
      </c>
      <c r="AL159" s="902">
        <v>55.249912402362</v>
      </c>
      <c r="AM159" s="903">
        <v>51.571585719087203</v>
      </c>
      <c r="AV159" s="174"/>
      <c r="AZ159" s="928"/>
      <c r="BA159" s="928"/>
      <c r="BB159" s="928"/>
      <c r="BC159" s="931"/>
      <c r="BD159" s="931"/>
      <c r="BE159" s="931"/>
      <c r="BF159" s="931"/>
    </row>
    <row r="160" spans="1:58">
      <c r="A160" s="150"/>
      <c r="C160" s="9">
        <v>25.78</v>
      </c>
      <c r="D160" s="8">
        <v>-80.22</v>
      </c>
      <c r="E160" s="771">
        <v>8.6172799999999997E-3</v>
      </c>
      <c r="F160" s="137">
        <v>0.75</v>
      </c>
      <c r="G160" s="908"/>
      <c r="H160" s="901">
        <v>13.857663370086801</v>
      </c>
      <c r="I160" s="902">
        <v>17.731925800299699</v>
      </c>
      <c r="J160" s="902">
        <v>21.5646546675484</v>
      </c>
      <c r="K160" s="902">
        <v>15.813452675453901</v>
      </c>
      <c r="L160" s="902">
        <v>1017.86788724672</v>
      </c>
      <c r="M160" s="902">
        <v>1014.97392643237</v>
      </c>
      <c r="N160" s="902">
        <v>1014.92358290312</v>
      </c>
      <c r="O160" s="902">
        <v>1016.10592996074</v>
      </c>
      <c r="P160" s="902">
        <v>294.47091089320003</v>
      </c>
      <c r="Q160" s="902">
        <v>298.77597280338301</v>
      </c>
      <c r="R160" s="902">
        <v>301.15097913245</v>
      </c>
      <c r="S160" s="902">
        <v>296.76709652345897</v>
      </c>
      <c r="T160" s="902">
        <v>25.0253066434082</v>
      </c>
      <c r="U160" s="902">
        <v>34.127572839548499</v>
      </c>
      <c r="V160" s="902">
        <v>47.533499357150497</v>
      </c>
      <c r="W160" s="903">
        <v>30.1295231275747</v>
      </c>
      <c r="X160" s="901">
        <v>19.7699219326689</v>
      </c>
      <c r="Y160" s="902">
        <v>22.0055435442187</v>
      </c>
      <c r="Z160" s="902">
        <v>23.690505563136298</v>
      </c>
      <c r="AA160" s="902">
        <v>21.572047575310801</v>
      </c>
      <c r="AB160" s="902">
        <v>1027.0175011548399</v>
      </c>
      <c r="AC160" s="902">
        <v>1021.07165041974</v>
      </c>
      <c r="AD160" s="902">
        <v>1019.63269809333</v>
      </c>
      <c r="AE160" s="902">
        <v>1023.66142029971</v>
      </c>
      <c r="AF160" s="902">
        <v>299.97133283729301</v>
      </c>
      <c r="AG160" s="902">
        <v>302.91829852213402</v>
      </c>
      <c r="AH160" s="902">
        <v>304.29352073304199</v>
      </c>
      <c r="AI160" s="902">
        <v>301.22906248931002</v>
      </c>
      <c r="AJ160" s="902">
        <v>45.2520607428172</v>
      </c>
      <c r="AK160" s="902">
        <v>57.073987567894903</v>
      </c>
      <c r="AL160" s="902">
        <v>62.591395543310597</v>
      </c>
      <c r="AM160" s="903">
        <v>55.7241825217572</v>
      </c>
      <c r="AV160" s="174"/>
      <c r="AZ160" s="928"/>
      <c r="BA160" s="928"/>
      <c r="BB160" s="928"/>
      <c r="BC160" s="931"/>
      <c r="BD160" s="931"/>
      <c r="BE160" s="931"/>
      <c r="BF160" s="931"/>
    </row>
    <row r="161" spans="1:58">
      <c r="A161" s="150"/>
      <c r="C161" s="9">
        <v>22.9</v>
      </c>
      <c r="D161" s="8">
        <v>-43.23</v>
      </c>
      <c r="E161" s="771">
        <v>0</v>
      </c>
      <c r="F161" s="137">
        <v>0.35</v>
      </c>
      <c r="G161" s="908"/>
      <c r="H161" s="901">
        <v>14.028546820422401</v>
      </c>
      <c r="I161" s="902">
        <v>15.567147989290101</v>
      </c>
      <c r="J161" s="902">
        <v>19.2892513724561</v>
      </c>
      <c r="K161" s="902">
        <v>17.341144657145598</v>
      </c>
      <c r="L161" s="902">
        <v>1020.66816460666</v>
      </c>
      <c r="M161" s="902">
        <v>1020.00452579131</v>
      </c>
      <c r="N161" s="902">
        <v>1018.73961674961</v>
      </c>
      <c r="O161" s="902">
        <v>1016.7037898639001</v>
      </c>
      <c r="P161" s="902">
        <v>295.25023274588801</v>
      </c>
      <c r="Q161" s="902">
        <v>296.457269240448</v>
      </c>
      <c r="R161" s="902">
        <v>299.09407133113598</v>
      </c>
      <c r="S161" s="902">
        <v>297.70428846952001</v>
      </c>
      <c r="T161" s="902">
        <v>22.942099307231398</v>
      </c>
      <c r="U161" s="902">
        <v>28.307370094906201</v>
      </c>
      <c r="V161" s="902">
        <v>36.1744333520599</v>
      </c>
      <c r="W161" s="903">
        <v>33.231812085607601</v>
      </c>
      <c r="X161" s="901">
        <v>17.898821828839701</v>
      </c>
      <c r="Y161" s="902">
        <v>19.997672107344201</v>
      </c>
      <c r="Z161" s="902">
        <v>22.253852490805802</v>
      </c>
      <c r="AA161" s="902">
        <v>20.6460358730248</v>
      </c>
      <c r="AB161" s="902">
        <v>1026.8881544559599</v>
      </c>
      <c r="AC161" s="902">
        <v>1024.76552340071</v>
      </c>
      <c r="AD161" s="902">
        <v>1023.02441545751</v>
      </c>
      <c r="AE161" s="902">
        <v>1022.64105607507</v>
      </c>
      <c r="AF161" s="902">
        <v>297.26287196326501</v>
      </c>
      <c r="AG161" s="902">
        <v>298.63766537636201</v>
      </c>
      <c r="AH161" s="902">
        <v>300.58764494580601</v>
      </c>
      <c r="AI161" s="902">
        <v>299.596583788776</v>
      </c>
      <c r="AJ161" s="902">
        <v>41.162050320839398</v>
      </c>
      <c r="AK161" s="902">
        <v>50.297106605931397</v>
      </c>
      <c r="AL161" s="902">
        <v>57.432362992705599</v>
      </c>
      <c r="AM161" s="903">
        <v>53.188874823184499</v>
      </c>
      <c r="AV161" s="174"/>
      <c r="AZ161" s="928"/>
      <c r="BA161" s="928"/>
      <c r="BB161" s="928"/>
      <c r="BC161" s="931"/>
      <c r="BD161" s="931"/>
      <c r="BE161" s="931"/>
      <c r="BF161" s="931"/>
    </row>
    <row r="162" spans="1:58">
      <c r="A162" s="150"/>
      <c r="C162" s="9">
        <v>25.78</v>
      </c>
      <c r="D162" s="8">
        <v>-80.22</v>
      </c>
      <c r="E162" s="771">
        <v>8.6172799999999997E-3</v>
      </c>
      <c r="F162" s="137">
        <v>0.35</v>
      </c>
      <c r="G162" s="908"/>
      <c r="H162" s="901">
        <v>13.857663370086801</v>
      </c>
      <c r="I162" s="902">
        <v>17.731925800299699</v>
      </c>
      <c r="J162" s="902">
        <v>21.5646546675484</v>
      </c>
      <c r="K162" s="902">
        <v>15.813452675453901</v>
      </c>
      <c r="L162" s="902">
        <v>1017.86788724672</v>
      </c>
      <c r="M162" s="902">
        <v>1014.97392643237</v>
      </c>
      <c r="N162" s="902">
        <v>1014.92358290312</v>
      </c>
      <c r="O162" s="902">
        <v>1016.10592996074</v>
      </c>
      <c r="P162" s="902">
        <v>294.47091089320003</v>
      </c>
      <c r="Q162" s="902">
        <v>298.77597280338301</v>
      </c>
      <c r="R162" s="902">
        <v>301.15097913245</v>
      </c>
      <c r="S162" s="902">
        <v>296.76709652345897</v>
      </c>
      <c r="T162" s="902">
        <v>25.0253066434082</v>
      </c>
      <c r="U162" s="902">
        <v>34.127572839548499</v>
      </c>
      <c r="V162" s="902">
        <v>47.533499357150497</v>
      </c>
      <c r="W162" s="903">
        <v>30.1295231275747</v>
      </c>
      <c r="X162" s="901">
        <v>20.094285838731899</v>
      </c>
      <c r="Y162" s="902">
        <v>22.377824639098701</v>
      </c>
      <c r="Z162" s="902">
        <v>23.8808813012907</v>
      </c>
      <c r="AA162" s="902">
        <v>21.911433630332901</v>
      </c>
      <c r="AB162" s="902">
        <v>1028.6544743322299</v>
      </c>
      <c r="AC162" s="902">
        <v>1021.42950118543</v>
      </c>
      <c r="AD162" s="902">
        <v>1019.9359974021</v>
      </c>
      <c r="AE162" s="902">
        <v>1024.4026575196399</v>
      </c>
      <c r="AF162" s="902">
        <v>300.3472639954</v>
      </c>
      <c r="AG162" s="902">
        <v>303.442916125279</v>
      </c>
      <c r="AH162" s="902">
        <v>304.58327471133299</v>
      </c>
      <c r="AI162" s="902">
        <v>301.54152289198697</v>
      </c>
      <c r="AJ162" s="902">
        <v>47.304742069784403</v>
      </c>
      <c r="AK162" s="902">
        <v>58.852610877233303</v>
      </c>
      <c r="AL162" s="902">
        <v>64.303797998916295</v>
      </c>
      <c r="AM162" s="903">
        <v>58.605271012386197</v>
      </c>
      <c r="AV162" s="174"/>
      <c r="AZ162" s="928"/>
      <c r="BA162" s="928"/>
      <c r="BB162" s="928"/>
      <c r="BC162" s="931"/>
      <c r="BD162" s="931"/>
      <c r="BE162" s="931"/>
      <c r="BF162" s="931"/>
    </row>
    <row r="163" spans="1:58">
      <c r="A163" s="150"/>
      <c r="C163" s="9">
        <v>22.9</v>
      </c>
      <c r="D163" s="8">
        <v>-43.23</v>
      </c>
      <c r="E163" s="771">
        <v>0</v>
      </c>
      <c r="F163" s="137">
        <v>0.25</v>
      </c>
      <c r="G163" s="908"/>
      <c r="H163" s="901">
        <v>14.028546820422401</v>
      </c>
      <c r="I163" s="902">
        <v>15.567147989290101</v>
      </c>
      <c r="J163" s="902">
        <v>19.2892513724561</v>
      </c>
      <c r="K163" s="902">
        <v>17.341144657145598</v>
      </c>
      <c r="L163" s="902">
        <v>1020.66816460666</v>
      </c>
      <c r="M163" s="902">
        <v>1020.00452579131</v>
      </c>
      <c r="N163" s="902">
        <v>1018.73961674961</v>
      </c>
      <c r="O163" s="902">
        <v>1016.7037898639001</v>
      </c>
      <c r="P163" s="902">
        <v>295.25023274588801</v>
      </c>
      <c r="Q163" s="902">
        <v>296.457269240448</v>
      </c>
      <c r="R163" s="902">
        <v>299.09407133113598</v>
      </c>
      <c r="S163" s="902">
        <v>297.70428846952001</v>
      </c>
      <c r="T163" s="902">
        <v>22.942099307231398</v>
      </c>
      <c r="U163" s="902">
        <v>28.307370094906201</v>
      </c>
      <c r="V163" s="902">
        <v>36.1744333520599</v>
      </c>
      <c r="W163" s="903">
        <v>33.231812085607601</v>
      </c>
      <c r="X163" s="901">
        <v>18.055003561207801</v>
      </c>
      <c r="Y163" s="902">
        <v>20.2290923427278</v>
      </c>
      <c r="Z163" s="902">
        <v>22.356367201283</v>
      </c>
      <c r="AA163" s="902">
        <v>20.724219834015202</v>
      </c>
      <c r="AB163" s="902">
        <v>1027.0525046012699</v>
      </c>
      <c r="AC163" s="902">
        <v>1024.9177484526299</v>
      </c>
      <c r="AD163" s="902">
        <v>1023.19173168305</v>
      </c>
      <c r="AE163" s="902">
        <v>1022.7770797732099</v>
      </c>
      <c r="AF163" s="902">
        <v>297.33941647432403</v>
      </c>
      <c r="AG163" s="902">
        <v>298.74142662188399</v>
      </c>
      <c r="AH163" s="902">
        <v>300.600343331136</v>
      </c>
      <c r="AI163" s="902">
        <v>299.67016445246099</v>
      </c>
      <c r="AJ163" s="902">
        <v>41.981402773192201</v>
      </c>
      <c r="AK163" s="902">
        <v>50.888421374638398</v>
      </c>
      <c r="AL163" s="902">
        <v>58.125177903860703</v>
      </c>
      <c r="AM163" s="903">
        <v>53.906866616281803</v>
      </c>
      <c r="AV163" s="174"/>
      <c r="AZ163" s="928"/>
      <c r="BA163" s="928"/>
      <c r="BB163" s="928"/>
      <c r="BC163" s="931"/>
      <c r="BD163" s="931"/>
      <c r="BE163" s="931"/>
      <c r="BF163" s="931"/>
    </row>
    <row r="164" spans="1:58">
      <c r="A164" s="150"/>
      <c r="C164" s="9">
        <v>25.78</v>
      </c>
      <c r="D164" s="8">
        <v>-80.22</v>
      </c>
      <c r="E164" s="771">
        <v>8.6172799999999997E-3</v>
      </c>
      <c r="F164" s="137">
        <v>0.25</v>
      </c>
      <c r="G164" s="908"/>
      <c r="H164" s="901">
        <v>13.857663370086801</v>
      </c>
      <c r="I164" s="902">
        <v>17.731925800299699</v>
      </c>
      <c r="J164" s="902">
        <v>21.5646546675484</v>
      </c>
      <c r="K164" s="902">
        <v>15.813452675453901</v>
      </c>
      <c r="L164" s="902">
        <v>1017.86788724672</v>
      </c>
      <c r="M164" s="902">
        <v>1014.97392643237</v>
      </c>
      <c r="N164" s="902">
        <v>1014.92358290312</v>
      </c>
      <c r="O164" s="902">
        <v>1016.10592996074</v>
      </c>
      <c r="P164" s="902">
        <v>294.47091089320003</v>
      </c>
      <c r="Q164" s="902">
        <v>298.77597280338301</v>
      </c>
      <c r="R164" s="902">
        <v>301.15097913245</v>
      </c>
      <c r="S164" s="902">
        <v>296.76709652345897</v>
      </c>
      <c r="T164" s="902">
        <v>25.0253066434082</v>
      </c>
      <c r="U164" s="902">
        <v>34.127572839548499</v>
      </c>
      <c r="V164" s="902">
        <v>47.533499357150497</v>
      </c>
      <c r="W164" s="903">
        <v>30.1295231275747</v>
      </c>
      <c r="X164" s="901">
        <v>20.212473792684399</v>
      </c>
      <c r="Y164" s="902">
        <v>22.508527019619301</v>
      </c>
      <c r="Z164" s="902">
        <v>23.9662002913152</v>
      </c>
      <c r="AA164" s="902">
        <v>22.035477127376399</v>
      </c>
      <c r="AB164" s="902">
        <v>1029.29068540706</v>
      </c>
      <c r="AC164" s="902">
        <v>1021.4511283496</v>
      </c>
      <c r="AD164" s="902">
        <v>1020.06996520298</v>
      </c>
      <c r="AE164" s="902">
        <v>1024.72358904164</v>
      </c>
      <c r="AF164" s="902">
        <v>300.49420822481301</v>
      </c>
      <c r="AG164" s="902">
        <v>303.69031936189901</v>
      </c>
      <c r="AH164" s="902">
        <v>304.71340471409098</v>
      </c>
      <c r="AI164" s="902">
        <v>301.67639888139797</v>
      </c>
      <c r="AJ164" s="902">
        <v>48.097386497784697</v>
      </c>
      <c r="AK164" s="902">
        <v>59.435870606065102</v>
      </c>
      <c r="AL164" s="902">
        <v>65.248395873224595</v>
      </c>
      <c r="AM164" s="903">
        <v>59.586929063040998</v>
      </c>
      <c r="AV164" s="174"/>
      <c r="AZ164" s="928"/>
      <c r="BA164" s="928"/>
      <c r="BB164" s="928"/>
      <c r="BC164" s="931"/>
      <c r="BD164" s="931"/>
      <c r="BE164" s="931"/>
      <c r="BF164" s="931"/>
    </row>
    <row r="165" spans="1:58">
      <c r="A165" s="150"/>
      <c r="C165" s="9">
        <v>28.716999999999999</v>
      </c>
      <c r="D165" s="8">
        <v>77.3</v>
      </c>
      <c r="E165" s="771">
        <v>0.20938370000000001</v>
      </c>
      <c r="F165" s="137">
        <v>1.5</v>
      </c>
      <c r="G165" s="908"/>
      <c r="H165" s="901">
        <v>9.6873965615965503</v>
      </c>
      <c r="I165" s="902">
        <v>13.5396955968183</v>
      </c>
      <c r="J165" s="902">
        <v>23.585101579610299</v>
      </c>
      <c r="K165" s="902">
        <v>10.8697556770964</v>
      </c>
      <c r="L165" s="902">
        <v>990.21824176400105</v>
      </c>
      <c r="M165" s="902">
        <v>978.26803534692499</v>
      </c>
      <c r="N165" s="902">
        <v>976.91236763437098</v>
      </c>
      <c r="O165" s="902">
        <v>990.37271645438705</v>
      </c>
      <c r="P165" s="902">
        <v>290.22014838536302</v>
      </c>
      <c r="Q165" s="902">
        <v>305.99953055852598</v>
      </c>
      <c r="R165" s="902">
        <v>302.84544187794302</v>
      </c>
      <c r="S165" s="902">
        <v>293.00649725048902</v>
      </c>
      <c r="T165" s="902">
        <v>15.098449590668899</v>
      </c>
      <c r="U165" s="902">
        <v>28.9608374113777</v>
      </c>
      <c r="V165" s="902">
        <v>59.993927709623797</v>
      </c>
      <c r="W165" s="903">
        <v>16.343157915811201</v>
      </c>
      <c r="X165" s="901">
        <v>14.500746110944201</v>
      </c>
      <c r="Y165" s="902">
        <v>20.909295630118802</v>
      </c>
      <c r="Z165" s="902">
        <v>26.671167765958302</v>
      </c>
      <c r="AA165" s="902">
        <v>15.625860067527899</v>
      </c>
      <c r="AB165" s="902">
        <v>996.62366629646897</v>
      </c>
      <c r="AC165" s="902">
        <v>984.80638862231899</v>
      </c>
      <c r="AD165" s="902">
        <v>981.89151431850996</v>
      </c>
      <c r="AE165" s="902">
        <v>995.31359848311604</v>
      </c>
      <c r="AF165" s="902">
        <v>300.84155804464899</v>
      </c>
      <c r="AG165" s="902">
        <v>316.16038046687601</v>
      </c>
      <c r="AH165" s="902">
        <v>309.362276483107</v>
      </c>
      <c r="AI165" s="902">
        <v>302.92996717259001</v>
      </c>
      <c r="AJ165" s="902">
        <v>29.852835082226999</v>
      </c>
      <c r="AK165" s="902">
        <v>48.555268691290202</v>
      </c>
      <c r="AL165" s="902">
        <v>73.206944826653697</v>
      </c>
      <c r="AM165" s="903">
        <v>31.882956292553299</v>
      </c>
      <c r="AV165" s="174"/>
      <c r="AZ165" s="928"/>
      <c r="BA165" s="928"/>
      <c r="BB165" s="928"/>
      <c r="BC165" s="931"/>
      <c r="BD165" s="931"/>
      <c r="BE165" s="931"/>
      <c r="BF165" s="931"/>
    </row>
    <row r="166" spans="1:58">
      <c r="A166" s="150"/>
      <c r="C166" s="9">
        <v>3.133</v>
      </c>
      <c r="D166" s="8">
        <v>101.7</v>
      </c>
      <c r="E166" s="771">
        <v>5.1251459999999999E-2</v>
      </c>
      <c r="F166" s="137">
        <v>1.5</v>
      </c>
      <c r="G166" s="908"/>
      <c r="H166" s="901">
        <v>21.1049549593994</v>
      </c>
      <c r="I166" s="902">
        <v>22.950373748533</v>
      </c>
      <c r="J166" s="902">
        <v>21.6465599769632</v>
      </c>
      <c r="K166" s="902">
        <v>22.0762373430385</v>
      </c>
      <c r="L166" s="902">
        <v>1005.93173028977</v>
      </c>
      <c r="M166" s="902">
        <v>1004.58709997151</v>
      </c>
      <c r="N166" s="902">
        <v>1005.23006040691</v>
      </c>
      <c r="O166" s="902">
        <v>1005.14409044621</v>
      </c>
      <c r="P166" s="902">
        <v>300.18749962889899</v>
      </c>
      <c r="Q166" s="902">
        <v>300.72783482971897</v>
      </c>
      <c r="R166" s="902">
        <v>300.255150307316</v>
      </c>
      <c r="S166" s="902">
        <v>299.58972386948102</v>
      </c>
      <c r="T166" s="902">
        <v>49.088083810848097</v>
      </c>
      <c r="U166" s="902">
        <v>55.186446842552897</v>
      </c>
      <c r="V166" s="902">
        <v>51.777615597929298</v>
      </c>
      <c r="W166" s="903">
        <v>56.4073290168242</v>
      </c>
      <c r="X166" s="901">
        <v>24.347689661800398</v>
      </c>
      <c r="Y166" s="902">
        <v>26.059892460599901</v>
      </c>
      <c r="Z166" s="902">
        <v>24.441433584193899</v>
      </c>
      <c r="AA166" s="902">
        <v>24.834996408488198</v>
      </c>
      <c r="AB166" s="902">
        <v>1009.74615254164</v>
      </c>
      <c r="AC166" s="902">
        <v>1007.7113244639399</v>
      </c>
      <c r="AD166" s="902">
        <v>1008.44879240303</v>
      </c>
      <c r="AE166" s="902">
        <v>1008.72959958759</v>
      </c>
      <c r="AF166" s="902">
        <v>307.22744911325901</v>
      </c>
      <c r="AG166" s="902">
        <v>306.39038077205203</v>
      </c>
      <c r="AH166" s="902">
        <v>305.87313570584797</v>
      </c>
      <c r="AI166" s="902">
        <v>305.111783189596</v>
      </c>
      <c r="AJ166" s="902">
        <v>60.754123767334697</v>
      </c>
      <c r="AK166" s="902">
        <v>65.254192688940506</v>
      </c>
      <c r="AL166" s="902">
        <v>60.187681958876396</v>
      </c>
      <c r="AM166" s="903">
        <v>63.322458220131601</v>
      </c>
      <c r="AV166" s="174"/>
      <c r="AZ166" s="928"/>
      <c r="BA166" s="928"/>
      <c r="BB166" s="928"/>
      <c r="BC166" s="931"/>
      <c r="BD166" s="931"/>
      <c r="BE166" s="931"/>
      <c r="BF166" s="931"/>
    </row>
    <row r="167" spans="1:58">
      <c r="A167" s="150"/>
      <c r="C167" s="9">
        <v>9.0500000000000007</v>
      </c>
      <c r="D167" s="8">
        <v>38.700000000000003</v>
      </c>
      <c r="E167" s="771">
        <v>2.5398618800000001</v>
      </c>
      <c r="F167" s="137">
        <v>1.5</v>
      </c>
      <c r="G167" s="908"/>
      <c r="H167" s="901">
        <v>6.6851149563702803</v>
      </c>
      <c r="I167" s="902">
        <v>8.7416644385621503</v>
      </c>
      <c r="J167" s="902">
        <v>10.5599263680713</v>
      </c>
      <c r="K167" s="902">
        <v>6.6640820004716304</v>
      </c>
      <c r="L167" s="902">
        <v>753.59558942800402</v>
      </c>
      <c r="M167" s="902">
        <v>753.63551347458099</v>
      </c>
      <c r="N167" s="902">
        <v>753.57232230461796</v>
      </c>
      <c r="O167" s="902">
        <v>753.56560765749396</v>
      </c>
      <c r="P167" s="902">
        <v>288.903988500715</v>
      </c>
      <c r="Q167" s="902">
        <v>289.66834105436197</v>
      </c>
      <c r="R167" s="902">
        <v>287.22396695579403</v>
      </c>
      <c r="S167" s="902">
        <v>287.29807925890799</v>
      </c>
      <c r="T167" s="902">
        <v>12.7978040812394</v>
      </c>
      <c r="U167" s="902">
        <v>17.934591165711701</v>
      </c>
      <c r="V167" s="902">
        <v>21.501371546165402</v>
      </c>
      <c r="W167" s="903">
        <v>12.3632155739119</v>
      </c>
      <c r="X167" s="901">
        <v>10.4221539246911</v>
      </c>
      <c r="Y167" s="902">
        <v>12.190390997488301</v>
      </c>
      <c r="Z167" s="902">
        <v>12.8466097707713</v>
      </c>
      <c r="AA167" s="902">
        <v>10.270244278956</v>
      </c>
      <c r="AB167" s="902">
        <v>755.99409536025098</v>
      </c>
      <c r="AC167" s="902">
        <v>755.88997931229801</v>
      </c>
      <c r="AD167" s="902">
        <v>755.83860177252802</v>
      </c>
      <c r="AE167" s="902">
        <v>755.98864205280199</v>
      </c>
      <c r="AF167" s="902">
        <v>298.56034340690098</v>
      </c>
      <c r="AG167" s="902">
        <v>298.40078659344402</v>
      </c>
      <c r="AH167" s="902">
        <v>293.28027776744699</v>
      </c>
      <c r="AI167" s="902">
        <v>296.38185112557898</v>
      </c>
      <c r="AJ167" s="902">
        <v>21.216334321996602</v>
      </c>
      <c r="AK167" s="902">
        <v>25.470691373508998</v>
      </c>
      <c r="AL167" s="902">
        <v>24.778568655658201</v>
      </c>
      <c r="AM167" s="903">
        <v>21.6679276701846</v>
      </c>
      <c r="AV167" s="174"/>
      <c r="AZ167" s="928"/>
      <c r="BA167" s="928"/>
      <c r="BB167" s="928"/>
      <c r="BC167" s="931"/>
      <c r="BD167" s="931"/>
      <c r="BE167" s="931"/>
      <c r="BF167" s="931"/>
    </row>
    <row r="168" spans="1:58">
      <c r="A168" s="150"/>
      <c r="C168" s="9">
        <v>28.716999999999999</v>
      </c>
      <c r="D168" s="8">
        <v>77.3</v>
      </c>
      <c r="E168" s="771">
        <v>0.20938370000000001</v>
      </c>
      <c r="F168" s="137">
        <v>0.75</v>
      </c>
      <c r="G168" s="908"/>
      <c r="H168" s="901">
        <v>9.6873965615965503</v>
      </c>
      <c r="I168" s="902">
        <v>13.5396955968183</v>
      </c>
      <c r="J168" s="902">
        <v>23.585101579610299</v>
      </c>
      <c r="K168" s="902">
        <v>10.8697556770964</v>
      </c>
      <c r="L168" s="902">
        <v>990.21824176400105</v>
      </c>
      <c r="M168" s="902">
        <v>978.26803534692499</v>
      </c>
      <c r="N168" s="902">
        <v>976.91236763437098</v>
      </c>
      <c r="O168" s="902">
        <v>990.37271645438705</v>
      </c>
      <c r="P168" s="902">
        <v>290.22014838536302</v>
      </c>
      <c r="Q168" s="902">
        <v>305.99953055852598</v>
      </c>
      <c r="R168" s="902">
        <v>302.84544187794302</v>
      </c>
      <c r="S168" s="902">
        <v>293.00649725048902</v>
      </c>
      <c r="T168" s="902">
        <v>15.098449590668899</v>
      </c>
      <c r="U168" s="902">
        <v>28.9608374113777</v>
      </c>
      <c r="V168" s="902">
        <v>59.993927709623797</v>
      </c>
      <c r="W168" s="903">
        <v>16.343157915811201</v>
      </c>
      <c r="X168" s="901">
        <v>15.208414024354299</v>
      </c>
      <c r="Y168" s="902">
        <v>21.570467838058502</v>
      </c>
      <c r="Z168" s="902">
        <v>26.9963091910872</v>
      </c>
      <c r="AA168" s="902">
        <v>16.003458200576201</v>
      </c>
      <c r="AB168" s="902">
        <v>997.30212005325598</v>
      </c>
      <c r="AC168" s="902">
        <v>985.44325061548102</v>
      </c>
      <c r="AD168" s="902">
        <v>982.41666597212702</v>
      </c>
      <c r="AE168" s="902">
        <v>995.81439961211902</v>
      </c>
      <c r="AF168" s="902">
        <v>301.886453561937</v>
      </c>
      <c r="AG168" s="902">
        <v>316.828814412594</v>
      </c>
      <c r="AH168" s="902">
        <v>310.34711487644302</v>
      </c>
      <c r="AI168" s="902">
        <v>303.55670117513199</v>
      </c>
      <c r="AJ168" s="902">
        <v>31.4155667983181</v>
      </c>
      <c r="AK168" s="902">
        <v>50.4660852793888</v>
      </c>
      <c r="AL168" s="902">
        <v>74.280122549768393</v>
      </c>
      <c r="AM168" s="903">
        <v>33.808620338935299</v>
      </c>
      <c r="AV168" s="174"/>
      <c r="AZ168" s="928"/>
      <c r="BA168" s="928"/>
      <c r="BB168" s="928"/>
      <c r="BC168" s="931"/>
      <c r="BD168" s="931"/>
      <c r="BE168" s="931"/>
      <c r="BF168" s="931"/>
    </row>
    <row r="169" spans="1:58">
      <c r="A169" s="150"/>
      <c r="C169" s="9">
        <v>3.133</v>
      </c>
      <c r="D169" s="8">
        <v>101.7</v>
      </c>
      <c r="E169" s="771">
        <v>5.1251459999999999E-2</v>
      </c>
      <c r="F169" s="137">
        <v>0.75</v>
      </c>
      <c r="G169" s="908"/>
      <c r="H169" s="901">
        <v>21.1049549593994</v>
      </c>
      <c r="I169" s="902">
        <v>22.950373748533</v>
      </c>
      <c r="J169" s="902">
        <v>21.6465599769632</v>
      </c>
      <c r="K169" s="902">
        <v>22.0762373430385</v>
      </c>
      <c r="L169" s="902">
        <v>1005.93173028977</v>
      </c>
      <c r="M169" s="902">
        <v>1004.58709997151</v>
      </c>
      <c r="N169" s="902">
        <v>1005.23006040691</v>
      </c>
      <c r="O169" s="902">
        <v>1005.14409044621</v>
      </c>
      <c r="P169" s="902">
        <v>300.18749962889899</v>
      </c>
      <c r="Q169" s="902">
        <v>300.72783482971897</v>
      </c>
      <c r="R169" s="902">
        <v>300.255150307316</v>
      </c>
      <c r="S169" s="902">
        <v>299.58972386948102</v>
      </c>
      <c r="T169" s="902">
        <v>49.088083810848097</v>
      </c>
      <c r="U169" s="902">
        <v>55.186446842552897</v>
      </c>
      <c r="V169" s="902">
        <v>51.777615597929298</v>
      </c>
      <c r="W169" s="903">
        <v>56.4073290168242</v>
      </c>
      <c r="X169" s="901">
        <v>24.744707691214799</v>
      </c>
      <c r="Y169" s="902">
        <v>26.484357754830398</v>
      </c>
      <c r="Z169" s="902">
        <v>24.821205211502399</v>
      </c>
      <c r="AA169" s="902">
        <v>25.281247595414801</v>
      </c>
      <c r="AB169" s="902">
        <v>1010.15478507199</v>
      </c>
      <c r="AC169" s="902">
        <v>1008.04985135303</v>
      </c>
      <c r="AD169" s="902">
        <v>1008.85317037637</v>
      </c>
      <c r="AE169" s="902">
        <v>1009.07529859694</v>
      </c>
      <c r="AF169" s="902">
        <v>307.925945074997</v>
      </c>
      <c r="AG169" s="902">
        <v>306.79403880993902</v>
      </c>
      <c r="AH169" s="902">
        <v>306.25939953088101</v>
      </c>
      <c r="AI169" s="902">
        <v>305.48133310403398</v>
      </c>
      <c r="AJ169" s="902">
        <v>61.971936830072003</v>
      </c>
      <c r="AK169" s="902">
        <v>66.445623222985304</v>
      </c>
      <c r="AL169" s="902">
        <v>60.9450592068616</v>
      </c>
      <c r="AM169" s="903">
        <v>64.002969866550103</v>
      </c>
      <c r="AV169" s="174"/>
      <c r="AZ169" s="928"/>
      <c r="BA169" s="928"/>
      <c r="BB169" s="928"/>
      <c r="BC169" s="931"/>
      <c r="BD169" s="931"/>
      <c r="BE169" s="931"/>
      <c r="BF169" s="931"/>
    </row>
    <row r="170" spans="1:58">
      <c r="A170" s="150"/>
      <c r="C170" s="9">
        <v>9.0500000000000007</v>
      </c>
      <c r="D170" s="8">
        <v>38.700000000000003</v>
      </c>
      <c r="E170" s="771">
        <v>2.5398618800000001</v>
      </c>
      <c r="F170" s="137">
        <v>0.75</v>
      </c>
      <c r="G170" s="908"/>
      <c r="H170" s="901">
        <v>6.6851149563702803</v>
      </c>
      <c r="I170" s="902">
        <v>8.7416644385621503</v>
      </c>
      <c r="J170" s="902">
        <v>10.5599263680713</v>
      </c>
      <c r="K170" s="902">
        <v>6.6640820004716304</v>
      </c>
      <c r="L170" s="902">
        <v>753.59558942800402</v>
      </c>
      <c r="M170" s="902">
        <v>753.63551347458099</v>
      </c>
      <c r="N170" s="902">
        <v>753.57232230461796</v>
      </c>
      <c r="O170" s="902">
        <v>753.56560765749396</v>
      </c>
      <c r="P170" s="902">
        <v>288.903988500715</v>
      </c>
      <c r="Q170" s="902">
        <v>289.66834105436197</v>
      </c>
      <c r="R170" s="902">
        <v>287.22396695579403</v>
      </c>
      <c r="S170" s="902">
        <v>287.29807925890799</v>
      </c>
      <c r="T170" s="902">
        <v>12.7978040812394</v>
      </c>
      <c r="U170" s="902">
        <v>17.934591165711701</v>
      </c>
      <c r="V170" s="902">
        <v>21.501371546165402</v>
      </c>
      <c r="W170" s="903">
        <v>12.3632155739119</v>
      </c>
      <c r="X170" s="901">
        <v>10.7112895341571</v>
      </c>
      <c r="Y170" s="902">
        <v>12.6027635543189</v>
      </c>
      <c r="Z170" s="902">
        <v>13.1529714123693</v>
      </c>
      <c r="AA170" s="902">
        <v>10.568191519799999</v>
      </c>
      <c r="AB170" s="902">
        <v>756.091246020737</v>
      </c>
      <c r="AC170" s="902">
        <v>755.98279598544605</v>
      </c>
      <c r="AD170" s="902">
        <v>755.98299102655096</v>
      </c>
      <c r="AE170" s="902">
        <v>756.25020993879195</v>
      </c>
      <c r="AF170" s="902">
        <v>298.96853799944699</v>
      </c>
      <c r="AG170" s="902">
        <v>298.953296734991</v>
      </c>
      <c r="AH170" s="902">
        <v>293.71469462002699</v>
      </c>
      <c r="AI170" s="902">
        <v>296.79219688015701</v>
      </c>
      <c r="AJ170" s="902">
        <v>21.937211460530101</v>
      </c>
      <c r="AK170" s="902">
        <v>25.976839665354799</v>
      </c>
      <c r="AL170" s="902">
        <v>25.1433524270521</v>
      </c>
      <c r="AM170" s="903">
        <v>22.583376019780601</v>
      </c>
      <c r="AV170" s="174"/>
      <c r="AZ170" s="928"/>
      <c r="BA170" s="928"/>
      <c r="BB170" s="928"/>
      <c r="BC170" s="931"/>
      <c r="BD170" s="931"/>
      <c r="BE170" s="931"/>
      <c r="BF170" s="931"/>
    </row>
    <row r="171" spans="1:58">
      <c r="A171" s="150"/>
      <c r="C171" s="9">
        <v>28.716999999999999</v>
      </c>
      <c r="D171" s="8">
        <v>77.3</v>
      </c>
      <c r="E171" s="771">
        <v>0.20938370000000001</v>
      </c>
      <c r="F171" s="137">
        <v>0.35</v>
      </c>
      <c r="G171" s="908"/>
      <c r="H171" s="901">
        <v>9.6873965615965503</v>
      </c>
      <c r="I171" s="902">
        <v>13.5396955968183</v>
      </c>
      <c r="J171" s="902">
        <v>23.585101579610299</v>
      </c>
      <c r="K171" s="902">
        <v>10.8697556770964</v>
      </c>
      <c r="L171" s="902">
        <v>990.21824176400105</v>
      </c>
      <c r="M171" s="902">
        <v>978.26803534692499</v>
      </c>
      <c r="N171" s="902">
        <v>976.91236763437098</v>
      </c>
      <c r="O171" s="902">
        <v>990.37271645438705</v>
      </c>
      <c r="P171" s="902">
        <v>290.22014838536302</v>
      </c>
      <c r="Q171" s="902">
        <v>305.99953055852598</v>
      </c>
      <c r="R171" s="902">
        <v>302.84544187794302</v>
      </c>
      <c r="S171" s="902">
        <v>293.00649725048902</v>
      </c>
      <c r="T171" s="902">
        <v>15.098449590668899</v>
      </c>
      <c r="U171" s="902">
        <v>28.9608374113777</v>
      </c>
      <c r="V171" s="902">
        <v>59.993927709623797</v>
      </c>
      <c r="W171" s="903">
        <v>16.343157915811201</v>
      </c>
      <c r="X171" s="901">
        <v>15.885747557311101</v>
      </c>
      <c r="Y171" s="902">
        <v>22.217473116502799</v>
      </c>
      <c r="Z171" s="902">
        <v>27.330433522349001</v>
      </c>
      <c r="AA171" s="902">
        <v>16.389578757462399</v>
      </c>
      <c r="AB171" s="902">
        <v>997.89320572270196</v>
      </c>
      <c r="AC171" s="902">
        <v>985.95508143321194</v>
      </c>
      <c r="AD171" s="902">
        <v>982.95972174376197</v>
      </c>
      <c r="AE171" s="902">
        <v>996.29537322140504</v>
      </c>
      <c r="AF171" s="902">
        <v>302.82578554613002</v>
      </c>
      <c r="AG171" s="902">
        <v>317.411965566334</v>
      </c>
      <c r="AH171" s="902">
        <v>311.33013626832502</v>
      </c>
      <c r="AI171" s="902">
        <v>304.21424953267899</v>
      </c>
      <c r="AJ171" s="902">
        <v>33.003665753461597</v>
      </c>
      <c r="AK171" s="902">
        <v>52.615171202818701</v>
      </c>
      <c r="AL171" s="902">
        <v>75.358638446783203</v>
      </c>
      <c r="AM171" s="903">
        <v>35.722344461367499</v>
      </c>
      <c r="AV171" s="174"/>
      <c r="AZ171" s="928"/>
      <c r="BA171" s="928"/>
      <c r="BB171" s="928"/>
      <c r="BC171" s="931"/>
      <c r="BD171" s="931"/>
      <c r="BE171" s="931"/>
      <c r="BF171" s="931"/>
    </row>
    <row r="172" spans="1:58">
      <c r="A172" s="150"/>
      <c r="C172" s="9">
        <v>3.133</v>
      </c>
      <c r="D172" s="8">
        <v>101.7</v>
      </c>
      <c r="E172" s="771">
        <v>5.1251459999999999E-2</v>
      </c>
      <c r="F172" s="137">
        <v>0.35</v>
      </c>
      <c r="G172" s="908"/>
      <c r="H172" s="901">
        <v>21.1049549593994</v>
      </c>
      <c r="I172" s="902">
        <v>22.950373748533</v>
      </c>
      <c r="J172" s="902">
        <v>21.6465599769632</v>
      </c>
      <c r="K172" s="902">
        <v>22.0762373430385</v>
      </c>
      <c r="L172" s="902">
        <v>1005.93173028977</v>
      </c>
      <c r="M172" s="902">
        <v>1004.58709997151</v>
      </c>
      <c r="N172" s="902">
        <v>1005.23006040691</v>
      </c>
      <c r="O172" s="902">
        <v>1005.14409044621</v>
      </c>
      <c r="P172" s="902">
        <v>300.18749962889899</v>
      </c>
      <c r="Q172" s="902">
        <v>300.72783482971897</v>
      </c>
      <c r="R172" s="902">
        <v>300.255150307316</v>
      </c>
      <c r="S172" s="902">
        <v>299.58972386948102</v>
      </c>
      <c r="T172" s="902">
        <v>49.088083810848097</v>
      </c>
      <c r="U172" s="902">
        <v>55.186446842552897</v>
      </c>
      <c r="V172" s="902">
        <v>51.777615597929298</v>
      </c>
      <c r="W172" s="903">
        <v>56.4073290168242</v>
      </c>
      <c r="X172" s="901">
        <v>25.151196721446901</v>
      </c>
      <c r="Y172" s="902">
        <v>26.916987108786302</v>
      </c>
      <c r="Z172" s="902">
        <v>25.1789921094907</v>
      </c>
      <c r="AA172" s="902">
        <v>25.712011597968399</v>
      </c>
      <c r="AB172" s="902">
        <v>1010.57058231907</v>
      </c>
      <c r="AC172" s="902">
        <v>1008.39676751922</v>
      </c>
      <c r="AD172" s="902">
        <v>1009.22693007738</v>
      </c>
      <c r="AE172" s="902">
        <v>1009.43002841269</v>
      </c>
      <c r="AF172" s="902">
        <v>308.51384040286899</v>
      </c>
      <c r="AG172" s="902">
        <v>307.164723742207</v>
      </c>
      <c r="AH172" s="902">
        <v>306.65824738181101</v>
      </c>
      <c r="AI172" s="902">
        <v>305.80761872791902</v>
      </c>
      <c r="AJ172" s="902">
        <v>63.2769976172101</v>
      </c>
      <c r="AK172" s="902">
        <v>67.821864764896105</v>
      </c>
      <c r="AL172" s="902">
        <v>61.70563999662</v>
      </c>
      <c r="AM172" s="903">
        <v>64.688091899739007</v>
      </c>
      <c r="AV172" s="174"/>
      <c r="AZ172" s="928"/>
      <c r="BA172" s="928"/>
      <c r="BB172" s="928"/>
      <c r="BC172" s="931"/>
      <c r="BD172" s="931"/>
      <c r="BE172" s="931"/>
      <c r="BF172" s="931"/>
    </row>
    <row r="173" spans="1:58">
      <c r="A173" s="150"/>
      <c r="C173" s="9">
        <v>9.0500000000000007</v>
      </c>
      <c r="D173" s="8">
        <v>38.700000000000003</v>
      </c>
      <c r="E173" s="771">
        <v>2.5398618800000001</v>
      </c>
      <c r="F173" s="137">
        <v>0.35</v>
      </c>
      <c r="G173" s="908"/>
      <c r="H173" s="901">
        <v>6.6851149563702803</v>
      </c>
      <c r="I173" s="902">
        <v>8.7416644385621503</v>
      </c>
      <c r="J173" s="902">
        <v>10.5599263680713</v>
      </c>
      <c r="K173" s="902">
        <v>6.6640820004716304</v>
      </c>
      <c r="L173" s="902">
        <v>753.59558942800402</v>
      </c>
      <c r="M173" s="902">
        <v>753.63551347458099</v>
      </c>
      <c r="N173" s="902">
        <v>753.57232230461796</v>
      </c>
      <c r="O173" s="902">
        <v>753.56560765749396</v>
      </c>
      <c r="P173" s="902">
        <v>288.903988500715</v>
      </c>
      <c r="Q173" s="902">
        <v>289.66834105436197</v>
      </c>
      <c r="R173" s="902">
        <v>287.22396695579403</v>
      </c>
      <c r="S173" s="902">
        <v>287.29807925890799</v>
      </c>
      <c r="T173" s="902">
        <v>12.7978040812394</v>
      </c>
      <c r="U173" s="902">
        <v>17.934591165711701</v>
      </c>
      <c r="V173" s="902">
        <v>21.501371546165402</v>
      </c>
      <c r="W173" s="903">
        <v>12.3632155739119</v>
      </c>
      <c r="X173" s="901">
        <v>10.9791136686966</v>
      </c>
      <c r="Y173" s="902">
        <v>13.066328484082501</v>
      </c>
      <c r="Z173" s="902">
        <v>13.4725420997264</v>
      </c>
      <c r="AA173" s="902">
        <v>10.8644338672619</v>
      </c>
      <c r="AB173" s="902">
        <v>756.15762504640895</v>
      </c>
      <c r="AC173" s="902">
        <v>756.06282346369198</v>
      </c>
      <c r="AD173" s="902">
        <v>756.09523953341295</v>
      </c>
      <c r="AE173" s="902">
        <v>756.52285250702903</v>
      </c>
      <c r="AF173" s="902">
        <v>299.315638645614</v>
      </c>
      <c r="AG173" s="902">
        <v>299.512881798796</v>
      </c>
      <c r="AH173" s="902">
        <v>294.083879826817</v>
      </c>
      <c r="AI173" s="902">
        <v>297.14839970568102</v>
      </c>
      <c r="AJ173" s="902">
        <v>22.606206965664501</v>
      </c>
      <c r="AK173" s="902">
        <v>26.469122743625</v>
      </c>
      <c r="AL173" s="902">
        <v>25.482457971891201</v>
      </c>
      <c r="AM173" s="903">
        <v>23.452737745886999</v>
      </c>
      <c r="AV173" s="174"/>
      <c r="AZ173" s="928"/>
      <c r="BA173" s="928"/>
      <c r="BB173" s="928"/>
      <c r="BC173" s="931"/>
      <c r="BD173" s="931"/>
      <c r="BE173" s="931"/>
      <c r="BF173" s="931"/>
    </row>
    <row r="174" spans="1:58">
      <c r="A174" s="150"/>
      <c r="C174" s="9">
        <v>28.716999999999999</v>
      </c>
      <c r="D174" s="8">
        <v>77.3</v>
      </c>
      <c r="E174" s="771">
        <v>0.20938370000000001</v>
      </c>
      <c r="F174" s="137">
        <v>0.25</v>
      </c>
      <c r="G174" s="908"/>
      <c r="H174" s="901">
        <v>9.6873965615965503</v>
      </c>
      <c r="I174" s="902">
        <v>13.5396955968183</v>
      </c>
      <c r="J174" s="902">
        <v>23.585101579610299</v>
      </c>
      <c r="K174" s="902">
        <v>10.8697556770964</v>
      </c>
      <c r="L174" s="902">
        <v>990.21824176400105</v>
      </c>
      <c r="M174" s="902">
        <v>978.26803534692499</v>
      </c>
      <c r="N174" s="902">
        <v>976.91236763437098</v>
      </c>
      <c r="O174" s="902">
        <v>990.37271645438705</v>
      </c>
      <c r="P174" s="902">
        <v>290.22014838536302</v>
      </c>
      <c r="Q174" s="902">
        <v>305.99953055852598</v>
      </c>
      <c r="R174" s="902">
        <v>302.84544187794302</v>
      </c>
      <c r="S174" s="902">
        <v>293.00649725048902</v>
      </c>
      <c r="T174" s="902">
        <v>15.098449590668899</v>
      </c>
      <c r="U174" s="902">
        <v>28.9608374113777</v>
      </c>
      <c r="V174" s="902">
        <v>59.993927709623797</v>
      </c>
      <c r="W174" s="903">
        <v>16.343157915811201</v>
      </c>
      <c r="X174" s="901">
        <v>16.136449579950199</v>
      </c>
      <c r="Y174" s="902">
        <v>22.483965965083598</v>
      </c>
      <c r="Z174" s="902">
        <v>27.458877142195501</v>
      </c>
      <c r="AA174" s="902">
        <v>16.580168715272599</v>
      </c>
      <c r="AB174" s="902">
        <v>998.12377754949796</v>
      </c>
      <c r="AC174" s="902">
        <v>986.16860483192204</v>
      </c>
      <c r="AD174" s="902">
        <v>983.18080082666199</v>
      </c>
      <c r="AE174" s="902">
        <v>996.50739670682799</v>
      </c>
      <c r="AF174" s="902">
        <v>303.240127896677</v>
      </c>
      <c r="AG174" s="902">
        <v>317.60806701371502</v>
      </c>
      <c r="AH174" s="902">
        <v>311.69887675334598</v>
      </c>
      <c r="AI174" s="902">
        <v>304.493147446774</v>
      </c>
      <c r="AJ174" s="902">
        <v>33.7885766002099</v>
      </c>
      <c r="AK174" s="902">
        <v>53.645088407334903</v>
      </c>
      <c r="AL174" s="902">
        <v>75.811394134084495</v>
      </c>
      <c r="AM174" s="903">
        <v>36.367500334921203</v>
      </c>
      <c r="AV174" s="174"/>
      <c r="AZ174" s="928"/>
      <c r="BA174" s="928"/>
      <c r="BB174" s="928"/>
      <c r="BC174" s="931"/>
      <c r="BD174" s="931"/>
      <c r="BE174" s="931"/>
      <c r="BF174" s="931"/>
    </row>
    <row r="175" spans="1:58">
      <c r="A175" s="150"/>
      <c r="C175" s="9">
        <v>3.133</v>
      </c>
      <c r="D175" s="8">
        <v>101.7</v>
      </c>
      <c r="E175" s="771">
        <v>5.1251459999999999E-2</v>
      </c>
      <c r="F175" s="137">
        <v>0.25</v>
      </c>
      <c r="G175" s="908"/>
      <c r="H175" s="901">
        <v>21.1049549593994</v>
      </c>
      <c r="I175" s="902">
        <v>22.950373748533</v>
      </c>
      <c r="J175" s="902">
        <v>21.6465599769632</v>
      </c>
      <c r="K175" s="902">
        <v>22.0762373430385</v>
      </c>
      <c r="L175" s="902">
        <v>1005.93173028977</v>
      </c>
      <c r="M175" s="902">
        <v>1004.58709997151</v>
      </c>
      <c r="N175" s="902">
        <v>1005.23006040691</v>
      </c>
      <c r="O175" s="902">
        <v>1005.14409044621</v>
      </c>
      <c r="P175" s="902">
        <v>300.18749962889899</v>
      </c>
      <c r="Q175" s="902">
        <v>300.72783482971897</v>
      </c>
      <c r="R175" s="902">
        <v>300.255150307316</v>
      </c>
      <c r="S175" s="902">
        <v>299.58972386948102</v>
      </c>
      <c r="T175" s="902">
        <v>49.088083810848097</v>
      </c>
      <c r="U175" s="902">
        <v>55.186446842552897</v>
      </c>
      <c r="V175" s="902">
        <v>51.777615597929298</v>
      </c>
      <c r="W175" s="903">
        <v>56.4073290168242</v>
      </c>
      <c r="X175" s="901">
        <v>25.326774776654901</v>
      </c>
      <c r="Y175" s="902">
        <v>27.082026154483302</v>
      </c>
      <c r="Z175" s="902">
        <v>25.3201989034375</v>
      </c>
      <c r="AA175" s="902">
        <v>25.8728810579263</v>
      </c>
      <c r="AB175" s="902">
        <v>1010.6702462335101</v>
      </c>
      <c r="AC175" s="902">
        <v>1008.4844915026</v>
      </c>
      <c r="AD175" s="902">
        <v>1009.39199486296</v>
      </c>
      <c r="AE175" s="902">
        <v>1009.57569021143</v>
      </c>
      <c r="AF175" s="902">
        <v>308.727299629512</v>
      </c>
      <c r="AG175" s="902">
        <v>307.30966956767998</v>
      </c>
      <c r="AH175" s="902">
        <v>306.83916671013998</v>
      </c>
      <c r="AI175" s="902">
        <v>305.93913361319397</v>
      </c>
      <c r="AJ175" s="902">
        <v>63.801996247896099</v>
      </c>
      <c r="AK175" s="902">
        <v>68.471353426781704</v>
      </c>
      <c r="AL175" s="902">
        <v>62.086511507843397</v>
      </c>
      <c r="AM175" s="903">
        <v>64.956707805288403</v>
      </c>
      <c r="AV175" s="174"/>
      <c r="AZ175" s="928"/>
      <c r="BA175" s="928"/>
      <c r="BB175" s="928"/>
      <c r="BC175" s="931"/>
      <c r="BD175" s="931"/>
      <c r="BE175" s="931"/>
      <c r="BF175" s="931"/>
    </row>
    <row r="176" spans="1:58">
      <c r="A176" s="150"/>
      <c r="C176" s="9">
        <v>9.0500000000000007</v>
      </c>
      <c r="D176" s="8">
        <v>38.700000000000003</v>
      </c>
      <c r="E176" s="771">
        <v>2.5398618800000001</v>
      </c>
      <c r="F176" s="137">
        <v>0.25</v>
      </c>
      <c r="G176" s="908"/>
      <c r="H176" s="901">
        <v>6.6851149563702803</v>
      </c>
      <c r="I176" s="902">
        <v>8.7416644385621503</v>
      </c>
      <c r="J176" s="902">
        <v>10.5599263680713</v>
      </c>
      <c r="K176" s="902">
        <v>6.6640820004716304</v>
      </c>
      <c r="L176" s="902">
        <v>753.59558942800402</v>
      </c>
      <c r="M176" s="902">
        <v>753.63551347458099</v>
      </c>
      <c r="N176" s="902">
        <v>753.57232230461796</v>
      </c>
      <c r="O176" s="902">
        <v>753.56560765749396</v>
      </c>
      <c r="P176" s="902">
        <v>288.903988500715</v>
      </c>
      <c r="Q176" s="902">
        <v>289.66834105436197</v>
      </c>
      <c r="R176" s="902">
        <v>287.22396695579403</v>
      </c>
      <c r="S176" s="902">
        <v>287.29807925890799</v>
      </c>
      <c r="T176" s="902">
        <v>12.7978040812394</v>
      </c>
      <c r="U176" s="902">
        <v>17.934591165711701</v>
      </c>
      <c r="V176" s="902">
        <v>21.501371546165402</v>
      </c>
      <c r="W176" s="903">
        <v>12.3632155739119</v>
      </c>
      <c r="X176" s="901">
        <v>11.0880930881669</v>
      </c>
      <c r="Y176" s="902">
        <v>13.270099361324601</v>
      </c>
      <c r="Z176" s="902">
        <v>13.6051844736867</v>
      </c>
      <c r="AA176" s="902">
        <v>11.000531768740601</v>
      </c>
      <c r="AB176" s="902">
        <v>756.18695915189699</v>
      </c>
      <c r="AC176" s="902">
        <v>756.08405521514499</v>
      </c>
      <c r="AD176" s="902">
        <v>756.13104512631503</v>
      </c>
      <c r="AE176" s="902">
        <v>756.62844005993304</v>
      </c>
      <c r="AF176" s="902">
        <v>299.43581824785002</v>
      </c>
      <c r="AG176" s="902">
        <v>299.76719343321599</v>
      </c>
      <c r="AH176" s="902">
        <v>294.22662504148502</v>
      </c>
      <c r="AI176" s="902">
        <v>297.27770954958402</v>
      </c>
      <c r="AJ176" s="902">
        <v>22.869749873311299</v>
      </c>
      <c r="AK176" s="902">
        <v>26.663379302410899</v>
      </c>
      <c r="AL176" s="902">
        <v>25.6251786636346</v>
      </c>
      <c r="AM176" s="903">
        <v>23.734903701828699</v>
      </c>
      <c r="AV176" s="174"/>
      <c r="AZ176" s="928"/>
      <c r="BA176" s="928"/>
      <c r="BB176" s="928"/>
      <c r="BC176" s="931"/>
      <c r="BD176" s="931"/>
      <c r="BE176" s="931"/>
      <c r="BF176" s="931"/>
    </row>
    <row r="177" spans="1:58">
      <c r="A177" s="150"/>
      <c r="C177" s="9">
        <v>28.716999999999999</v>
      </c>
      <c r="D177" s="8">
        <v>77.3</v>
      </c>
      <c r="E177" s="771">
        <v>0.20938370000000001</v>
      </c>
      <c r="F177" s="137">
        <v>1.5</v>
      </c>
      <c r="G177" s="908"/>
      <c r="H177" s="901">
        <v>9.6873965615965503</v>
      </c>
      <c r="I177" s="902">
        <v>13.5396955968183</v>
      </c>
      <c r="J177" s="902">
        <v>23.585101579610299</v>
      </c>
      <c r="K177" s="902">
        <v>10.8697556770964</v>
      </c>
      <c r="L177" s="902">
        <v>990.21824176400105</v>
      </c>
      <c r="M177" s="902">
        <v>978.26803534692499</v>
      </c>
      <c r="N177" s="902">
        <v>976.91236763437098</v>
      </c>
      <c r="O177" s="902">
        <v>990.37271645438705</v>
      </c>
      <c r="P177" s="902">
        <v>290.22014838536302</v>
      </c>
      <c r="Q177" s="902">
        <v>305.99953055852598</v>
      </c>
      <c r="R177" s="902">
        <v>302.84544187794302</v>
      </c>
      <c r="S177" s="902">
        <v>293.00649725048902</v>
      </c>
      <c r="T177" s="902">
        <v>15.098449590668899</v>
      </c>
      <c r="U177" s="902">
        <v>28.9608374113777</v>
      </c>
      <c r="V177" s="902">
        <v>59.993927709623797</v>
      </c>
      <c r="W177" s="903">
        <v>16.343157915811201</v>
      </c>
      <c r="X177" s="901">
        <v>14.500746110944201</v>
      </c>
      <c r="Y177" s="902">
        <v>20.909295630118802</v>
      </c>
      <c r="Z177" s="902">
        <v>26.671167765958302</v>
      </c>
      <c r="AA177" s="902">
        <v>15.625860067527899</v>
      </c>
      <c r="AB177" s="902">
        <v>996.62366629646897</v>
      </c>
      <c r="AC177" s="902">
        <v>984.80638862231899</v>
      </c>
      <c r="AD177" s="902">
        <v>981.89151431850996</v>
      </c>
      <c r="AE177" s="902">
        <v>995.31359848311604</v>
      </c>
      <c r="AF177" s="902">
        <v>300.84155804464899</v>
      </c>
      <c r="AG177" s="902">
        <v>316.16038046687601</v>
      </c>
      <c r="AH177" s="902">
        <v>309.362276483107</v>
      </c>
      <c r="AI177" s="902">
        <v>302.92996717259001</v>
      </c>
      <c r="AJ177" s="902">
        <v>29.852835082226999</v>
      </c>
      <c r="AK177" s="902">
        <v>48.555268691290202</v>
      </c>
      <c r="AL177" s="902">
        <v>73.206944826653697</v>
      </c>
      <c r="AM177" s="903">
        <v>31.882956292553299</v>
      </c>
      <c r="AV177" s="174"/>
      <c r="AZ177" s="928"/>
      <c r="BA177" s="928"/>
      <c r="BB177" s="928"/>
      <c r="BC177" s="931"/>
      <c r="BD177" s="931"/>
      <c r="BE177" s="931"/>
      <c r="BF177" s="931"/>
    </row>
    <row r="178" spans="1:58">
      <c r="A178" s="150"/>
      <c r="C178" s="9">
        <v>3.133</v>
      </c>
      <c r="D178" s="8">
        <v>101.7</v>
      </c>
      <c r="E178" s="771">
        <v>5.1251459999999999E-2</v>
      </c>
      <c r="F178" s="137">
        <v>1.5</v>
      </c>
      <c r="G178" s="908"/>
      <c r="H178" s="901">
        <v>21.1049549593994</v>
      </c>
      <c r="I178" s="902">
        <v>22.950373748533</v>
      </c>
      <c r="J178" s="902">
        <v>21.6465599769632</v>
      </c>
      <c r="K178" s="902">
        <v>22.0762373430385</v>
      </c>
      <c r="L178" s="902">
        <v>1005.93173028977</v>
      </c>
      <c r="M178" s="902">
        <v>1004.58709997151</v>
      </c>
      <c r="N178" s="902">
        <v>1005.23006040691</v>
      </c>
      <c r="O178" s="902">
        <v>1005.14409044621</v>
      </c>
      <c r="P178" s="902">
        <v>300.18749962889899</v>
      </c>
      <c r="Q178" s="902">
        <v>300.72783482971897</v>
      </c>
      <c r="R178" s="902">
        <v>300.255150307316</v>
      </c>
      <c r="S178" s="902">
        <v>299.58972386948102</v>
      </c>
      <c r="T178" s="902">
        <v>49.088083810848097</v>
      </c>
      <c r="U178" s="902">
        <v>55.186446842552897</v>
      </c>
      <c r="V178" s="902">
        <v>51.777615597929298</v>
      </c>
      <c r="W178" s="903">
        <v>56.4073290168242</v>
      </c>
      <c r="X178" s="901">
        <v>24.347689661800398</v>
      </c>
      <c r="Y178" s="902">
        <v>26.059892460599901</v>
      </c>
      <c r="Z178" s="902">
        <v>24.441433584193899</v>
      </c>
      <c r="AA178" s="902">
        <v>24.834996408488198</v>
      </c>
      <c r="AB178" s="902">
        <v>1009.74615254164</v>
      </c>
      <c r="AC178" s="902">
        <v>1007.7113244639399</v>
      </c>
      <c r="AD178" s="902">
        <v>1008.44879240303</v>
      </c>
      <c r="AE178" s="902">
        <v>1008.72959958759</v>
      </c>
      <c r="AF178" s="902">
        <v>307.22744911325901</v>
      </c>
      <c r="AG178" s="902">
        <v>306.39038077205203</v>
      </c>
      <c r="AH178" s="902">
        <v>305.87313570584797</v>
      </c>
      <c r="AI178" s="902">
        <v>305.111783189596</v>
      </c>
      <c r="AJ178" s="902">
        <v>60.754123767334697</v>
      </c>
      <c r="AK178" s="902">
        <v>65.254192688940506</v>
      </c>
      <c r="AL178" s="902">
        <v>60.187681958876396</v>
      </c>
      <c r="AM178" s="903">
        <v>63.322458220131601</v>
      </c>
      <c r="AV178" s="174"/>
      <c r="AZ178" s="928"/>
      <c r="BA178" s="928"/>
      <c r="BB178" s="928"/>
      <c r="BC178" s="931"/>
      <c r="BD178" s="931"/>
      <c r="BE178" s="931"/>
      <c r="BF178" s="931"/>
    </row>
    <row r="179" spans="1:58">
      <c r="A179" s="150"/>
      <c r="C179" s="9">
        <v>9.0500000000000007</v>
      </c>
      <c r="D179" s="8">
        <v>38.700000000000003</v>
      </c>
      <c r="E179" s="771">
        <v>2.5398618800000001</v>
      </c>
      <c r="F179" s="137">
        <v>1.5</v>
      </c>
      <c r="G179" s="908"/>
      <c r="H179" s="901">
        <v>6.6851149563702803</v>
      </c>
      <c r="I179" s="902">
        <v>8.7416644385621503</v>
      </c>
      <c r="J179" s="902">
        <v>10.5599263680713</v>
      </c>
      <c r="K179" s="902">
        <v>6.6640820004716304</v>
      </c>
      <c r="L179" s="902">
        <v>753.59558942800402</v>
      </c>
      <c r="M179" s="902">
        <v>753.63551347458099</v>
      </c>
      <c r="N179" s="902">
        <v>753.57232230461796</v>
      </c>
      <c r="O179" s="902">
        <v>753.56560765749396</v>
      </c>
      <c r="P179" s="902">
        <v>288.903988500715</v>
      </c>
      <c r="Q179" s="902">
        <v>289.66834105436197</v>
      </c>
      <c r="R179" s="902">
        <v>287.22396695579403</v>
      </c>
      <c r="S179" s="902">
        <v>287.29807925890799</v>
      </c>
      <c r="T179" s="902">
        <v>12.7978040812394</v>
      </c>
      <c r="U179" s="902">
        <v>17.934591165711701</v>
      </c>
      <c r="V179" s="902">
        <v>21.501371546165402</v>
      </c>
      <c r="W179" s="903">
        <v>12.3632155739119</v>
      </c>
      <c r="X179" s="901">
        <v>10.4221539246911</v>
      </c>
      <c r="Y179" s="902">
        <v>12.190390997488301</v>
      </c>
      <c r="Z179" s="902">
        <v>12.8466097707713</v>
      </c>
      <c r="AA179" s="902">
        <v>10.270244278956</v>
      </c>
      <c r="AB179" s="902">
        <v>755.99409536025098</v>
      </c>
      <c r="AC179" s="902">
        <v>755.88997931229801</v>
      </c>
      <c r="AD179" s="902">
        <v>755.83860177252802</v>
      </c>
      <c r="AE179" s="902">
        <v>755.98864205280199</v>
      </c>
      <c r="AF179" s="902">
        <v>298.56034340690098</v>
      </c>
      <c r="AG179" s="902">
        <v>298.40078659344402</v>
      </c>
      <c r="AH179" s="902">
        <v>293.28027776744699</v>
      </c>
      <c r="AI179" s="902">
        <v>296.38185112557898</v>
      </c>
      <c r="AJ179" s="902">
        <v>21.216334321996602</v>
      </c>
      <c r="AK179" s="902">
        <v>25.470691373508998</v>
      </c>
      <c r="AL179" s="902">
        <v>24.778568655658201</v>
      </c>
      <c r="AM179" s="903">
        <v>21.6679276701846</v>
      </c>
      <c r="AV179" s="174"/>
      <c r="AZ179" s="928"/>
      <c r="BA179" s="928"/>
      <c r="BB179" s="928"/>
      <c r="BC179" s="931"/>
      <c r="BD179" s="931"/>
      <c r="BE179" s="931"/>
      <c r="BF179" s="931"/>
    </row>
    <row r="180" spans="1:58">
      <c r="A180" s="150"/>
      <c r="C180" s="9">
        <v>28.716999999999999</v>
      </c>
      <c r="D180" s="8">
        <v>77.3</v>
      </c>
      <c r="E180" s="771">
        <v>0.20938370000000001</v>
      </c>
      <c r="F180" s="137">
        <v>0.75</v>
      </c>
      <c r="G180" s="908"/>
      <c r="H180" s="901">
        <v>9.6873965615965503</v>
      </c>
      <c r="I180" s="902">
        <v>13.5396955968183</v>
      </c>
      <c r="J180" s="902">
        <v>23.585101579610299</v>
      </c>
      <c r="K180" s="902">
        <v>10.8697556770964</v>
      </c>
      <c r="L180" s="902">
        <v>990.21824176400105</v>
      </c>
      <c r="M180" s="902">
        <v>978.26803534692499</v>
      </c>
      <c r="N180" s="902">
        <v>976.91236763437098</v>
      </c>
      <c r="O180" s="902">
        <v>990.37271645438705</v>
      </c>
      <c r="P180" s="902">
        <v>290.22014838536302</v>
      </c>
      <c r="Q180" s="902">
        <v>305.99953055852598</v>
      </c>
      <c r="R180" s="902">
        <v>302.84544187794302</v>
      </c>
      <c r="S180" s="902">
        <v>293.00649725048902</v>
      </c>
      <c r="T180" s="902">
        <v>15.098449590668899</v>
      </c>
      <c r="U180" s="902">
        <v>28.9608374113777</v>
      </c>
      <c r="V180" s="902">
        <v>59.993927709623797</v>
      </c>
      <c r="W180" s="903">
        <v>16.343157915811201</v>
      </c>
      <c r="X180" s="901">
        <v>15.208414024354299</v>
      </c>
      <c r="Y180" s="902">
        <v>21.570467838058502</v>
      </c>
      <c r="Z180" s="902">
        <v>26.9963091910872</v>
      </c>
      <c r="AA180" s="902">
        <v>16.003458200576201</v>
      </c>
      <c r="AB180" s="902">
        <v>997.30212005325598</v>
      </c>
      <c r="AC180" s="902">
        <v>985.44325061548102</v>
      </c>
      <c r="AD180" s="902">
        <v>982.41666597212702</v>
      </c>
      <c r="AE180" s="902">
        <v>995.81439961211902</v>
      </c>
      <c r="AF180" s="902">
        <v>301.886453561937</v>
      </c>
      <c r="AG180" s="902">
        <v>316.828814412594</v>
      </c>
      <c r="AH180" s="902">
        <v>310.34711487644302</v>
      </c>
      <c r="AI180" s="902">
        <v>303.55670117513199</v>
      </c>
      <c r="AJ180" s="902">
        <v>31.4155667983181</v>
      </c>
      <c r="AK180" s="902">
        <v>50.4660852793888</v>
      </c>
      <c r="AL180" s="902">
        <v>74.280122549768393</v>
      </c>
      <c r="AM180" s="903">
        <v>33.808620338935299</v>
      </c>
      <c r="AV180" s="174"/>
      <c r="AZ180" s="928"/>
      <c r="BA180" s="928"/>
      <c r="BB180" s="928"/>
      <c r="BC180" s="931"/>
      <c r="BD180" s="931"/>
      <c r="BE180" s="931"/>
      <c r="BF180" s="931"/>
    </row>
    <row r="181" spans="1:58">
      <c r="A181" s="150"/>
      <c r="C181" s="9">
        <v>3.133</v>
      </c>
      <c r="D181" s="8">
        <v>101.7</v>
      </c>
      <c r="E181" s="771">
        <v>5.1251459999999999E-2</v>
      </c>
      <c r="F181" s="137">
        <v>0.75</v>
      </c>
      <c r="G181" s="908"/>
      <c r="H181" s="901">
        <v>21.1049549593994</v>
      </c>
      <c r="I181" s="902">
        <v>22.950373748533</v>
      </c>
      <c r="J181" s="902">
        <v>21.6465599769632</v>
      </c>
      <c r="K181" s="902">
        <v>22.0762373430385</v>
      </c>
      <c r="L181" s="902">
        <v>1005.93173028977</v>
      </c>
      <c r="M181" s="902">
        <v>1004.58709997151</v>
      </c>
      <c r="N181" s="902">
        <v>1005.23006040691</v>
      </c>
      <c r="O181" s="902">
        <v>1005.14409044621</v>
      </c>
      <c r="P181" s="902">
        <v>300.18749962889899</v>
      </c>
      <c r="Q181" s="902">
        <v>300.72783482971897</v>
      </c>
      <c r="R181" s="902">
        <v>300.255150307316</v>
      </c>
      <c r="S181" s="902">
        <v>299.58972386948102</v>
      </c>
      <c r="T181" s="902">
        <v>49.088083810848097</v>
      </c>
      <c r="U181" s="902">
        <v>55.186446842552897</v>
      </c>
      <c r="V181" s="902">
        <v>51.777615597929298</v>
      </c>
      <c r="W181" s="903">
        <v>56.4073290168242</v>
      </c>
      <c r="X181" s="901">
        <v>24.744707691214799</v>
      </c>
      <c r="Y181" s="902">
        <v>26.484357754830398</v>
      </c>
      <c r="Z181" s="902">
        <v>24.821205211502399</v>
      </c>
      <c r="AA181" s="902">
        <v>25.281247595414801</v>
      </c>
      <c r="AB181" s="902">
        <v>1010.15478507199</v>
      </c>
      <c r="AC181" s="902">
        <v>1008.04985135303</v>
      </c>
      <c r="AD181" s="902">
        <v>1008.85317037637</v>
      </c>
      <c r="AE181" s="902">
        <v>1009.07529859694</v>
      </c>
      <c r="AF181" s="902">
        <v>307.925945074997</v>
      </c>
      <c r="AG181" s="902">
        <v>306.79403880993902</v>
      </c>
      <c r="AH181" s="902">
        <v>306.25939953088101</v>
      </c>
      <c r="AI181" s="902">
        <v>305.48133310403398</v>
      </c>
      <c r="AJ181" s="902">
        <v>61.971936830072003</v>
      </c>
      <c r="AK181" s="902">
        <v>66.445623222985304</v>
      </c>
      <c r="AL181" s="902">
        <v>60.9450592068616</v>
      </c>
      <c r="AM181" s="903">
        <v>64.002969866550103</v>
      </c>
      <c r="AV181" s="174"/>
      <c r="AZ181" s="928"/>
      <c r="BA181" s="928"/>
      <c r="BB181" s="928"/>
      <c r="BC181" s="931"/>
      <c r="BD181" s="931"/>
      <c r="BE181" s="931"/>
      <c r="BF181" s="931"/>
    </row>
    <row r="182" spans="1:58">
      <c r="A182" s="150"/>
      <c r="C182" s="9">
        <v>9.0500000000000007</v>
      </c>
      <c r="D182" s="8">
        <v>38.700000000000003</v>
      </c>
      <c r="E182" s="771">
        <v>2.5398618800000001</v>
      </c>
      <c r="F182" s="137">
        <v>0.75</v>
      </c>
      <c r="G182" s="908"/>
      <c r="H182" s="901">
        <v>6.6851149563702803</v>
      </c>
      <c r="I182" s="902">
        <v>8.7416644385621503</v>
      </c>
      <c r="J182" s="902">
        <v>10.5599263680713</v>
      </c>
      <c r="K182" s="902">
        <v>6.6640820004716304</v>
      </c>
      <c r="L182" s="902">
        <v>753.59558942800402</v>
      </c>
      <c r="M182" s="902">
        <v>753.63551347458099</v>
      </c>
      <c r="N182" s="902">
        <v>753.57232230461796</v>
      </c>
      <c r="O182" s="902">
        <v>753.56560765749396</v>
      </c>
      <c r="P182" s="902">
        <v>288.903988500715</v>
      </c>
      <c r="Q182" s="902">
        <v>289.66834105436197</v>
      </c>
      <c r="R182" s="902">
        <v>287.22396695579403</v>
      </c>
      <c r="S182" s="902">
        <v>287.29807925890799</v>
      </c>
      <c r="T182" s="902">
        <v>12.7978040812394</v>
      </c>
      <c r="U182" s="902">
        <v>17.934591165711701</v>
      </c>
      <c r="V182" s="902">
        <v>21.501371546165402</v>
      </c>
      <c r="W182" s="903">
        <v>12.3632155739119</v>
      </c>
      <c r="X182" s="901">
        <v>10.7112895341571</v>
      </c>
      <c r="Y182" s="902">
        <v>12.6027635543189</v>
      </c>
      <c r="Z182" s="902">
        <v>13.1529714123693</v>
      </c>
      <c r="AA182" s="902">
        <v>10.568191519799999</v>
      </c>
      <c r="AB182" s="902">
        <v>756.091246020737</v>
      </c>
      <c r="AC182" s="902">
        <v>755.98279598544605</v>
      </c>
      <c r="AD182" s="902">
        <v>755.98299102655096</v>
      </c>
      <c r="AE182" s="902">
        <v>756.25020993879195</v>
      </c>
      <c r="AF182" s="902">
        <v>298.96853799944699</v>
      </c>
      <c r="AG182" s="902">
        <v>298.953296734991</v>
      </c>
      <c r="AH182" s="902">
        <v>293.71469462002699</v>
      </c>
      <c r="AI182" s="902">
        <v>296.79219688015701</v>
      </c>
      <c r="AJ182" s="902">
        <v>21.937211460530101</v>
      </c>
      <c r="AK182" s="902">
        <v>25.976839665354799</v>
      </c>
      <c r="AL182" s="902">
        <v>25.1433524270521</v>
      </c>
      <c r="AM182" s="903">
        <v>22.583376019780601</v>
      </c>
      <c r="AV182" s="174"/>
      <c r="AZ182" s="928"/>
      <c r="BA182" s="928"/>
      <c r="BB182" s="928"/>
      <c r="BC182" s="931"/>
      <c r="BD182" s="931"/>
      <c r="BE182" s="931"/>
      <c r="BF182" s="931"/>
    </row>
    <row r="183" spans="1:58">
      <c r="A183" s="150"/>
      <c r="C183" s="9">
        <v>28.716999999999999</v>
      </c>
      <c r="D183" s="8">
        <v>77.3</v>
      </c>
      <c r="E183" s="771">
        <v>0.20938370000000001</v>
      </c>
      <c r="F183" s="137">
        <v>0.35</v>
      </c>
      <c r="G183" s="908"/>
      <c r="H183" s="901">
        <v>9.6873965615965503</v>
      </c>
      <c r="I183" s="902">
        <v>13.5396955968183</v>
      </c>
      <c r="J183" s="902">
        <v>23.585101579610299</v>
      </c>
      <c r="K183" s="902">
        <v>10.8697556770964</v>
      </c>
      <c r="L183" s="902">
        <v>990.21824176400105</v>
      </c>
      <c r="M183" s="902">
        <v>978.26803534692499</v>
      </c>
      <c r="N183" s="902">
        <v>976.91236763437098</v>
      </c>
      <c r="O183" s="902">
        <v>990.37271645438705</v>
      </c>
      <c r="P183" s="902">
        <v>290.22014838536302</v>
      </c>
      <c r="Q183" s="902">
        <v>305.99953055852598</v>
      </c>
      <c r="R183" s="902">
        <v>302.84544187794302</v>
      </c>
      <c r="S183" s="902">
        <v>293.00649725048902</v>
      </c>
      <c r="T183" s="902">
        <v>15.098449590668899</v>
      </c>
      <c r="U183" s="902">
        <v>28.9608374113777</v>
      </c>
      <c r="V183" s="902">
        <v>59.993927709623797</v>
      </c>
      <c r="W183" s="903">
        <v>16.343157915811201</v>
      </c>
      <c r="X183" s="901">
        <v>15.885747557311101</v>
      </c>
      <c r="Y183" s="902">
        <v>22.217473116502799</v>
      </c>
      <c r="Z183" s="902">
        <v>27.330433522349001</v>
      </c>
      <c r="AA183" s="902">
        <v>16.389578757462399</v>
      </c>
      <c r="AB183" s="902">
        <v>997.89320572270196</v>
      </c>
      <c r="AC183" s="902">
        <v>985.95508143321194</v>
      </c>
      <c r="AD183" s="902">
        <v>982.95972174376197</v>
      </c>
      <c r="AE183" s="902">
        <v>996.29537322140504</v>
      </c>
      <c r="AF183" s="902">
        <v>302.82578554613002</v>
      </c>
      <c r="AG183" s="902">
        <v>317.411965566334</v>
      </c>
      <c r="AH183" s="902">
        <v>311.33013626832502</v>
      </c>
      <c r="AI183" s="902">
        <v>304.21424953267899</v>
      </c>
      <c r="AJ183" s="902">
        <v>33.003665753461597</v>
      </c>
      <c r="AK183" s="902">
        <v>52.615171202818701</v>
      </c>
      <c r="AL183" s="902">
        <v>75.358638446783203</v>
      </c>
      <c r="AM183" s="903">
        <v>35.722344461367499</v>
      </c>
      <c r="AV183" s="174"/>
      <c r="AZ183" s="928"/>
      <c r="BA183" s="928"/>
      <c r="BB183" s="928"/>
      <c r="BC183" s="931"/>
      <c r="BD183" s="931"/>
      <c r="BE183" s="931"/>
      <c r="BF183" s="931"/>
    </row>
    <row r="184" spans="1:58">
      <c r="A184" s="150"/>
      <c r="C184" s="9">
        <v>3.133</v>
      </c>
      <c r="D184" s="8">
        <v>101.7</v>
      </c>
      <c r="E184" s="771">
        <v>5.1251459999999999E-2</v>
      </c>
      <c r="F184" s="137">
        <v>0.35</v>
      </c>
      <c r="G184" s="908"/>
      <c r="H184" s="901">
        <v>21.1049549593994</v>
      </c>
      <c r="I184" s="902">
        <v>22.950373748533</v>
      </c>
      <c r="J184" s="902">
        <v>21.6465599769632</v>
      </c>
      <c r="K184" s="902">
        <v>22.0762373430385</v>
      </c>
      <c r="L184" s="902">
        <v>1005.93173028977</v>
      </c>
      <c r="M184" s="902">
        <v>1004.58709997151</v>
      </c>
      <c r="N184" s="902">
        <v>1005.23006040691</v>
      </c>
      <c r="O184" s="902">
        <v>1005.14409044621</v>
      </c>
      <c r="P184" s="902">
        <v>300.18749962889899</v>
      </c>
      <c r="Q184" s="902">
        <v>300.72783482971897</v>
      </c>
      <c r="R184" s="902">
        <v>300.255150307316</v>
      </c>
      <c r="S184" s="902">
        <v>299.58972386948102</v>
      </c>
      <c r="T184" s="902">
        <v>49.088083810848097</v>
      </c>
      <c r="U184" s="902">
        <v>55.186446842552897</v>
      </c>
      <c r="V184" s="902">
        <v>51.777615597929298</v>
      </c>
      <c r="W184" s="903">
        <v>56.4073290168242</v>
      </c>
      <c r="X184" s="901">
        <v>25.151196721446901</v>
      </c>
      <c r="Y184" s="902">
        <v>26.916987108786302</v>
      </c>
      <c r="Z184" s="902">
        <v>25.1789921094907</v>
      </c>
      <c r="AA184" s="902">
        <v>25.712011597968399</v>
      </c>
      <c r="AB184" s="902">
        <v>1010.57058231907</v>
      </c>
      <c r="AC184" s="902">
        <v>1008.39676751922</v>
      </c>
      <c r="AD184" s="902">
        <v>1009.22693007738</v>
      </c>
      <c r="AE184" s="902">
        <v>1009.43002841269</v>
      </c>
      <c r="AF184" s="902">
        <v>308.51384040286899</v>
      </c>
      <c r="AG184" s="902">
        <v>307.164723742207</v>
      </c>
      <c r="AH184" s="902">
        <v>306.65824738181101</v>
      </c>
      <c r="AI184" s="902">
        <v>305.80761872791902</v>
      </c>
      <c r="AJ184" s="902">
        <v>63.2769976172101</v>
      </c>
      <c r="AK184" s="902">
        <v>67.821864764896105</v>
      </c>
      <c r="AL184" s="902">
        <v>61.70563999662</v>
      </c>
      <c r="AM184" s="903">
        <v>64.688091899739007</v>
      </c>
      <c r="AV184" s="174"/>
      <c r="AZ184" s="928"/>
      <c r="BA184" s="928"/>
      <c r="BB184" s="928"/>
      <c r="BC184" s="931"/>
      <c r="BD184" s="931"/>
      <c r="BE184" s="931"/>
      <c r="BF184" s="931"/>
    </row>
    <row r="185" spans="1:58">
      <c r="A185" s="150"/>
      <c r="C185" s="9">
        <v>9.0500000000000007</v>
      </c>
      <c r="D185" s="8">
        <v>38.700000000000003</v>
      </c>
      <c r="E185" s="771">
        <v>2.5398618800000001</v>
      </c>
      <c r="F185" s="137">
        <v>0.35</v>
      </c>
      <c r="G185" s="908"/>
      <c r="H185" s="901">
        <v>6.6851149563702803</v>
      </c>
      <c r="I185" s="902">
        <v>8.7416644385621503</v>
      </c>
      <c r="J185" s="902">
        <v>10.5599263680713</v>
      </c>
      <c r="K185" s="902">
        <v>6.6640820004716304</v>
      </c>
      <c r="L185" s="902">
        <v>753.59558942800402</v>
      </c>
      <c r="M185" s="902">
        <v>753.63551347458099</v>
      </c>
      <c r="N185" s="902">
        <v>753.57232230461796</v>
      </c>
      <c r="O185" s="902">
        <v>753.56560765749396</v>
      </c>
      <c r="P185" s="902">
        <v>288.903988500715</v>
      </c>
      <c r="Q185" s="902">
        <v>289.66834105436197</v>
      </c>
      <c r="R185" s="902">
        <v>287.22396695579403</v>
      </c>
      <c r="S185" s="902">
        <v>287.29807925890799</v>
      </c>
      <c r="T185" s="902">
        <v>12.7978040812394</v>
      </c>
      <c r="U185" s="902">
        <v>17.934591165711701</v>
      </c>
      <c r="V185" s="902">
        <v>21.501371546165402</v>
      </c>
      <c r="W185" s="903">
        <v>12.3632155739119</v>
      </c>
      <c r="X185" s="901">
        <v>10.9791136686966</v>
      </c>
      <c r="Y185" s="902">
        <v>13.066328484082501</v>
      </c>
      <c r="Z185" s="902">
        <v>13.4725420997264</v>
      </c>
      <c r="AA185" s="902">
        <v>10.8644338672619</v>
      </c>
      <c r="AB185" s="902">
        <v>756.15762504640895</v>
      </c>
      <c r="AC185" s="902">
        <v>756.06282346369198</v>
      </c>
      <c r="AD185" s="902">
        <v>756.09523953341295</v>
      </c>
      <c r="AE185" s="902">
        <v>756.52285250702903</v>
      </c>
      <c r="AF185" s="902">
        <v>299.315638645614</v>
      </c>
      <c r="AG185" s="902">
        <v>299.512881798796</v>
      </c>
      <c r="AH185" s="902">
        <v>294.083879826817</v>
      </c>
      <c r="AI185" s="902">
        <v>297.14839970568102</v>
      </c>
      <c r="AJ185" s="902">
        <v>22.606206965664501</v>
      </c>
      <c r="AK185" s="902">
        <v>26.469122743625</v>
      </c>
      <c r="AL185" s="902">
        <v>25.482457971891201</v>
      </c>
      <c r="AM185" s="903">
        <v>23.452737745886999</v>
      </c>
      <c r="AV185" s="174"/>
      <c r="AZ185" s="928"/>
      <c r="BA185" s="928"/>
      <c r="BB185" s="928"/>
      <c r="BC185" s="931"/>
      <c r="BD185" s="931"/>
      <c r="BE185" s="931"/>
      <c r="BF185" s="931"/>
    </row>
    <row r="186" spans="1:58">
      <c r="A186" s="150"/>
      <c r="C186" s="9">
        <v>28.716999999999999</v>
      </c>
      <c r="D186" s="8">
        <v>77.3</v>
      </c>
      <c r="E186" s="771">
        <v>0.20938370000000001</v>
      </c>
      <c r="F186" s="137">
        <v>0.25</v>
      </c>
      <c r="G186" s="908"/>
      <c r="H186" s="901">
        <v>9.6873965615965503</v>
      </c>
      <c r="I186" s="902">
        <v>13.5396955968183</v>
      </c>
      <c r="J186" s="902">
        <v>23.585101579610299</v>
      </c>
      <c r="K186" s="902">
        <v>10.8697556770964</v>
      </c>
      <c r="L186" s="902">
        <v>990.21824176400105</v>
      </c>
      <c r="M186" s="902">
        <v>978.26803534692499</v>
      </c>
      <c r="N186" s="902">
        <v>976.91236763437098</v>
      </c>
      <c r="O186" s="902">
        <v>990.37271645438705</v>
      </c>
      <c r="P186" s="902">
        <v>290.22014838536302</v>
      </c>
      <c r="Q186" s="902">
        <v>305.99953055852598</v>
      </c>
      <c r="R186" s="902">
        <v>302.84544187794302</v>
      </c>
      <c r="S186" s="902">
        <v>293.00649725048902</v>
      </c>
      <c r="T186" s="902">
        <v>15.098449590668899</v>
      </c>
      <c r="U186" s="902">
        <v>28.9608374113777</v>
      </c>
      <c r="V186" s="902">
        <v>59.993927709623797</v>
      </c>
      <c r="W186" s="903">
        <v>16.343157915811201</v>
      </c>
      <c r="X186" s="901">
        <v>16.136449579950199</v>
      </c>
      <c r="Y186" s="902">
        <v>22.483965965083598</v>
      </c>
      <c r="Z186" s="902">
        <v>27.458877142195501</v>
      </c>
      <c r="AA186" s="902">
        <v>16.580168715272599</v>
      </c>
      <c r="AB186" s="902">
        <v>998.12377754949796</v>
      </c>
      <c r="AC186" s="902">
        <v>986.16860483192204</v>
      </c>
      <c r="AD186" s="902">
        <v>983.18080082666199</v>
      </c>
      <c r="AE186" s="902">
        <v>996.50739670682799</v>
      </c>
      <c r="AF186" s="902">
        <v>303.240127896677</v>
      </c>
      <c r="AG186" s="902">
        <v>317.60806701371502</v>
      </c>
      <c r="AH186" s="902">
        <v>311.69887675334598</v>
      </c>
      <c r="AI186" s="902">
        <v>304.493147446774</v>
      </c>
      <c r="AJ186" s="902">
        <v>33.7885766002099</v>
      </c>
      <c r="AK186" s="902">
        <v>53.645088407334903</v>
      </c>
      <c r="AL186" s="902">
        <v>75.811394134084495</v>
      </c>
      <c r="AM186" s="903">
        <v>36.367500334921203</v>
      </c>
      <c r="AV186" s="174"/>
      <c r="AZ186" s="928"/>
      <c r="BA186" s="928"/>
      <c r="BB186" s="928"/>
      <c r="BC186" s="931"/>
      <c r="BD186" s="931"/>
      <c r="BE186" s="931"/>
      <c r="BF186" s="931"/>
    </row>
    <row r="187" spans="1:58">
      <c r="A187" s="150"/>
      <c r="C187" s="9">
        <v>3.133</v>
      </c>
      <c r="D187" s="8">
        <v>101.7</v>
      </c>
      <c r="E187" s="771">
        <v>5.1251459999999999E-2</v>
      </c>
      <c r="F187" s="137">
        <v>0.25</v>
      </c>
      <c r="G187" s="908"/>
      <c r="H187" s="901">
        <v>21.1049549593994</v>
      </c>
      <c r="I187" s="902">
        <v>22.950373748533</v>
      </c>
      <c r="J187" s="902">
        <v>21.6465599769632</v>
      </c>
      <c r="K187" s="902">
        <v>22.0762373430385</v>
      </c>
      <c r="L187" s="902">
        <v>1005.93173028977</v>
      </c>
      <c r="M187" s="902">
        <v>1004.58709997151</v>
      </c>
      <c r="N187" s="902">
        <v>1005.23006040691</v>
      </c>
      <c r="O187" s="902">
        <v>1005.14409044621</v>
      </c>
      <c r="P187" s="902">
        <v>300.18749962889899</v>
      </c>
      <c r="Q187" s="902">
        <v>300.72783482971897</v>
      </c>
      <c r="R187" s="902">
        <v>300.255150307316</v>
      </c>
      <c r="S187" s="902">
        <v>299.58972386948102</v>
      </c>
      <c r="T187" s="902">
        <v>49.088083810848097</v>
      </c>
      <c r="U187" s="902">
        <v>55.186446842552897</v>
      </c>
      <c r="V187" s="902">
        <v>51.777615597929298</v>
      </c>
      <c r="W187" s="903">
        <v>56.4073290168242</v>
      </c>
      <c r="X187" s="901">
        <v>25.326774776654901</v>
      </c>
      <c r="Y187" s="902">
        <v>27.082026154483302</v>
      </c>
      <c r="Z187" s="902">
        <v>25.3201989034375</v>
      </c>
      <c r="AA187" s="902">
        <v>25.8728810579263</v>
      </c>
      <c r="AB187" s="902">
        <v>1010.6702462335101</v>
      </c>
      <c r="AC187" s="902">
        <v>1008.4844915026</v>
      </c>
      <c r="AD187" s="902">
        <v>1009.39199486296</v>
      </c>
      <c r="AE187" s="902">
        <v>1009.57569021143</v>
      </c>
      <c r="AF187" s="902">
        <v>308.727299629512</v>
      </c>
      <c r="AG187" s="902">
        <v>307.30966956767998</v>
      </c>
      <c r="AH187" s="902">
        <v>306.83916671013998</v>
      </c>
      <c r="AI187" s="902">
        <v>305.93913361319397</v>
      </c>
      <c r="AJ187" s="902">
        <v>63.801996247896099</v>
      </c>
      <c r="AK187" s="902">
        <v>68.471353426781704</v>
      </c>
      <c r="AL187" s="902">
        <v>62.086511507843397</v>
      </c>
      <c r="AM187" s="903">
        <v>64.956707805288403</v>
      </c>
      <c r="AV187" s="174"/>
      <c r="AZ187" s="928"/>
      <c r="BA187" s="928"/>
      <c r="BB187" s="928"/>
      <c r="BC187" s="931"/>
      <c r="BD187" s="931"/>
      <c r="BE187" s="931"/>
      <c r="BF187" s="931"/>
    </row>
    <row r="188" spans="1:58" ht="13.8" thickBot="1">
      <c r="A188" s="150"/>
      <c r="C188" s="10">
        <v>9.0500000000000007</v>
      </c>
      <c r="D188" s="11">
        <v>38.700000000000003</v>
      </c>
      <c r="E188" s="814">
        <v>2.5398618800000001</v>
      </c>
      <c r="F188" s="202">
        <v>0.25</v>
      </c>
      <c r="G188" s="908"/>
      <c r="H188" s="905">
        <v>6.6851149563702803</v>
      </c>
      <c r="I188" s="906">
        <v>8.7416644385621503</v>
      </c>
      <c r="J188" s="906">
        <v>10.5599263680713</v>
      </c>
      <c r="K188" s="906">
        <v>6.6640820004716304</v>
      </c>
      <c r="L188" s="906">
        <v>753.59558942800402</v>
      </c>
      <c r="M188" s="906">
        <v>753.63551347458099</v>
      </c>
      <c r="N188" s="906">
        <v>753.57232230461796</v>
      </c>
      <c r="O188" s="906">
        <v>753.56560765749396</v>
      </c>
      <c r="P188" s="906">
        <v>288.903988500715</v>
      </c>
      <c r="Q188" s="906">
        <v>289.66834105436197</v>
      </c>
      <c r="R188" s="906">
        <v>287.22396695579403</v>
      </c>
      <c r="S188" s="906">
        <v>287.29807925890799</v>
      </c>
      <c r="T188" s="906">
        <v>12.7978040812394</v>
      </c>
      <c r="U188" s="906">
        <v>17.934591165711701</v>
      </c>
      <c r="V188" s="906">
        <v>21.501371546165402</v>
      </c>
      <c r="W188" s="907">
        <v>12.3632155739119</v>
      </c>
      <c r="X188" s="905">
        <v>11.0880930881669</v>
      </c>
      <c r="Y188" s="906">
        <v>13.270099361324601</v>
      </c>
      <c r="Z188" s="906">
        <v>13.6051844736867</v>
      </c>
      <c r="AA188" s="906">
        <v>11.000531768740601</v>
      </c>
      <c r="AB188" s="906">
        <v>756.18695915189699</v>
      </c>
      <c r="AC188" s="906">
        <v>756.08405521514499</v>
      </c>
      <c r="AD188" s="906">
        <v>756.13104512631503</v>
      </c>
      <c r="AE188" s="906">
        <v>756.62844005993304</v>
      </c>
      <c r="AF188" s="906">
        <v>299.43581824785002</v>
      </c>
      <c r="AG188" s="906">
        <v>299.76719343321599</v>
      </c>
      <c r="AH188" s="906">
        <v>294.22662504148502</v>
      </c>
      <c r="AI188" s="906">
        <v>297.27770954958402</v>
      </c>
      <c r="AJ188" s="906">
        <v>22.869749873311299</v>
      </c>
      <c r="AK188" s="906">
        <v>26.663379302410899</v>
      </c>
      <c r="AL188" s="906">
        <v>25.6251786636346</v>
      </c>
      <c r="AM188" s="907">
        <v>23.734903701828699</v>
      </c>
      <c r="AV188" s="174"/>
      <c r="AZ188" s="928"/>
      <c r="BA188" s="928"/>
      <c r="BB188" s="928"/>
      <c r="BC188" s="931"/>
      <c r="BD188" s="931"/>
      <c r="BE188" s="931"/>
      <c r="BF188" s="931"/>
    </row>
  </sheetData>
  <mergeCells count="2">
    <mergeCell ref="C5:H5"/>
    <mergeCell ref="D11:K11"/>
  </mergeCells>
  <hyperlinks>
    <hyperlink ref="N2" location="NOTES!A1" display="BACK" xr:uid="{00000000-0004-0000-1E00-000000000000}"/>
  </hyperlinks>
  <pageMargins left="0.7" right="0.7" top="0.75" bottom="0.75" header="0.3" footer="0.3"/>
  <pageSetup paperSize="9"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16"/>
  <dimension ref="C2:AT76"/>
  <sheetViews>
    <sheetView topLeftCell="A7" workbookViewId="0">
      <selection activeCell="R22" sqref="R22"/>
    </sheetView>
  </sheetViews>
  <sheetFormatPr defaultColWidth="9.33203125" defaultRowHeight="13.2"/>
  <cols>
    <col min="1" max="1" width="6.33203125" style="3" customWidth="1"/>
    <col min="2" max="2" width="6.6640625" style="3" customWidth="1"/>
    <col min="3" max="3" width="12.44140625" style="3" customWidth="1"/>
    <col min="4" max="4" width="13.44140625" style="3" customWidth="1"/>
    <col min="5" max="5" width="19" style="3" customWidth="1"/>
    <col min="6" max="6" width="14.5546875" style="3" customWidth="1"/>
    <col min="7" max="7" width="18" style="3" customWidth="1"/>
    <col min="8" max="8" width="21.44140625" style="3" customWidth="1"/>
    <col min="9" max="9" width="17.44140625" style="3" customWidth="1"/>
    <col min="10" max="44" width="14.5546875" style="3" customWidth="1"/>
    <col min="45" max="45" width="18.5546875" style="3" customWidth="1"/>
    <col min="46" max="46" width="87.5546875" style="3" customWidth="1"/>
    <col min="47" max="16384" width="9.33203125" style="3"/>
  </cols>
  <sheetData>
    <row r="2" spans="3:14" ht="15">
      <c r="N2" s="412" t="s">
        <v>48</v>
      </c>
    </row>
    <row r="5" spans="3:14" ht="69" customHeight="1">
      <c r="C5" s="1352" t="s">
        <v>0</v>
      </c>
      <c r="D5" s="1353"/>
      <c r="E5" s="1353"/>
      <c r="F5" s="1353"/>
      <c r="G5" s="1353"/>
      <c r="H5" s="1353"/>
      <c r="I5" s="1353"/>
      <c r="J5" s="23"/>
      <c r="K5" s="23"/>
      <c r="L5" s="23"/>
      <c r="M5" s="23"/>
      <c r="N5" s="24"/>
    </row>
    <row r="6" spans="3:14" ht="13.8">
      <c r="C6" s="25"/>
      <c r="D6" s="26"/>
      <c r="E6" s="23"/>
      <c r="F6" s="23"/>
      <c r="G6" s="23"/>
      <c r="H6" s="23"/>
      <c r="I6" s="23"/>
      <c r="J6" s="23"/>
      <c r="K6" s="23"/>
      <c r="L6" s="23"/>
      <c r="M6" s="23"/>
      <c r="N6" s="24"/>
    </row>
    <row r="7" spans="3:14" ht="17.399999999999999">
      <c r="C7" s="1354"/>
      <c r="K7" s="1356"/>
      <c r="L7" s="1357"/>
      <c r="M7" s="1357"/>
      <c r="N7" s="1358"/>
    </row>
    <row r="8" spans="3:14" ht="17.399999999999999">
      <c r="C8" s="1354"/>
      <c r="K8" s="1359" t="s">
        <v>1</v>
      </c>
      <c r="L8" s="1359"/>
      <c r="M8" s="1359"/>
      <c r="N8" s="1360"/>
    </row>
    <row r="9" spans="3:14" ht="17.399999999999999">
      <c r="C9" s="1355"/>
      <c r="D9" s="27"/>
      <c r="E9" s="27"/>
      <c r="F9" s="27"/>
      <c r="G9" s="27"/>
      <c r="H9" s="27"/>
      <c r="I9" s="27"/>
      <c r="J9" s="27"/>
      <c r="K9" s="33"/>
      <c r="L9" s="33"/>
      <c r="M9" s="33"/>
      <c r="N9" s="34"/>
    </row>
    <row r="10" spans="3:14">
      <c r="C10" s="29"/>
      <c r="D10" s="23"/>
      <c r="E10" s="23"/>
      <c r="F10" s="23"/>
      <c r="G10" s="23"/>
      <c r="H10" s="23"/>
      <c r="I10" s="23"/>
      <c r="J10" s="23"/>
      <c r="K10" s="23"/>
      <c r="L10" s="23"/>
      <c r="M10" s="23"/>
      <c r="N10" s="24"/>
    </row>
    <row r="11" spans="3:14" ht="42" customHeight="1">
      <c r="C11" s="30"/>
      <c r="D11" s="1361" t="s">
        <v>580</v>
      </c>
      <c r="E11" s="1361"/>
      <c r="F11" s="1361"/>
      <c r="G11" s="1361"/>
      <c r="H11" s="1361"/>
      <c r="I11" s="1361"/>
      <c r="J11" s="1361"/>
      <c r="K11" s="1361"/>
      <c r="L11" s="1361"/>
      <c r="N11" s="31"/>
    </row>
    <row r="12" spans="3:14">
      <c r="C12" s="32"/>
      <c r="D12" s="27"/>
      <c r="E12" s="27"/>
      <c r="F12" s="27"/>
      <c r="G12" s="27"/>
      <c r="H12" s="27"/>
      <c r="I12" s="27"/>
      <c r="J12" s="27"/>
      <c r="K12" s="27"/>
      <c r="L12" s="27"/>
      <c r="M12" s="27"/>
      <c r="N12" s="28"/>
    </row>
    <row r="13" spans="3:14" ht="17.100000000000001" customHeight="1"/>
    <row r="14" spans="3:14" ht="17.100000000000001" customHeight="1">
      <c r="C14" s="43" t="s">
        <v>598</v>
      </c>
      <c r="D14" s="43"/>
    </row>
    <row r="15" spans="3:14" ht="17.100000000000001" customHeight="1">
      <c r="C15" s="43"/>
      <c r="D15" s="43" t="s">
        <v>74</v>
      </c>
    </row>
    <row r="16" spans="3:14" ht="17.100000000000001" customHeight="1">
      <c r="C16" s="43"/>
      <c r="D16" s="43"/>
      <c r="E16" s="43" t="s">
        <v>75</v>
      </c>
    </row>
    <row r="17" spans="3:46" ht="17.100000000000001" customHeight="1">
      <c r="C17" s="43"/>
      <c r="D17" s="43"/>
      <c r="E17" s="43" t="s">
        <v>76</v>
      </c>
      <c r="AR17" s="157"/>
    </row>
    <row r="18" spans="3:46" ht="16.5" customHeight="1" thickBot="1">
      <c r="C18" s="43"/>
      <c r="D18" s="43"/>
    </row>
    <row r="19" spans="3:46" ht="18" thickBot="1">
      <c r="C19" s="219"/>
      <c r="D19" s="220" t="s">
        <v>50</v>
      </c>
      <c r="E19" s="220"/>
      <c r="F19" s="219"/>
      <c r="G19" s="220"/>
      <c r="H19" s="220"/>
      <c r="I19" s="220"/>
      <c r="J19" s="220"/>
      <c r="K19" s="220"/>
      <c r="L19" s="220"/>
      <c r="M19" s="220"/>
      <c r="N19" s="220"/>
      <c r="O19" s="220"/>
      <c r="P19" s="220"/>
      <c r="Q19" s="220"/>
      <c r="R19" s="220" t="s">
        <v>77</v>
      </c>
      <c r="S19" s="220"/>
      <c r="T19" s="220"/>
      <c r="U19" s="220"/>
      <c r="V19" s="220"/>
      <c r="W19" s="220"/>
      <c r="X19" s="220"/>
      <c r="Y19" s="220"/>
      <c r="Z19" s="220"/>
      <c r="AA19" s="220"/>
      <c r="AB19" s="220"/>
      <c r="AC19" s="220"/>
      <c r="AD19" s="220"/>
      <c r="AE19" s="220"/>
      <c r="AF19" s="220"/>
      <c r="AG19" s="220"/>
      <c r="AH19" s="220"/>
      <c r="AI19" s="220"/>
      <c r="AJ19" s="220"/>
      <c r="AK19" s="220"/>
      <c r="AL19" s="220"/>
      <c r="AM19" s="220"/>
      <c r="AN19" s="220"/>
      <c r="AO19" s="220"/>
      <c r="AP19" s="220"/>
      <c r="AQ19" s="431" t="s">
        <v>51</v>
      </c>
      <c r="AR19" s="220"/>
      <c r="AS19" s="220"/>
      <c r="AT19" s="266" t="s">
        <v>58</v>
      </c>
    </row>
    <row r="20" spans="3:46" ht="27.6">
      <c r="C20" s="241" t="s">
        <v>52</v>
      </c>
      <c r="D20" s="215" t="s">
        <v>53</v>
      </c>
      <c r="E20" s="59" t="s">
        <v>670</v>
      </c>
      <c r="F20" s="440" t="s">
        <v>78</v>
      </c>
      <c r="G20" s="58"/>
      <c r="H20" s="58"/>
      <c r="I20" s="58"/>
      <c r="J20" s="58"/>
      <c r="K20" s="58"/>
      <c r="L20" s="58"/>
      <c r="M20" s="58"/>
      <c r="N20" s="58"/>
      <c r="O20" s="58"/>
      <c r="P20" s="58"/>
      <c r="Q20" s="58"/>
      <c r="R20" s="432" t="s">
        <v>79</v>
      </c>
      <c r="S20" s="58"/>
      <c r="T20" s="58"/>
      <c r="U20" s="58"/>
      <c r="V20" s="58"/>
      <c r="W20" s="58"/>
      <c r="X20" s="58"/>
      <c r="Y20" s="58"/>
      <c r="Z20" s="58"/>
      <c r="AA20" s="58"/>
      <c r="AB20" s="58"/>
      <c r="AC20" s="58"/>
      <c r="AD20" s="58" t="s">
        <v>80</v>
      </c>
      <c r="AE20" s="58"/>
      <c r="AF20" s="58"/>
      <c r="AG20" s="58"/>
      <c r="AH20" s="58"/>
      <c r="AI20" s="58"/>
      <c r="AJ20" s="58"/>
      <c r="AK20" s="58"/>
      <c r="AL20" s="58"/>
      <c r="AM20" s="58"/>
      <c r="AN20" s="58"/>
      <c r="AO20" s="58"/>
      <c r="AP20" s="59" t="s">
        <v>81</v>
      </c>
      <c r="AQ20" s="433" t="s">
        <v>82</v>
      </c>
      <c r="AR20" s="126" t="s">
        <v>83</v>
      </c>
      <c r="AS20" s="434" t="s">
        <v>84</v>
      </c>
      <c r="AT20" s="260"/>
    </row>
    <row r="21" spans="3:46" ht="18">
      <c r="C21" s="248" t="s">
        <v>54</v>
      </c>
      <c r="D21" s="242" t="s">
        <v>55</v>
      </c>
      <c r="E21" s="204" t="s">
        <v>61</v>
      </c>
      <c r="F21" s="263" t="s">
        <v>85</v>
      </c>
      <c r="G21" s="204" t="s">
        <v>86</v>
      </c>
      <c r="H21" s="204" t="s">
        <v>87</v>
      </c>
      <c r="I21" s="204" t="s">
        <v>88</v>
      </c>
      <c r="J21" s="204" t="s">
        <v>89</v>
      </c>
      <c r="K21" s="204" t="s">
        <v>90</v>
      </c>
      <c r="L21" s="204" t="s">
        <v>91</v>
      </c>
      <c r="M21" s="204" t="s">
        <v>92</v>
      </c>
      <c r="N21" s="204" t="s">
        <v>93</v>
      </c>
      <c r="O21" s="204" t="s">
        <v>94</v>
      </c>
      <c r="P21" s="204" t="s">
        <v>95</v>
      </c>
      <c r="Q21" s="204" t="s">
        <v>96</v>
      </c>
      <c r="R21" s="204" t="s">
        <v>85</v>
      </c>
      <c r="S21" s="204" t="s">
        <v>86</v>
      </c>
      <c r="T21" s="204" t="s">
        <v>87</v>
      </c>
      <c r="U21" s="204" t="s">
        <v>88</v>
      </c>
      <c r="V21" s="204" t="s">
        <v>89</v>
      </c>
      <c r="W21" s="204" t="s">
        <v>90</v>
      </c>
      <c r="X21" s="204" t="s">
        <v>91</v>
      </c>
      <c r="Y21" s="204" t="s">
        <v>92</v>
      </c>
      <c r="Z21" s="204" t="s">
        <v>93</v>
      </c>
      <c r="AA21" s="204" t="s">
        <v>94</v>
      </c>
      <c r="AB21" s="204" t="s">
        <v>95</v>
      </c>
      <c r="AC21" s="204" t="s">
        <v>96</v>
      </c>
      <c r="AD21" s="204" t="s">
        <v>85</v>
      </c>
      <c r="AE21" s="204" t="s">
        <v>86</v>
      </c>
      <c r="AF21" s="204" t="s">
        <v>87</v>
      </c>
      <c r="AG21" s="204" t="s">
        <v>88</v>
      </c>
      <c r="AH21" s="204" t="s">
        <v>89</v>
      </c>
      <c r="AI21" s="204" t="s">
        <v>90</v>
      </c>
      <c r="AJ21" s="204" t="s">
        <v>91</v>
      </c>
      <c r="AK21" s="204" t="s">
        <v>92</v>
      </c>
      <c r="AL21" s="204" t="s">
        <v>93</v>
      </c>
      <c r="AM21" s="204" t="s">
        <v>94</v>
      </c>
      <c r="AN21" s="204" t="s">
        <v>95</v>
      </c>
      <c r="AO21" s="204" t="s">
        <v>96</v>
      </c>
      <c r="AP21" s="204" t="s">
        <v>61</v>
      </c>
      <c r="AQ21" s="263" t="s">
        <v>97</v>
      </c>
      <c r="AR21" s="204" t="s">
        <v>61</v>
      </c>
      <c r="AS21" s="435" t="s">
        <v>61</v>
      </c>
      <c r="AT21" s="261"/>
    </row>
    <row r="22" spans="3:46" ht="14.25" customHeight="1">
      <c r="C22" s="82">
        <v>3.133</v>
      </c>
      <c r="D22" s="2">
        <v>101.7</v>
      </c>
      <c r="E22" s="2">
        <v>0.01</v>
      </c>
      <c r="F22" s="191">
        <v>152.76341600000001</v>
      </c>
      <c r="G22" s="61">
        <v>149.898704000001</v>
      </c>
      <c r="H22" s="80">
        <v>221.92918400000099</v>
      </c>
      <c r="I22" s="80">
        <v>263.51909600000101</v>
      </c>
      <c r="J22" s="80">
        <v>211.805984</v>
      </c>
      <c r="K22" s="80">
        <v>129.48012</v>
      </c>
      <c r="L22" s="80">
        <v>140.30801600000001</v>
      </c>
      <c r="M22" s="80">
        <v>158.00970400000099</v>
      </c>
      <c r="N22" s="80">
        <v>195.683696</v>
      </c>
      <c r="O22" s="80">
        <v>268.214608</v>
      </c>
      <c r="P22" s="80">
        <v>282.33376800000002</v>
      </c>
      <c r="Q22" s="80">
        <v>236.40456800000001</v>
      </c>
      <c r="R22" s="80">
        <v>25.958278133333401</v>
      </c>
      <c r="S22" s="80">
        <v>26.475406933333399</v>
      </c>
      <c r="T22" s="80">
        <v>26.793256</v>
      </c>
      <c r="U22" s="80">
        <v>26.9734941333334</v>
      </c>
      <c r="V22" s="80">
        <v>27.123524000000099</v>
      </c>
      <c r="W22" s="80">
        <v>26.977765333333299</v>
      </c>
      <c r="X22" s="80">
        <v>26.5016453333334</v>
      </c>
      <c r="Y22" s="80">
        <v>26.363846400000099</v>
      </c>
      <c r="Z22" s="80">
        <v>26.2731144000001</v>
      </c>
      <c r="AA22" s="80">
        <v>26.229666399999999</v>
      </c>
      <c r="AB22" s="80">
        <v>26.0075176</v>
      </c>
      <c r="AC22" s="80">
        <v>25.803972000000002</v>
      </c>
      <c r="AD22" s="80">
        <v>5.8128250908363004</v>
      </c>
      <c r="AE22" s="80">
        <v>6.0844064101637896</v>
      </c>
      <c r="AF22" s="80">
        <v>6.2575907360259997</v>
      </c>
      <c r="AG22" s="80">
        <v>6.3579771701612602</v>
      </c>
      <c r="AH22" s="80">
        <v>6.4427657292143801</v>
      </c>
      <c r="AI22" s="80">
        <v>6.36037551415835</v>
      </c>
      <c r="AJ22" s="80">
        <v>6.0985194140846204</v>
      </c>
      <c r="AK22" s="80">
        <v>6.0247644121982198</v>
      </c>
      <c r="AL22" s="80">
        <v>5.9766890335076699</v>
      </c>
      <c r="AM22" s="80">
        <v>5.9538036421565401</v>
      </c>
      <c r="AN22" s="80">
        <v>5.8381533746257199</v>
      </c>
      <c r="AO22" s="80">
        <v>5.7341611272120296</v>
      </c>
      <c r="AP22" s="61">
        <v>4.5365436849750704</v>
      </c>
      <c r="AQ22" s="191">
        <v>99.151171860000005</v>
      </c>
      <c r="AR22" s="61">
        <v>9.9999314588557191E-3</v>
      </c>
      <c r="AS22" s="436">
        <f t="shared" ref="AS22:AS61" si="0">100*(AR22-E22)/E22</f>
        <v>-6.8541144281064614E-4</v>
      </c>
      <c r="AT22" s="437" t="s">
        <v>98</v>
      </c>
    </row>
    <row r="23" spans="3:46" ht="14.25" customHeight="1">
      <c r="C23" s="82">
        <v>3.133</v>
      </c>
      <c r="D23" s="2">
        <v>101.7</v>
      </c>
      <c r="E23" s="2">
        <v>0.1</v>
      </c>
      <c r="F23" s="191">
        <v>152.76341600000001</v>
      </c>
      <c r="G23" s="61">
        <v>149.898704000001</v>
      </c>
      <c r="H23" s="80">
        <v>221.92918400000099</v>
      </c>
      <c r="I23" s="80">
        <v>263.51909600000101</v>
      </c>
      <c r="J23" s="80">
        <v>211.805984</v>
      </c>
      <c r="K23" s="80">
        <v>129.48012</v>
      </c>
      <c r="L23" s="80">
        <v>140.30801600000001</v>
      </c>
      <c r="M23" s="80">
        <v>158.00970400000099</v>
      </c>
      <c r="N23" s="80">
        <v>195.683696</v>
      </c>
      <c r="O23" s="80">
        <v>268.214608</v>
      </c>
      <c r="P23" s="80">
        <v>282.33376800000002</v>
      </c>
      <c r="Q23" s="80">
        <v>236.40456800000001</v>
      </c>
      <c r="R23" s="80">
        <v>25.958278133333401</v>
      </c>
      <c r="S23" s="80">
        <v>26.475406933333399</v>
      </c>
      <c r="T23" s="80">
        <v>26.793256</v>
      </c>
      <c r="U23" s="80">
        <v>26.9734941333334</v>
      </c>
      <c r="V23" s="80">
        <v>27.123524000000099</v>
      </c>
      <c r="W23" s="80">
        <v>26.977765333333299</v>
      </c>
      <c r="X23" s="80">
        <v>26.5016453333334</v>
      </c>
      <c r="Y23" s="80">
        <v>26.363846400000099</v>
      </c>
      <c r="Z23" s="80">
        <v>26.2731144000001</v>
      </c>
      <c r="AA23" s="80">
        <v>26.229666399999999</v>
      </c>
      <c r="AB23" s="80">
        <v>26.0075176</v>
      </c>
      <c r="AC23" s="80">
        <v>25.803972000000002</v>
      </c>
      <c r="AD23" s="80">
        <v>5.8128250908363004</v>
      </c>
      <c r="AE23" s="80">
        <v>6.0844064101637896</v>
      </c>
      <c r="AF23" s="80">
        <v>6.2575907360259997</v>
      </c>
      <c r="AG23" s="80">
        <v>6.3579771701612602</v>
      </c>
      <c r="AH23" s="80">
        <v>6.4427657292143801</v>
      </c>
      <c r="AI23" s="80">
        <v>6.36037551415835</v>
      </c>
      <c r="AJ23" s="80">
        <v>6.0985194140846204</v>
      </c>
      <c r="AK23" s="80">
        <v>6.0247644121982198</v>
      </c>
      <c r="AL23" s="80">
        <v>5.9766890335076699</v>
      </c>
      <c r="AM23" s="80">
        <v>5.9538036421565401</v>
      </c>
      <c r="AN23" s="80">
        <v>5.8381533746257199</v>
      </c>
      <c r="AO23" s="80">
        <v>5.7341611272120296</v>
      </c>
      <c r="AP23" s="61">
        <v>4.5365436849750704</v>
      </c>
      <c r="AQ23" s="191">
        <v>34.647981229999999</v>
      </c>
      <c r="AR23" s="61">
        <v>0.100000112237966</v>
      </c>
      <c r="AS23" s="83">
        <f t="shared" si="0"/>
        <v>1.1223796599069136E-4</v>
      </c>
      <c r="AT23" s="437" t="s">
        <v>99</v>
      </c>
    </row>
    <row r="24" spans="3:46" ht="14.25" customHeight="1">
      <c r="C24" s="82">
        <v>3.133</v>
      </c>
      <c r="D24" s="2">
        <v>101.7</v>
      </c>
      <c r="E24" s="2">
        <v>0.15</v>
      </c>
      <c r="F24" s="191">
        <v>152.76341600000001</v>
      </c>
      <c r="G24" s="61">
        <v>149.898704000001</v>
      </c>
      <c r="H24" s="80">
        <v>221.92918400000099</v>
      </c>
      <c r="I24" s="80">
        <v>263.51909600000101</v>
      </c>
      <c r="J24" s="80">
        <v>211.805984</v>
      </c>
      <c r="K24" s="80">
        <v>129.48012</v>
      </c>
      <c r="L24" s="80">
        <v>140.30801600000001</v>
      </c>
      <c r="M24" s="80">
        <v>158.00970400000099</v>
      </c>
      <c r="N24" s="80">
        <v>195.683696</v>
      </c>
      <c r="O24" s="80">
        <v>268.214608</v>
      </c>
      <c r="P24" s="80">
        <v>282.33376800000002</v>
      </c>
      <c r="Q24" s="80">
        <v>236.40456800000001</v>
      </c>
      <c r="R24" s="80">
        <v>25.958278133333401</v>
      </c>
      <c r="S24" s="80">
        <v>26.475406933333399</v>
      </c>
      <c r="T24" s="80">
        <v>26.793256</v>
      </c>
      <c r="U24" s="80">
        <v>26.9734941333334</v>
      </c>
      <c r="V24" s="80">
        <v>27.123524000000099</v>
      </c>
      <c r="W24" s="80">
        <v>26.977765333333299</v>
      </c>
      <c r="X24" s="80">
        <v>26.5016453333334</v>
      </c>
      <c r="Y24" s="80">
        <v>26.363846400000099</v>
      </c>
      <c r="Z24" s="80">
        <v>26.2731144000001</v>
      </c>
      <c r="AA24" s="80">
        <v>26.229666399999999</v>
      </c>
      <c r="AB24" s="80">
        <v>26.0075176</v>
      </c>
      <c r="AC24" s="80">
        <v>25.803972000000002</v>
      </c>
      <c r="AD24" s="80">
        <v>5.8128250908363004</v>
      </c>
      <c r="AE24" s="80">
        <v>6.0844064101637896</v>
      </c>
      <c r="AF24" s="80">
        <v>6.2575907360259997</v>
      </c>
      <c r="AG24" s="80">
        <v>6.3579771701612602</v>
      </c>
      <c r="AH24" s="80">
        <v>6.4427657292143801</v>
      </c>
      <c r="AI24" s="80">
        <v>6.36037551415835</v>
      </c>
      <c r="AJ24" s="80">
        <v>6.0985194140846204</v>
      </c>
      <c r="AK24" s="80">
        <v>6.0247644121982198</v>
      </c>
      <c r="AL24" s="80">
        <v>5.9766890335076699</v>
      </c>
      <c r="AM24" s="80">
        <v>5.9538036421565401</v>
      </c>
      <c r="AN24" s="80">
        <v>5.8381533746257199</v>
      </c>
      <c r="AO24" s="80">
        <v>5.7341611272120296</v>
      </c>
      <c r="AP24" s="61">
        <v>4.5365436849750704</v>
      </c>
      <c r="AQ24" s="191">
        <v>27.763620100000001</v>
      </c>
      <c r="AR24" s="61">
        <v>0.15000034065587101</v>
      </c>
      <c r="AS24" s="83">
        <f t="shared" si="0"/>
        <v>2.2710391400782015E-4</v>
      </c>
      <c r="AT24" s="437" t="s">
        <v>100</v>
      </c>
    </row>
    <row r="25" spans="3:46" ht="14.25" customHeight="1">
      <c r="C25" s="82">
        <v>3.133</v>
      </c>
      <c r="D25" s="2">
        <v>101.7</v>
      </c>
      <c r="E25" s="2">
        <v>0.3</v>
      </c>
      <c r="F25" s="191">
        <v>152.76341600000001</v>
      </c>
      <c r="G25" s="61">
        <v>149.898704000001</v>
      </c>
      <c r="H25" s="80">
        <v>221.92918400000099</v>
      </c>
      <c r="I25" s="80">
        <v>263.51909600000101</v>
      </c>
      <c r="J25" s="80">
        <v>211.805984</v>
      </c>
      <c r="K25" s="80">
        <v>129.48012</v>
      </c>
      <c r="L25" s="80">
        <v>140.30801600000001</v>
      </c>
      <c r="M25" s="80">
        <v>158.00970400000099</v>
      </c>
      <c r="N25" s="80">
        <v>195.683696</v>
      </c>
      <c r="O25" s="80">
        <v>268.214608</v>
      </c>
      <c r="P25" s="80">
        <v>282.33376800000002</v>
      </c>
      <c r="Q25" s="80">
        <v>236.40456800000001</v>
      </c>
      <c r="R25" s="80">
        <v>25.958278133333401</v>
      </c>
      <c r="S25" s="80">
        <v>26.475406933333399</v>
      </c>
      <c r="T25" s="80">
        <v>26.793256</v>
      </c>
      <c r="U25" s="80">
        <v>26.9734941333334</v>
      </c>
      <c r="V25" s="80">
        <v>27.123524000000099</v>
      </c>
      <c r="W25" s="80">
        <v>26.977765333333299</v>
      </c>
      <c r="X25" s="80">
        <v>26.5016453333334</v>
      </c>
      <c r="Y25" s="80">
        <v>26.363846400000099</v>
      </c>
      <c r="Z25" s="80">
        <v>26.2731144000001</v>
      </c>
      <c r="AA25" s="80">
        <v>26.229666399999999</v>
      </c>
      <c r="AB25" s="80">
        <v>26.0075176</v>
      </c>
      <c r="AC25" s="80">
        <v>25.803972000000002</v>
      </c>
      <c r="AD25" s="80">
        <v>5.8128250908363004</v>
      </c>
      <c r="AE25" s="80">
        <v>6.0844064101637896</v>
      </c>
      <c r="AF25" s="80">
        <v>6.2575907360259997</v>
      </c>
      <c r="AG25" s="80">
        <v>6.3579771701612602</v>
      </c>
      <c r="AH25" s="80">
        <v>6.4427657292143801</v>
      </c>
      <c r="AI25" s="80">
        <v>6.36037551415835</v>
      </c>
      <c r="AJ25" s="80">
        <v>6.0985194140846204</v>
      </c>
      <c r="AK25" s="80">
        <v>6.0247644121982198</v>
      </c>
      <c r="AL25" s="80">
        <v>5.9766890335076699</v>
      </c>
      <c r="AM25" s="80">
        <v>5.9538036421565401</v>
      </c>
      <c r="AN25" s="80">
        <v>5.8381533746257199</v>
      </c>
      <c r="AO25" s="80">
        <v>5.7341611272120296</v>
      </c>
      <c r="AP25" s="61">
        <v>4.5365436849750704</v>
      </c>
      <c r="AQ25" s="191">
        <v>18.262543640000001</v>
      </c>
      <c r="AR25" s="61">
        <v>0.29999981018004501</v>
      </c>
      <c r="AS25" s="83">
        <f t="shared" si="0"/>
        <v>-6.3273318325525934E-5</v>
      </c>
      <c r="AT25" s="83"/>
    </row>
    <row r="26" spans="3:46" ht="14.25" customHeight="1">
      <c r="C26" s="82">
        <v>3.133</v>
      </c>
      <c r="D26" s="2">
        <v>101.7</v>
      </c>
      <c r="E26" s="2">
        <v>0.35</v>
      </c>
      <c r="F26" s="191">
        <v>152.76341600000001</v>
      </c>
      <c r="G26" s="61">
        <v>149.898704000001</v>
      </c>
      <c r="H26" s="80">
        <v>221.92918400000099</v>
      </c>
      <c r="I26" s="80">
        <v>263.51909600000101</v>
      </c>
      <c r="J26" s="80">
        <v>211.805984</v>
      </c>
      <c r="K26" s="80">
        <v>129.48012</v>
      </c>
      <c r="L26" s="80">
        <v>140.30801600000001</v>
      </c>
      <c r="M26" s="80">
        <v>158.00970400000099</v>
      </c>
      <c r="N26" s="80">
        <v>195.683696</v>
      </c>
      <c r="O26" s="80">
        <v>268.214608</v>
      </c>
      <c r="P26" s="80">
        <v>282.33376800000002</v>
      </c>
      <c r="Q26" s="80">
        <v>236.40456800000001</v>
      </c>
      <c r="R26" s="80">
        <v>25.958278133333401</v>
      </c>
      <c r="S26" s="80">
        <v>26.475406933333399</v>
      </c>
      <c r="T26" s="80">
        <v>26.793256</v>
      </c>
      <c r="U26" s="80">
        <v>26.9734941333334</v>
      </c>
      <c r="V26" s="80">
        <v>27.123524000000099</v>
      </c>
      <c r="W26" s="80">
        <v>26.977765333333299</v>
      </c>
      <c r="X26" s="80">
        <v>26.5016453333334</v>
      </c>
      <c r="Y26" s="80">
        <v>26.363846400000099</v>
      </c>
      <c r="Z26" s="80">
        <v>26.2731144000001</v>
      </c>
      <c r="AA26" s="80">
        <v>26.229666399999999</v>
      </c>
      <c r="AB26" s="80">
        <v>26.0075176</v>
      </c>
      <c r="AC26" s="80">
        <v>25.803972000000002</v>
      </c>
      <c r="AD26" s="80">
        <v>5.8128250908363004</v>
      </c>
      <c r="AE26" s="80">
        <v>6.0844064101637896</v>
      </c>
      <c r="AF26" s="80">
        <v>6.2575907360259997</v>
      </c>
      <c r="AG26" s="80">
        <v>6.3579771701612602</v>
      </c>
      <c r="AH26" s="80">
        <v>6.4427657292143801</v>
      </c>
      <c r="AI26" s="80">
        <v>6.36037551415835</v>
      </c>
      <c r="AJ26" s="80">
        <v>6.0985194140846204</v>
      </c>
      <c r="AK26" s="80">
        <v>6.0247644121982198</v>
      </c>
      <c r="AL26" s="80">
        <v>5.9766890335076699</v>
      </c>
      <c r="AM26" s="80">
        <v>5.9538036421565401</v>
      </c>
      <c r="AN26" s="80">
        <v>5.8381533746257199</v>
      </c>
      <c r="AO26" s="80">
        <v>5.7341611272120296</v>
      </c>
      <c r="AP26" s="61">
        <v>4.5365436849750704</v>
      </c>
      <c r="AQ26" s="191">
        <v>16.494932290000001</v>
      </c>
      <c r="AR26" s="61">
        <v>0.35000109811631003</v>
      </c>
      <c r="AS26" s="83">
        <f t="shared" si="0"/>
        <v>3.1374751715710204E-4</v>
      </c>
      <c r="AT26" s="83"/>
    </row>
    <row r="27" spans="3:46" ht="14.25" customHeight="1">
      <c r="C27" s="84">
        <v>22.9</v>
      </c>
      <c r="D27" s="2">
        <v>-43.23</v>
      </c>
      <c r="E27" s="2">
        <v>0.01</v>
      </c>
      <c r="F27" s="191">
        <v>59.598962</v>
      </c>
      <c r="G27" s="61">
        <v>36.780200000000001</v>
      </c>
      <c r="H27" s="80">
        <v>42.961965999999997</v>
      </c>
      <c r="I27" s="80">
        <v>36.475464000000002</v>
      </c>
      <c r="J27" s="80">
        <v>31.429894000000001</v>
      </c>
      <c r="K27" s="80">
        <v>18.750095999999999</v>
      </c>
      <c r="L27" s="80">
        <v>21.15719</v>
      </c>
      <c r="M27" s="80">
        <v>34.663559999999997</v>
      </c>
      <c r="N27" s="80">
        <v>63.1970519999999</v>
      </c>
      <c r="O27" s="80">
        <v>94.937566000000004</v>
      </c>
      <c r="P27" s="80">
        <v>103.11694</v>
      </c>
      <c r="Q27" s="80">
        <v>83.854669999999999</v>
      </c>
      <c r="R27" s="80">
        <v>22.788562666666699</v>
      </c>
      <c r="S27" s="80">
        <v>22.380848</v>
      </c>
      <c r="T27" s="80">
        <v>22.471970666666699</v>
      </c>
      <c r="U27" s="80">
        <v>22.756239999999998</v>
      </c>
      <c r="V27" s="80">
        <v>23.594776</v>
      </c>
      <c r="W27" s="80">
        <v>24.834575999999998</v>
      </c>
      <c r="X27" s="80">
        <v>25.5370186666667</v>
      </c>
      <c r="Y27" s="80">
        <v>26.135736000000001</v>
      </c>
      <c r="Z27" s="80">
        <v>26.425832</v>
      </c>
      <c r="AA27" s="80">
        <v>25.978560000000002</v>
      </c>
      <c r="AB27" s="80">
        <v>24.914818666666701</v>
      </c>
      <c r="AC27" s="80">
        <v>23.708453333333399</v>
      </c>
      <c r="AD27" s="80">
        <v>4.3937400994521898</v>
      </c>
      <c r="AE27" s="80">
        <v>4.2383736314982601</v>
      </c>
      <c r="AF27" s="80">
        <v>4.2726137082961397</v>
      </c>
      <c r="AG27" s="80">
        <v>4.3812178416625098</v>
      </c>
      <c r="AH27" s="80">
        <v>4.7179267753064202</v>
      </c>
      <c r="AI27" s="80">
        <v>5.2637505268402602</v>
      </c>
      <c r="AJ27" s="80">
        <v>5.6005762153674699</v>
      </c>
      <c r="AK27" s="80">
        <v>5.9046266914003196</v>
      </c>
      <c r="AL27" s="80">
        <v>6.0578303346210598</v>
      </c>
      <c r="AM27" s="80">
        <v>5.8232445415969796</v>
      </c>
      <c r="AN27" s="80">
        <v>5.3011788907943798</v>
      </c>
      <c r="AO27" s="80">
        <v>4.7655224251622599</v>
      </c>
      <c r="AP27" s="61">
        <v>1.4177335289502899</v>
      </c>
      <c r="AQ27" s="438">
        <v>50.639304000000003</v>
      </c>
      <c r="AR27" s="61">
        <v>1.00000938599871E-2</v>
      </c>
      <c r="AS27" s="83">
        <f t="shared" si="0"/>
        <v>9.3859987100250453E-4</v>
      </c>
      <c r="AT27" s="142"/>
    </row>
    <row r="28" spans="3:46" ht="14.25" customHeight="1">
      <c r="C28" s="84">
        <v>22.9</v>
      </c>
      <c r="D28" s="2">
        <v>-43.23</v>
      </c>
      <c r="E28" s="2">
        <v>0.1</v>
      </c>
      <c r="F28" s="191">
        <v>59.598962</v>
      </c>
      <c r="G28" s="61">
        <v>36.780200000000001</v>
      </c>
      <c r="H28" s="80">
        <v>42.961965999999997</v>
      </c>
      <c r="I28" s="80">
        <v>36.475464000000002</v>
      </c>
      <c r="J28" s="80">
        <v>31.429894000000001</v>
      </c>
      <c r="K28" s="80">
        <v>18.750095999999999</v>
      </c>
      <c r="L28" s="80">
        <v>21.15719</v>
      </c>
      <c r="M28" s="80">
        <v>34.663559999999997</v>
      </c>
      <c r="N28" s="80">
        <v>63.1970519999999</v>
      </c>
      <c r="O28" s="80">
        <v>94.937566000000004</v>
      </c>
      <c r="P28" s="80">
        <v>103.11694</v>
      </c>
      <c r="Q28" s="80">
        <v>83.854669999999999</v>
      </c>
      <c r="R28" s="80">
        <v>22.788562666666699</v>
      </c>
      <c r="S28" s="80">
        <v>22.380848</v>
      </c>
      <c r="T28" s="80">
        <v>22.471970666666699</v>
      </c>
      <c r="U28" s="80">
        <v>22.756239999999998</v>
      </c>
      <c r="V28" s="80">
        <v>23.594776</v>
      </c>
      <c r="W28" s="80">
        <v>24.834575999999998</v>
      </c>
      <c r="X28" s="80">
        <v>25.5370186666667</v>
      </c>
      <c r="Y28" s="80">
        <v>26.135736000000001</v>
      </c>
      <c r="Z28" s="80">
        <v>26.425832</v>
      </c>
      <c r="AA28" s="80">
        <v>25.978560000000002</v>
      </c>
      <c r="AB28" s="80">
        <v>24.914818666666701</v>
      </c>
      <c r="AC28" s="80">
        <v>23.708453333333399</v>
      </c>
      <c r="AD28" s="80">
        <v>4.3937400994521898</v>
      </c>
      <c r="AE28" s="80">
        <v>4.2383736314982601</v>
      </c>
      <c r="AF28" s="80">
        <v>4.2726137082961397</v>
      </c>
      <c r="AG28" s="80">
        <v>4.3812178416625098</v>
      </c>
      <c r="AH28" s="80">
        <v>4.7179267753064202</v>
      </c>
      <c r="AI28" s="80">
        <v>5.2637505268402602</v>
      </c>
      <c r="AJ28" s="80">
        <v>5.6005762153674699</v>
      </c>
      <c r="AK28" s="80">
        <v>5.9046266914003196</v>
      </c>
      <c r="AL28" s="80">
        <v>6.0578303346210598</v>
      </c>
      <c r="AM28" s="80">
        <v>5.8232445415969796</v>
      </c>
      <c r="AN28" s="80">
        <v>5.3011788907943798</v>
      </c>
      <c r="AO28" s="80">
        <v>4.7655224251622599</v>
      </c>
      <c r="AP28" s="61">
        <v>1.4177335289502899</v>
      </c>
      <c r="AQ28" s="191">
        <v>14.58963041</v>
      </c>
      <c r="AR28" s="61">
        <v>0.10000018637655</v>
      </c>
      <c r="AS28" s="83">
        <f t="shared" si="0"/>
        <v>1.8637654999875686E-4</v>
      </c>
      <c r="AT28" s="83"/>
    </row>
    <row r="29" spans="3:46" ht="14.25" customHeight="1">
      <c r="C29" s="84">
        <v>22.9</v>
      </c>
      <c r="D29" s="2">
        <v>-43.23</v>
      </c>
      <c r="E29" s="2">
        <v>0.15</v>
      </c>
      <c r="F29" s="191">
        <v>59.598962</v>
      </c>
      <c r="G29" s="61">
        <v>36.780200000000001</v>
      </c>
      <c r="H29" s="80">
        <v>42.961965999999997</v>
      </c>
      <c r="I29" s="80">
        <v>36.475464000000002</v>
      </c>
      <c r="J29" s="80">
        <v>31.429894000000001</v>
      </c>
      <c r="K29" s="80">
        <v>18.750095999999999</v>
      </c>
      <c r="L29" s="80">
        <v>21.15719</v>
      </c>
      <c r="M29" s="80">
        <v>34.663559999999997</v>
      </c>
      <c r="N29" s="80">
        <v>63.1970519999999</v>
      </c>
      <c r="O29" s="80">
        <v>94.937566000000004</v>
      </c>
      <c r="P29" s="80">
        <v>103.11694</v>
      </c>
      <c r="Q29" s="80">
        <v>83.854669999999999</v>
      </c>
      <c r="R29" s="80">
        <v>22.788562666666699</v>
      </c>
      <c r="S29" s="80">
        <v>22.380848</v>
      </c>
      <c r="T29" s="80">
        <v>22.471970666666699</v>
      </c>
      <c r="U29" s="80">
        <v>22.756239999999998</v>
      </c>
      <c r="V29" s="80">
        <v>23.594776</v>
      </c>
      <c r="W29" s="80">
        <v>24.834575999999998</v>
      </c>
      <c r="X29" s="80">
        <v>25.5370186666667</v>
      </c>
      <c r="Y29" s="80">
        <v>26.135736000000001</v>
      </c>
      <c r="Z29" s="80">
        <v>26.425832</v>
      </c>
      <c r="AA29" s="80">
        <v>25.978560000000002</v>
      </c>
      <c r="AB29" s="80">
        <v>24.914818666666701</v>
      </c>
      <c r="AC29" s="80">
        <v>23.708453333333399</v>
      </c>
      <c r="AD29" s="80">
        <v>4.3937400994521898</v>
      </c>
      <c r="AE29" s="80">
        <v>4.2383736314982601</v>
      </c>
      <c r="AF29" s="80">
        <v>4.2726137082961397</v>
      </c>
      <c r="AG29" s="80">
        <v>4.3812178416625098</v>
      </c>
      <c r="AH29" s="80">
        <v>4.7179267753064202</v>
      </c>
      <c r="AI29" s="80">
        <v>5.2637505268402602</v>
      </c>
      <c r="AJ29" s="80">
        <v>5.6005762153674699</v>
      </c>
      <c r="AK29" s="80">
        <v>5.9046266914003196</v>
      </c>
      <c r="AL29" s="80">
        <v>6.0578303346210598</v>
      </c>
      <c r="AM29" s="80">
        <v>5.8232445415969796</v>
      </c>
      <c r="AN29" s="80">
        <v>5.3011788907943798</v>
      </c>
      <c r="AO29" s="80">
        <v>4.7655224251622599</v>
      </c>
      <c r="AP29" s="61">
        <v>1.4177335289502899</v>
      </c>
      <c r="AQ29" s="191">
        <v>11.005100819999999</v>
      </c>
      <c r="AR29" s="61">
        <v>0.149999944632808</v>
      </c>
      <c r="AS29" s="83">
        <f t="shared" si="0"/>
        <v>-3.6911461331889939E-5</v>
      </c>
      <c r="AT29" s="83"/>
    </row>
    <row r="30" spans="3:46" ht="14.25" customHeight="1">
      <c r="C30" s="84">
        <v>22.9</v>
      </c>
      <c r="D30" s="2">
        <v>-43.23</v>
      </c>
      <c r="E30" s="2">
        <v>0.3</v>
      </c>
      <c r="F30" s="191">
        <v>59.598962</v>
      </c>
      <c r="G30" s="61">
        <v>36.780200000000001</v>
      </c>
      <c r="H30" s="80">
        <v>42.961965999999997</v>
      </c>
      <c r="I30" s="80">
        <v>36.475464000000002</v>
      </c>
      <c r="J30" s="80">
        <v>31.429894000000001</v>
      </c>
      <c r="K30" s="80">
        <v>18.750095999999999</v>
      </c>
      <c r="L30" s="80">
        <v>21.15719</v>
      </c>
      <c r="M30" s="80">
        <v>34.663559999999997</v>
      </c>
      <c r="N30" s="80">
        <v>63.1970519999999</v>
      </c>
      <c r="O30" s="80">
        <v>94.937566000000004</v>
      </c>
      <c r="P30" s="80">
        <v>103.11694</v>
      </c>
      <c r="Q30" s="80">
        <v>83.854669999999999</v>
      </c>
      <c r="R30" s="80">
        <v>22.788562666666699</v>
      </c>
      <c r="S30" s="80">
        <v>22.380848</v>
      </c>
      <c r="T30" s="80">
        <v>22.471970666666699</v>
      </c>
      <c r="U30" s="80">
        <v>22.756239999999998</v>
      </c>
      <c r="V30" s="80">
        <v>23.594776</v>
      </c>
      <c r="W30" s="80">
        <v>24.834575999999998</v>
      </c>
      <c r="X30" s="80">
        <v>25.5370186666667</v>
      </c>
      <c r="Y30" s="80">
        <v>26.135736000000001</v>
      </c>
      <c r="Z30" s="80">
        <v>26.425832</v>
      </c>
      <c r="AA30" s="80">
        <v>25.978560000000002</v>
      </c>
      <c r="AB30" s="80">
        <v>24.914818666666701</v>
      </c>
      <c r="AC30" s="80">
        <v>23.708453333333399</v>
      </c>
      <c r="AD30" s="80">
        <v>4.3937400994521898</v>
      </c>
      <c r="AE30" s="80">
        <v>4.2383736314982601</v>
      </c>
      <c r="AF30" s="80">
        <v>4.2726137082961397</v>
      </c>
      <c r="AG30" s="80">
        <v>4.3812178416625098</v>
      </c>
      <c r="AH30" s="80">
        <v>4.7179267753064202</v>
      </c>
      <c r="AI30" s="80">
        <v>5.2637505268402602</v>
      </c>
      <c r="AJ30" s="80">
        <v>5.6005762153674699</v>
      </c>
      <c r="AK30" s="80">
        <v>5.9046266914003196</v>
      </c>
      <c r="AL30" s="80">
        <v>6.0578303346210598</v>
      </c>
      <c r="AM30" s="80">
        <v>5.8232445415969796</v>
      </c>
      <c r="AN30" s="80">
        <v>5.3011788907943798</v>
      </c>
      <c r="AO30" s="80">
        <v>4.7655224251622599</v>
      </c>
      <c r="AP30" s="61">
        <v>1.4177335289502899</v>
      </c>
      <c r="AQ30" s="191">
        <v>6.23796236</v>
      </c>
      <c r="AR30" s="61">
        <v>0.30000289203819802</v>
      </c>
      <c r="AS30" s="83">
        <f t="shared" si="0"/>
        <v>9.640127326774699E-4</v>
      </c>
      <c r="AT30" s="83"/>
    </row>
    <row r="31" spans="3:46" ht="14.25" customHeight="1">
      <c r="C31" s="84">
        <v>22.9</v>
      </c>
      <c r="D31" s="2">
        <v>-43.23</v>
      </c>
      <c r="E31" s="2">
        <v>0.35</v>
      </c>
      <c r="F31" s="191">
        <v>59.598962</v>
      </c>
      <c r="G31" s="61">
        <v>36.780200000000001</v>
      </c>
      <c r="H31" s="80">
        <v>42.961965999999997</v>
      </c>
      <c r="I31" s="80">
        <v>36.475464000000002</v>
      </c>
      <c r="J31" s="80">
        <v>31.429894000000001</v>
      </c>
      <c r="K31" s="80">
        <v>18.750095999999999</v>
      </c>
      <c r="L31" s="80">
        <v>21.15719</v>
      </c>
      <c r="M31" s="80">
        <v>34.663559999999997</v>
      </c>
      <c r="N31" s="80">
        <v>63.1970519999999</v>
      </c>
      <c r="O31" s="80">
        <v>94.937566000000004</v>
      </c>
      <c r="P31" s="80">
        <v>103.11694</v>
      </c>
      <c r="Q31" s="80">
        <v>83.854669999999999</v>
      </c>
      <c r="R31" s="80">
        <v>22.788562666666699</v>
      </c>
      <c r="S31" s="80">
        <v>22.380848</v>
      </c>
      <c r="T31" s="80">
        <v>22.471970666666699</v>
      </c>
      <c r="U31" s="80">
        <v>22.756239999999998</v>
      </c>
      <c r="V31" s="80">
        <v>23.594776</v>
      </c>
      <c r="W31" s="80">
        <v>24.834575999999998</v>
      </c>
      <c r="X31" s="80">
        <v>25.5370186666667</v>
      </c>
      <c r="Y31" s="80">
        <v>26.135736000000001</v>
      </c>
      <c r="Z31" s="80">
        <v>26.425832</v>
      </c>
      <c r="AA31" s="80">
        <v>25.978560000000002</v>
      </c>
      <c r="AB31" s="80">
        <v>24.914818666666701</v>
      </c>
      <c r="AC31" s="80">
        <v>23.708453333333399</v>
      </c>
      <c r="AD31" s="80">
        <v>4.3937400994521898</v>
      </c>
      <c r="AE31" s="80">
        <v>4.2383736314982601</v>
      </c>
      <c r="AF31" s="80">
        <v>4.2726137082961397</v>
      </c>
      <c r="AG31" s="80">
        <v>4.3812178416625098</v>
      </c>
      <c r="AH31" s="80">
        <v>4.7179267753064202</v>
      </c>
      <c r="AI31" s="80">
        <v>5.2637505268402602</v>
      </c>
      <c r="AJ31" s="80">
        <v>5.6005762153674699</v>
      </c>
      <c r="AK31" s="80">
        <v>5.9046266914003196</v>
      </c>
      <c r="AL31" s="80">
        <v>6.0578303346210598</v>
      </c>
      <c r="AM31" s="80">
        <v>5.8232445415969796</v>
      </c>
      <c r="AN31" s="80">
        <v>5.3011788907943798</v>
      </c>
      <c r="AO31" s="80">
        <v>4.7655224251622599</v>
      </c>
      <c r="AP31" s="61">
        <v>1.4177335289502899</v>
      </c>
      <c r="AQ31" s="191">
        <v>5.3823964200000001</v>
      </c>
      <c r="AR31" s="61">
        <v>0.35000048712147303</v>
      </c>
      <c r="AS31" s="83">
        <f t="shared" si="0"/>
        <v>1.3917756372780081E-4</v>
      </c>
      <c r="AT31" s="83"/>
    </row>
    <row r="32" spans="3:46" ht="14.25" customHeight="1">
      <c r="C32" s="84">
        <v>23</v>
      </c>
      <c r="D32" s="2">
        <v>30</v>
      </c>
      <c r="E32" s="2">
        <v>0.01</v>
      </c>
      <c r="F32" s="191">
        <v>0</v>
      </c>
      <c r="G32" s="61">
        <v>0</v>
      </c>
      <c r="H32" s="80">
        <v>1.2500000000000001E-2</v>
      </c>
      <c r="I32" s="80">
        <v>0</v>
      </c>
      <c r="J32" s="80">
        <v>0.24</v>
      </c>
      <c r="K32" s="80">
        <v>0</v>
      </c>
      <c r="L32" s="80">
        <v>1.2E-2</v>
      </c>
      <c r="M32" s="80">
        <v>5.2499999999999998E-2</v>
      </c>
      <c r="N32" s="80">
        <v>0</v>
      </c>
      <c r="O32" s="80">
        <v>0.04</v>
      </c>
      <c r="P32" s="80">
        <v>0</v>
      </c>
      <c r="Q32" s="80">
        <v>1.2500000000000001E-2</v>
      </c>
      <c r="R32" s="80">
        <v>14.8136666666667</v>
      </c>
      <c r="S32" s="80">
        <v>16.9016666666666</v>
      </c>
      <c r="T32" s="80">
        <v>21.616666666666699</v>
      </c>
      <c r="U32" s="80">
        <v>27.29</v>
      </c>
      <c r="V32" s="80">
        <v>31.409666666666698</v>
      </c>
      <c r="W32" s="80">
        <v>33.142333333333298</v>
      </c>
      <c r="X32" s="80">
        <v>33.570666666666703</v>
      </c>
      <c r="Y32" s="80">
        <v>33.470333333333301</v>
      </c>
      <c r="Z32" s="80">
        <v>31.305333333333401</v>
      </c>
      <c r="AA32" s="80">
        <v>27.495000000000001</v>
      </c>
      <c r="AB32" s="80">
        <v>20.970333333333301</v>
      </c>
      <c r="AC32" s="80">
        <v>16.1303333333334</v>
      </c>
      <c r="AD32" s="80">
        <v>2.17275838707805</v>
      </c>
      <c r="AE32" s="80">
        <v>2.61265751017361</v>
      </c>
      <c r="AF32" s="80">
        <v>3.9618156055712599</v>
      </c>
      <c r="AG32" s="80">
        <v>6.5381728113024504</v>
      </c>
      <c r="AH32" s="80">
        <v>9.4067198021841207</v>
      </c>
      <c r="AI32" s="80">
        <v>10.961824899801501</v>
      </c>
      <c r="AJ32" s="80">
        <v>11.384361398346901</v>
      </c>
      <c r="AK32" s="80">
        <v>11.2839478677692</v>
      </c>
      <c r="AL32" s="80">
        <v>9.3204571051869305</v>
      </c>
      <c r="AM32" s="80">
        <v>6.6576012019355399</v>
      </c>
      <c r="AN32" s="80">
        <v>3.74204095740135</v>
      </c>
      <c r="AO32" s="80">
        <v>2.44063724969799</v>
      </c>
      <c r="AP32" s="61">
        <v>5.1911114208746999E-4</v>
      </c>
      <c r="AQ32" s="438">
        <v>0</v>
      </c>
      <c r="AR32" s="61"/>
      <c r="AS32" s="83"/>
      <c r="AT32" s="437" t="s">
        <v>101</v>
      </c>
    </row>
    <row r="33" spans="3:46" ht="14.25" customHeight="1">
      <c r="C33" s="84">
        <v>23</v>
      </c>
      <c r="D33" s="2">
        <v>30</v>
      </c>
      <c r="E33" s="2">
        <v>0.1</v>
      </c>
      <c r="F33" s="191">
        <v>0</v>
      </c>
      <c r="G33" s="61">
        <v>0</v>
      </c>
      <c r="H33" s="80">
        <v>1.2500000000000001E-2</v>
      </c>
      <c r="I33" s="80">
        <v>0</v>
      </c>
      <c r="J33" s="80">
        <v>0.24</v>
      </c>
      <c r="K33" s="80">
        <v>0</v>
      </c>
      <c r="L33" s="80">
        <v>1.2E-2</v>
      </c>
      <c r="M33" s="80">
        <v>5.2499999999999998E-2</v>
      </c>
      <c r="N33" s="80">
        <v>0</v>
      </c>
      <c r="O33" s="80">
        <v>0.04</v>
      </c>
      <c r="P33" s="80">
        <v>0</v>
      </c>
      <c r="Q33" s="80">
        <v>1.2500000000000001E-2</v>
      </c>
      <c r="R33" s="80">
        <v>14.8136666666667</v>
      </c>
      <c r="S33" s="80">
        <v>16.9016666666666</v>
      </c>
      <c r="T33" s="80">
        <v>21.616666666666699</v>
      </c>
      <c r="U33" s="80">
        <v>27.29</v>
      </c>
      <c r="V33" s="80">
        <v>31.409666666666698</v>
      </c>
      <c r="W33" s="80">
        <v>33.142333333333298</v>
      </c>
      <c r="X33" s="80">
        <v>33.570666666666703</v>
      </c>
      <c r="Y33" s="80">
        <v>33.470333333333301</v>
      </c>
      <c r="Z33" s="80">
        <v>31.305333333333401</v>
      </c>
      <c r="AA33" s="80">
        <v>27.495000000000001</v>
      </c>
      <c r="AB33" s="80">
        <v>20.970333333333301</v>
      </c>
      <c r="AC33" s="80">
        <v>16.1303333333334</v>
      </c>
      <c r="AD33" s="80">
        <v>2.17275838707805</v>
      </c>
      <c r="AE33" s="80">
        <v>2.61265751017361</v>
      </c>
      <c r="AF33" s="80">
        <v>3.9618156055712599</v>
      </c>
      <c r="AG33" s="80">
        <v>6.5381728113024504</v>
      </c>
      <c r="AH33" s="80">
        <v>9.4067198021841207</v>
      </c>
      <c r="AI33" s="80">
        <v>10.961824899801501</v>
      </c>
      <c r="AJ33" s="80">
        <v>11.384361398346901</v>
      </c>
      <c r="AK33" s="80">
        <v>11.2839478677692</v>
      </c>
      <c r="AL33" s="80">
        <v>9.3204571051869305</v>
      </c>
      <c r="AM33" s="80">
        <v>6.6576012019355399</v>
      </c>
      <c r="AN33" s="80">
        <v>3.74204095740135</v>
      </c>
      <c r="AO33" s="80">
        <v>2.44063724969799</v>
      </c>
      <c r="AP33" s="61">
        <v>5.1911114208746999E-4</v>
      </c>
      <c r="AQ33" s="438">
        <v>0</v>
      </c>
      <c r="AR33" s="61"/>
      <c r="AS33" s="83"/>
      <c r="AT33" s="437" t="s">
        <v>101</v>
      </c>
    </row>
    <row r="34" spans="3:46" ht="14.25" customHeight="1">
      <c r="C34" s="84">
        <v>23</v>
      </c>
      <c r="D34" s="2">
        <v>30</v>
      </c>
      <c r="E34" s="2">
        <v>0.15</v>
      </c>
      <c r="F34" s="191">
        <v>0</v>
      </c>
      <c r="G34" s="61">
        <v>0</v>
      </c>
      <c r="H34" s="80">
        <v>1.2500000000000001E-2</v>
      </c>
      <c r="I34" s="80">
        <v>0</v>
      </c>
      <c r="J34" s="80">
        <v>0.24</v>
      </c>
      <c r="K34" s="80">
        <v>0</v>
      </c>
      <c r="L34" s="80">
        <v>1.2E-2</v>
      </c>
      <c r="M34" s="80">
        <v>5.2499999999999998E-2</v>
      </c>
      <c r="N34" s="80">
        <v>0</v>
      </c>
      <c r="O34" s="80">
        <v>0.04</v>
      </c>
      <c r="P34" s="80">
        <v>0</v>
      </c>
      <c r="Q34" s="80">
        <v>1.2500000000000001E-2</v>
      </c>
      <c r="R34" s="80">
        <v>14.8136666666667</v>
      </c>
      <c r="S34" s="80">
        <v>16.9016666666666</v>
      </c>
      <c r="T34" s="80">
        <v>21.616666666666699</v>
      </c>
      <c r="U34" s="80">
        <v>27.29</v>
      </c>
      <c r="V34" s="80">
        <v>31.409666666666698</v>
      </c>
      <c r="W34" s="80">
        <v>33.142333333333298</v>
      </c>
      <c r="X34" s="80">
        <v>33.570666666666703</v>
      </c>
      <c r="Y34" s="80">
        <v>33.470333333333301</v>
      </c>
      <c r="Z34" s="80">
        <v>31.305333333333401</v>
      </c>
      <c r="AA34" s="80">
        <v>27.495000000000001</v>
      </c>
      <c r="AB34" s="80">
        <v>20.970333333333301</v>
      </c>
      <c r="AC34" s="80">
        <v>16.1303333333334</v>
      </c>
      <c r="AD34" s="80">
        <v>2.17275838707805</v>
      </c>
      <c r="AE34" s="80">
        <v>2.61265751017361</v>
      </c>
      <c r="AF34" s="80">
        <v>3.9618156055712599</v>
      </c>
      <c r="AG34" s="80">
        <v>6.5381728113024504</v>
      </c>
      <c r="AH34" s="80">
        <v>9.4067198021841207</v>
      </c>
      <c r="AI34" s="80">
        <v>10.961824899801501</v>
      </c>
      <c r="AJ34" s="80">
        <v>11.384361398346901</v>
      </c>
      <c r="AK34" s="80">
        <v>11.2839478677692</v>
      </c>
      <c r="AL34" s="80">
        <v>9.3204571051869305</v>
      </c>
      <c r="AM34" s="80">
        <v>6.6576012019355399</v>
      </c>
      <c r="AN34" s="80">
        <v>3.74204095740135</v>
      </c>
      <c r="AO34" s="80">
        <v>2.44063724969799</v>
      </c>
      <c r="AP34" s="61">
        <v>5.1911114208746999E-4</v>
      </c>
      <c r="AQ34" s="438">
        <v>0</v>
      </c>
      <c r="AR34" s="61"/>
      <c r="AS34" s="83"/>
      <c r="AT34" s="437" t="s">
        <v>101</v>
      </c>
    </row>
    <row r="35" spans="3:46" ht="14.25" customHeight="1">
      <c r="C35" s="84">
        <v>23</v>
      </c>
      <c r="D35" s="2">
        <v>30</v>
      </c>
      <c r="E35" s="2">
        <v>0.3</v>
      </c>
      <c r="F35" s="191">
        <v>0</v>
      </c>
      <c r="G35" s="61">
        <v>0</v>
      </c>
      <c r="H35" s="80">
        <v>1.2500000000000001E-2</v>
      </c>
      <c r="I35" s="80">
        <v>0</v>
      </c>
      <c r="J35" s="80">
        <v>0.24</v>
      </c>
      <c r="K35" s="80">
        <v>0</v>
      </c>
      <c r="L35" s="80">
        <v>1.2E-2</v>
      </c>
      <c r="M35" s="80">
        <v>5.2499999999999998E-2</v>
      </c>
      <c r="N35" s="80">
        <v>0</v>
      </c>
      <c r="O35" s="80">
        <v>0.04</v>
      </c>
      <c r="P35" s="80">
        <v>0</v>
      </c>
      <c r="Q35" s="80">
        <v>1.2500000000000001E-2</v>
      </c>
      <c r="R35" s="80">
        <v>14.8136666666667</v>
      </c>
      <c r="S35" s="80">
        <v>16.9016666666666</v>
      </c>
      <c r="T35" s="80">
        <v>21.616666666666699</v>
      </c>
      <c r="U35" s="80">
        <v>27.29</v>
      </c>
      <c r="V35" s="80">
        <v>31.409666666666698</v>
      </c>
      <c r="W35" s="80">
        <v>33.142333333333298</v>
      </c>
      <c r="X35" s="80">
        <v>33.570666666666703</v>
      </c>
      <c r="Y35" s="80">
        <v>33.470333333333301</v>
      </c>
      <c r="Z35" s="80">
        <v>31.305333333333401</v>
      </c>
      <c r="AA35" s="80">
        <v>27.495000000000001</v>
      </c>
      <c r="AB35" s="80">
        <v>20.970333333333301</v>
      </c>
      <c r="AC35" s="80">
        <v>16.1303333333334</v>
      </c>
      <c r="AD35" s="80">
        <v>2.17275838707805</v>
      </c>
      <c r="AE35" s="80">
        <v>2.61265751017361</v>
      </c>
      <c r="AF35" s="80">
        <v>3.9618156055712599</v>
      </c>
      <c r="AG35" s="80">
        <v>6.5381728113024504</v>
      </c>
      <c r="AH35" s="80">
        <v>9.4067198021841207</v>
      </c>
      <c r="AI35" s="80">
        <v>10.961824899801501</v>
      </c>
      <c r="AJ35" s="80">
        <v>11.384361398346901</v>
      </c>
      <c r="AK35" s="80">
        <v>11.2839478677692</v>
      </c>
      <c r="AL35" s="80">
        <v>9.3204571051869305</v>
      </c>
      <c r="AM35" s="80">
        <v>6.6576012019355399</v>
      </c>
      <c r="AN35" s="80">
        <v>3.74204095740135</v>
      </c>
      <c r="AO35" s="80">
        <v>2.44063724969799</v>
      </c>
      <c r="AP35" s="61">
        <v>5.1911114208746999E-4</v>
      </c>
      <c r="AQ35" s="438">
        <v>0</v>
      </c>
      <c r="AR35" s="61"/>
      <c r="AS35" s="83"/>
      <c r="AT35" s="437" t="s">
        <v>101</v>
      </c>
    </row>
    <row r="36" spans="3:46" ht="14.25" customHeight="1">
      <c r="C36" s="84">
        <v>23</v>
      </c>
      <c r="D36" s="2">
        <v>30</v>
      </c>
      <c r="E36" s="2">
        <v>0.35</v>
      </c>
      <c r="F36" s="191">
        <v>0</v>
      </c>
      <c r="G36" s="61">
        <v>0</v>
      </c>
      <c r="H36" s="80">
        <v>1.2500000000000001E-2</v>
      </c>
      <c r="I36" s="80">
        <v>0</v>
      </c>
      <c r="J36" s="80">
        <v>0.24</v>
      </c>
      <c r="K36" s="80">
        <v>0</v>
      </c>
      <c r="L36" s="80">
        <v>1.2E-2</v>
      </c>
      <c r="M36" s="80">
        <v>5.2499999999999998E-2</v>
      </c>
      <c r="N36" s="80">
        <v>0</v>
      </c>
      <c r="O36" s="80">
        <v>0.04</v>
      </c>
      <c r="P36" s="80">
        <v>0</v>
      </c>
      <c r="Q36" s="80">
        <v>1.2500000000000001E-2</v>
      </c>
      <c r="R36" s="80">
        <v>14.8136666666667</v>
      </c>
      <c r="S36" s="80">
        <v>16.9016666666666</v>
      </c>
      <c r="T36" s="80">
        <v>21.616666666666699</v>
      </c>
      <c r="U36" s="80">
        <v>27.29</v>
      </c>
      <c r="V36" s="80">
        <v>31.409666666666698</v>
      </c>
      <c r="W36" s="80">
        <v>33.142333333333298</v>
      </c>
      <c r="X36" s="80">
        <v>33.570666666666703</v>
      </c>
      <c r="Y36" s="80">
        <v>33.470333333333301</v>
      </c>
      <c r="Z36" s="80">
        <v>31.305333333333401</v>
      </c>
      <c r="AA36" s="80">
        <v>27.495000000000001</v>
      </c>
      <c r="AB36" s="80">
        <v>20.970333333333301</v>
      </c>
      <c r="AC36" s="80">
        <v>16.1303333333334</v>
      </c>
      <c r="AD36" s="80">
        <v>2.17275838707805</v>
      </c>
      <c r="AE36" s="80">
        <v>2.61265751017361</v>
      </c>
      <c r="AF36" s="80">
        <v>3.9618156055712599</v>
      </c>
      <c r="AG36" s="80">
        <v>6.5381728113024504</v>
      </c>
      <c r="AH36" s="80">
        <v>9.4067198021841207</v>
      </c>
      <c r="AI36" s="80">
        <v>10.961824899801501</v>
      </c>
      <c r="AJ36" s="80">
        <v>11.384361398346901</v>
      </c>
      <c r="AK36" s="80">
        <v>11.2839478677692</v>
      </c>
      <c r="AL36" s="80">
        <v>9.3204571051869305</v>
      </c>
      <c r="AM36" s="80">
        <v>6.6576012019355399</v>
      </c>
      <c r="AN36" s="80">
        <v>3.74204095740135</v>
      </c>
      <c r="AO36" s="80">
        <v>2.44063724969799</v>
      </c>
      <c r="AP36" s="61">
        <v>5.1911114208746999E-4</v>
      </c>
      <c r="AQ36" s="438">
        <v>0</v>
      </c>
      <c r="AR36" s="61"/>
      <c r="AS36" s="83"/>
      <c r="AT36" s="437" t="s">
        <v>101</v>
      </c>
    </row>
    <row r="37" spans="3:46" ht="14.25" customHeight="1">
      <c r="C37" s="84">
        <v>25.78</v>
      </c>
      <c r="D37" s="2">
        <v>-80.22</v>
      </c>
      <c r="E37" s="2">
        <v>0.01</v>
      </c>
      <c r="F37" s="191">
        <v>48.761879999999998</v>
      </c>
      <c r="G37" s="61">
        <v>59.652343999999999</v>
      </c>
      <c r="H37" s="80">
        <v>58.450907999999998</v>
      </c>
      <c r="I37" s="80">
        <v>73.241692</v>
      </c>
      <c r="J37" s="80">
        <v>137.30781999999999</v>
      </c>
      <c r="K37" s="80">
        <v>214.53675999999999</v>
      </c>
      <c r="L37" s="80">
        <v>156.40112400000001</v>
      </c>
      <c r="M37" s="80">
        <v>170.07002399999999</v>
      </c>
      <c r="N37" s="80">
        <v>221.88793999999999</v>
      </c>
      <c r="O37" s="80">
        <v>163.864036</v>
      </c>
      <c r="P37" s="80">
        <v>71.396712000000093</v>
      </c>
      <c r="Q37" s="80">
        <v>49.653848000000103</v>
      </c>
      <c r="R37" s="80">
        <v>19.9671685333333</v>
      </c>
      <c r="S37" s="80">
        <v>20.708098133333401</v>
      </c>
      <c r="T37" s="80">
        <v>21.8076005333334</v>
      </c>
      <c r="U37" s="80">
        <v>23.608908266666699</v>
      </c>
      <c r="V37" s="80">
        <v>25.656170133333401</v>
      </c>
      <c r="W37" s="80">
        <v>27.315234133333401</v>
      </c>
      <c r="X37" s="80">
        <v>28.004729066666599</v>
      </c>
      <c r="Y37" s="80">
        <v>28.0800464000001</v>
      </c>
      <c r="Z37" s="80">
        <v>27.4244101333333</v>
      </c>
      <c r="AA37" s="80">
        <v>25.805820799999999</v>
      </c>
      <c r="AB37" s="80">
        <v>23.3122677333333</v>
      </c>
      <c r="AC37" s="80">
        <v>21.205410133333402</v>
      </c>
      <c r="AD37" s="80">
        <v>3.42482960898676</v>
      </c>
      <c r="AE37" s="80">
        <v>3.65638810998496</v>
      </c>
      <c r="AF37" s="80">
        <v>4.0291759126655702</v>
      </c>
      <c r="AG37" s="80">
        <v>4.7238178526566399</v>
      </c>
      <c r="AH37" s="80">
        <v>5.6598113572716704</v>
      </c>
      <c r="AI37" s="80">
        <v>6.5527572400820597</v>
      </c>
      <c r="AJ37" s="80">
        <v>6.96409954735255</v>
      </c>
      <c r="AK37" s="80">
        <v>7.0105687854239296</v>
      </c>
      <c r="AL37" s="80">
        <v>6.6162328663539398</v>
      </c>
      <c r="AM37" s="80">
        <v>5.7350972999238001</v>
      </c>
      <c r="AN37" s="80">
        <v>4.6016916258140803</v>
      </c>
      <c r="AO37" s="80">
        <v>3.8205273183927901</v>
      </c>
      <c r="AP37" s="61">
        <v>2.90785192041972</v>
      </c>
      <c r="AQ37" s="438">
        <v>78.299499299999994</v>
      </c>
      <c r="AR37" s="61">
        <v>1.00000190421671E-2</v>
      </c>
      <c r="AS37" s="83">
        <f t="shared" si="0"/>
        <v>1.9042167100080665E-4</v>
      </c>
      <c r="AT37" s="142"/>
    </row>
    <row r="38" spans="3:46" ht="14.25" customHeight="1">
      <c r="C38" s="84">
        <v>25.78</v>
      </c>
      <c r="D38" s="2">
        <v>-80.22</v>
      </c>
      <c r="E38" s="2">
        <v>0.1</v>
      </c>
      <c r="F38" s="191">
        <v>48.761879999999998</v>
      </c>
      <c r="G38" s="61">
        <v>59.652343999999999</v>
      </c>
      <c r="H38" s="80">
        <v>58.450907999999998</v>
      </c>
      <c r="I38" s="80">
        <v>73.241692</v>
      </c>
      <c r="J38" s="80">
        <v>137.30781999999999</v>
      </c>
      <c r="K38" s="80">
        <v>214.53675999999999</v>
      </c>
      <c r="L38" s="80">
        <v>156.40112400000001</v>
      </c>
      <c r="M38" s="80">
        <v>170.07002399999999</v>
      </c>
      <c r="N38" s="80">
        <v>221.88793999999999</v>
      </c>
      <c r="O38" s="80">
        <v>163.864036</v>
      </c>
      <c r="P38" s="80">
        <v>71.396712000000093</v>
      </c>
      <c r="Q38" s="80">
        <v>49.653848000000103</v>
      </c>
      <c r="R38" s="80">
        <v>19.9671685333333</v>
      </c>
      <c r="S38" s="80">
        <v>20.708098133333401</v>
      </c>
      <c r="T38" s="80">
        <v>21.8076005333334</v>
      </c>
      <c r="U38" s="80">
        <v>23.608908266666699</v>
      </c>
      <c r="V38" s="80">
        <v>25.656170133333401</v>
      </c>
      <c r="W38" s="80">
        <v>27.315234133333401</v>
      </c>
      <c r="X38" s="80">
        <v>28.004729066666599</v>
      </c>
      <c r="Y38" s="80">
        <v>28.0800464000001</v>
      </c>
      <c r="Z38" s="80">
        <v>27.4244101333333</v>
      </c>
      <c r="AA38" s="80">
        <v>25.805820799999999</v>
      </c>
      <c r="AB38" s="80">
        <v>23.3122677333333</v>
      </c>
      <c r="AC38" s="80">
        <v>21.205410133333402</v>
      </c>
      <c r="AD38" s="80">
        <v>3.42482960898676</v>
      </c>
      <c r="AE38" s="80">
        <v>3.65638810998496</v>
      </c>
      <c r="AF38" s="80">
        <v>4.0291759126655702</v>
      </c>
      <c r="AG38" s="80">
        <v>4.7238178526566399</v>
      </c>
      <c r="AH38" s="80">
        <v>5.6598113572716704</v>
      </c>
      <c r="AI38" s="80">
        <v>6.5527572400820597</v>
      </c>
      <c r="AJ38" s="80">
        <v>6.96409954735255</v>
      </c>
      <c r="AK38" s="80">
        <v>7.0105687854239296</v>
      </c>
      <c r="AL38" s="80">
        <v>6.6162328663539398</v>
      </c>
      <c r="AM38" s="80">
        <v>5.7350972999238001</v>
      </c>
      <c r="AN38" s="80">
        <v>4.6016916258140803</v>
      </c>
      <c r="AO38" s="80">
        <v>3.8205273183927901</v>
      </c>
      <c r="AP38" s="61">
        <v>2.90785192041972</v>
      </c>
      <c r="AQ38" s="191">
        <v>25.338881189999999</v>
      </c>
      <c r="AR38" s="61">
        <v>9.9999094876422598E-2</v>
      </c>
      <c r="AS38" s="83">
        <f t="shared" si="0"/>
        <v>-9.051235774076849E-4</v>
      </c>
      <c r="AT38" s="83"/>
    </row>
    <row r="39" spans="3:46" ht="14.25" customHeight="1">
      <c r="C39" s="84">
        <v>25.78</v>
      </c>
      <c r="D39" s="2">
        <v>-80.22</v>
      </c>
      <c r="E39" s="2">
        <v>0.15</v>
      </c>
      <c r="F39" s="191">
        <v>48.761879999999998</v>
      </c>
      <c r="G39" s="61">
        <v>59.652343999999999</v>
      </c>
      <c r="H39" s="80">
        <v>58.450907999999998</v>
      </c>
      <c r="I39" s="80">
        <v>73.241692</v>
      </c>
      <c r="J39" s="80">
        <v>137.30781999999999</v>
      </c>
      <c r="K39" s="80">
        <v>214.53675999999999</v>
      </c>
      <c r="L39" s="80">
        <v>156.40112400000001</v>
      </c>
      <c r="M39" s="80">
        <v>170.07002399999999</v>
      </c>
      <c r="N39" s="80">
        <v>221.88793999999999</v>
      </c>
      <c r="O39" s="80">
        <v>163.864036</v>
      </c>
      <c r="P39" s="80">
        <v>71.396712000000093</v>
      </c>
      <c r="Q39" s="80">
        <v>49.653848000000103</v>
      </c>
      <c r="R39" s="80">
        <v>19.9671685333333</v>
      </c>
      <c r="S39" s="80">
        <v>20.708098133333401</v>
      </c>
      <c r="T39" s="80">
        <v>21.8076005333334</v>
      </c>
      <c r="U39" s="80">
        <v>23.608908266666699</v>
      </c>
      <c r="V39" s="80">
        <v>25.656170133333401</v>
      </c>
      <c r="W39" s="80">
        <v>27.315234133333401</v>
      </c>
      <c r="X39" s="80">
        <v>28.004729066666599</v>
      </c>
      <c r="Y39" s="80">
        <v>28.0800464000001</v>
      </c>
      <c r="Z39" s="80">
        <v>27.4244101333333</v>
      </c>
      <c r="AA39" s="80">
        <v>25.805820799999999</v>
      </c>
      <c r="AB39" s="80">
        <v>23.3122677333333</v>
      </c>
      <c r="AC39" s="80">
        <v>21.205410133333402</v>
      </c>
      <c r="AD39" s="80">
        <v>3.42482960898676</v>
      </c>
      <c r="AE39" s="80">
        <v>3.65638810998496</v>
      </c>
      <c r="AF39" s="80">
        <v>4.0291759126655702</v>
      </c>
      <c r="AG39" s="80">
        <v>4.7238178526566399</v>
      </c>
      <c r="AH39" s="80">
        <v>5.6598113572716704</v>
      </c>
      <c r="AI39" s="80">
        <v>6.5527572400820597</v>
      </c>
      <c r="AJ39" s="80">
        <v>6.96409954735255</v>
      </c>
      <c r="AK39" s="80">
        <v>7.0105687854239296</v>
      </c>
      <c r="AL39" s="80">
        <v>6.6162328663539398</v>
      </c>
      <c r="AM39" s="80">
        <v>5.7350972999238001</v>
      </c>
      <c r="AN39" s="80">
        <v>4.6016916258140803</v>
      </c>
      <c r="AO39" s="80">
        <v>3.8205273183927901</v>
      </c>
      <c r="AP39" s="61">
        <v>2.90785192041972</v>
      </c>
      <c r="AQ39" s="191">
        <v>19.866835770000002</v>
      </c>
      <c r="AR39" s="61">
        <v>0.15000009476923601</v>
      </c>
      <c r="AS39" s="83">
        <f t="shared" si="0"/>
        <v>6.3179490676172165E-5</v>
      </c>
      <c r="AT39" s="83"/>
    </row>
    <row r="40" spans="3:46" ht="14.25" customHeight="1">
      <c r="C40" s="84">
        <v>25.78</v>
      </c>
      <c r="D40" s="2">
        <v>-80.22</v>
      </c>
      <c r="E40" s="2">
        <v>0.3</v>
      </c>
      <c r="F40" s="191">
        <v>48.761879999999998</v>
      </c>
      <c r="G40" s="61">
        <v>59.652343999999999</v>
      </c>
      <c r="H40" s="80">
        <v>58.450907999999998</v>
      </c>
      <c r="I40" s="80">
        <v>73.241692</v>
      </c>
      <c r="J40" s="80">
        <v>137.30781999999999</v>
      </c>
      <c r="K40" s="80">
        <v>214.53675999999999</v>
      </c>
      <c r="L40" s="80">
        <v>156.40112400000001</v>
      </c>
      <c r="M40" s="80">
        <v>170.07002399999999</v>
      </c>
      <c r="N40" s="80">
        <v>221.88793999999999</v>
      </c>
      <c r="O40" s="80">
        <v>163.864036</v>
      </c>
      <c r="P40" s="80">
        <v>71.396712000000093</v>
      </c>
      <c r="Q40" s="80">
        <v>49.653848000000103</v>
      </c>
      <c r="R40" s="80">
        <v>19.9671685333333</v>
      </c>
      <c r="S40" s="80">
        <v>20.708098133333401</v>
      </c>
      <c r="T40" s="80">
        <v>21.8076005333334</v>
      </c>
      <c r="U40" s="80">
        <v>23.608908266666699</v>
      </c>
      <c r="V40" s="80">
        <v>25.656170133333401</v>
      </c>
      <c r="W40" s="80">
        <v>27.315234133333401</v>
      </c>
      <c r="X40" s="80">
        <v>28.004729066666599</v>
      </c>
      <c r="Y40" s="80">
        <v>28.0800464000001</v>
      </c>
      <c r="Z40" s="80">
        <v>27.4244101333333</v>
      </c>
      <c r="AA40" s="80">
        <v>25.805820799999999</v>
      </c>
      <c r="AB40" s="80">
        <v>23.3122677333333</v>
      </c>
      <c r="AC40" s="80">
        <v>21.205410133333402</v>
      </c>
      <c r="AD40" s="80">
        <v>3.42482960898676</v>
      </c>
      <c r="AE40" s="80">
        <v>3.65638810998496</v>
      </c>
      <c r="AF40" s="80">
        <v>4.0291759126655702</v>
      </c>
      <c r="AG40" s="80">
        <v>4.7238178526566399</v>
      </c>
      <c r="AH40" s="80">
        <v>5.6598113572716704</v>
      </c>
      <c r="AI40" s="80">
        <v>6.5527572400820597</v>
      </c>
      <c r="AJ40" s="80">
        <v>6.96409954735255</v>
      </c>
      <c r="AK40" s="80">
        <v>7.0105687854239296</v>
      </c>
      <c r="AL40" s="80">
        <v>6.6162328663539398</v>
      </c>
      <c r="AM40" s="80">
        <v>5.7350972999238001</v>
      </c>
      <c r="AN40" s="80">
        <v>4.6016916258140803</v>
      </c>
      <c r="AO40" s="80">
        <v>3.8205273183927901</v>
      </c>
      <c r="AP40" s="61">
        <v>2.90785192041972</v>
      </c>
      <c r="AQ40" s="191">
        <v>12.43676554</v>
      </c>
      <c r="AR40" s="61">
        <v>0.30000060798813399</v>
      </c>
      <c r="AS40" s="83">
        <f t="shared" si="0"/>
        <v>2.026627113349555E-4</v>
      </c>
      <c r="AT40" s="83"/>
    </row>
    <row r="41" spans="3:46" ht="14.25" customHeight="1">
      <c r="C41" s="84">
        <v>25.78</v>
      </c>
      <c r="D41" s="2">
        <v>-80.22</v>
      </c>
      <c r="E41" s="2">
        <v>0.35</v>
      </c>
      <c r="F41" s="191">
        <v>48.761879999999998</v>
      </c>
      <c r="G41" s="61">
        <v>59.652343999999999</v>
      </c>
      <c r="H41" s="80">
        <v>58.450907999999998</v>
      </c>
      <c r="I41" s="80">
        <v>73.241692</v>
      </c>
      <c r="J41" s="80">
        <v>137.30781999999999</v>
      </c>
      <c r="K41" s="80">
        <v>214.53675999999999</v>
      </c>
      <c r="L41" s="80">
        <v>156.40112400000001</v>
      </c>
      <c r="M41" s="80">
        <v>170.07002399999999</v>
      </c>
      <c r="N41" s="80">
        <v>221.88793999999999</v>
      </c>
      <c r="O41" s="80">
        <v>163.864036</v>
      </c>
      <c r="P41" s="80">
        <v>71.396712000000093</v>
      </c>
      <c r="Q41" s="80">
        <v>49.653848000000103</v>
      </c>
      <c r="R41" s="80">
        <v>19.9671685333333</v>
      </c>
      <c r="S41" s="80">
        <v>20.708098133333401</v>
      </c>
      <c r="T41" s="80">
        <v>21.8076005333334</v>
      </c>
      <c r="U41" s="80">
        <v>23.608908266666699</v>
      </c>
      <c r="V41" s="80">
        <v>25.656170133333401</v>
      </c>
      <c r="W41" s="80">
        <v>27.315234133333401</v>
      </c>
      <c r="X41" s="80">
        <v>28.004729066666599</v>
      </c>
      <c r="Y41" s="80">
        <v>28.0800464000001</v>
      </c>
      <c r="Z41" s="80">
        <v>27.4244101333333</v>
      </c>
      <c r="AA41" s="80">
        <v>25.805820799999999</v>
      </c>
      <c r="AB41" s="80">
        <v>23.3122677333333</v>
      </c>
      <c r="AC41" s="80">
        <v>21.205410133333402</v>
      </c>
      <c r="AD41" s="80">
        <v>3.42482960898676</v>
      </c>
      <c r="AE41" s="80">
        <v>3.65638810998496</v>
      </c>
      <c r="AF41" s="80">
        <v>4.0291759126655702</v>
      </c>
      <c r="AG41" s="80">
        <v>4.7238178526566399</v>
      </c>
      <c r="AH41" s="80">
        <v>5.6598113572716704</v>
      </c>
      <c r="AI41" s="80">
        <v>6.5527572400820597</v>
      </c>
      <c r="AJ41" s="80">
        <v>6.96409954735255</v>
      </c>
      <c r="AK41" s="80">
        <v>7.0105687854239296</v>
      </c>
      <c r="AL41" s="80">
        <v>6.6162328663539398</v>
      </c>
      <c r="AM41" s="80">
        <v>5.7350972999238001</v>
      </c>
      <c r="AN41" s="80">
        <v>4.6016916258140803</v>
      </c>
      <c r="AO41" s="80">
        <v>3.8205273183927901</v>
      </c>
      <c r="AP41" s="61">
        <v>2.90785192041972</v>
      </c>
      <c r="AQ41" s="191">
        <v>11.07566126</v>
      </c>
      <c r="AR41" s="61">
        <v>0.34999945877387201</v>
      </c>
      <c r="AS41" s="83">
        <f t="shared" si="0"/>
        <v>-1.5463603656292894E-4</v>
      </c>
      <c r="AT41" s="83"/>
    </row>
    <row r="42" spans="3:46" ht="14.25" customHeight="1">
      <c r="C42" s="82">
        <v>28.716999999999999</v>
      </c>
      <c r="D42" s="2">
        <v>77.3</v>
      </c>
      <c r="E42" s="2">
        <v>0.01</v>
      </c>
      <c r="F42" s="191">
        <v>20.342024000000301</v>
      </c>
      <c r="G42" s="61">
        <v>15.2622960000001</v>
      </c>
      <c r="H42" s="80">
        <v>11.2070400000002</v>
      </c>
      <c r="I42" s="80">
        <v>6.1485919999999998</v>
      </c>
      <c r="J42" s="80">
        <v>7.6057679999999301</v>
      </c>
      <c r="K42" s="80">
        <v>35.603816000000201</v>
      </c>
      <c r="L42" s="80">
        <v>202.38268800000199</v>
      </c>
      <c r="M42" s="80">
        <v>194.549632000001</v>
      </c>
      <c r="N42" s="80">
        <v>118.702640000001</v>
      </c>
      <c r="O42" s="80">
        <v>22.865272000000498</v>
      </c>
      <c r="P42" s="80">
        <v>2.5460960000000101</v>
      </c>
      <c r="Q42" s="80">
        <v>4.38997440000007</v>
      </c>
      <c r="R42" s="80">
        <v>13.9978260444445</v>
      </c>
      <c r="S42" s="80">
        <v>17.349452533333402</v>
      </c>
      <c r="T42" s="80">
        <v>22.7751272</v>
      </c>
      <c r="U42" s="80">
        <v>29.167935911111201</v>
      </c>
      <c r="V42" s="80">
        <v>32.846729422222197</v>
      </c>
      <c r="W42" s="80">
        <v>33.292140977777798</v>
      </c>
      <c r="X42" s="80">
        <v>30.443809777777702</v>
      </c>
      <c r="Y42" s="80">
        <v>29.489957422222201</v>
      </c>
      <c r="Z42" s="80">
        <v>28.604205066666701</v>
      </c>
      <c r="AA42" s="80">
        <v>25.340886844444501</v>
      </c>
      <c r="AB42" s="80">
        <v>19.983142311111099</v>
      </c>
      <c r="AC42" s="80">
        <v>15.3047920000001</v>
      </c>
      <c r="AD42" s="80">
        <v>2.021740510965</v>
      </c>
      <c r="AE42" s="80">
        <v>2.7180301230726398</v>
      </c>
      <c r="AF42" s="80">
        <v>4.3885306691058297</v>
      </c>
      <c r="AG42" s="80">
        <v>7.7174151337378296</v>
      </c>
      <c r="AH42" s="80">
        <v>10.679403156681399</v>
      </c>
      <c r="AI42" s="80">
        <v>11.1077913790078</v>
      </c>
      <c r="AJ42" s="80">
        <v>8.6377241811574592</v>
      </c>
      <c r="AK42" s="80">
        <v>7.9400055969521297</v>
      </c>
      <c r="AL42" s="80">
        <v>7.3426664055389104</v>
      </c>
      <c r="AM42" s="80">
        <v>5.5044180310008999</v>
      </c>
      <c r="AN42" s="80">
        <v>3.4296636867263901</v>
      </c>
      <c r="AO42" s="80">
        <v>2.26905597143999</v>
      </c>
      <c r="AP42" s="61">
        <v>1.0708936334883401</v>
      </c>
      <c r="AQ42" s="438">
        <v>63.618888079999998</v>
      </c>
      <c r="AR42" s="61">
        <v>1.0000096761148099E-2</v>
      </c>
      <c r="AS42" s="83">
        <f t="shared" si="0"/>
        <v>9.6761148099186456E-4</v>
      </c>
      <c r="AT42" s="142"/>
    </row>
    <row r="43" spans="3:46" ht="14.25" customHeight="1">
      <c r="C43" s="82">
        <v>28.716999999999999</v>
      </c>
      <c r="D43" s="2">
        <v>77.3</v>
      </c>
      <c r="E43" s="2">
        <v>0.1</v>
      </c>
      <c r="F43" s="191">
        <v>20.342024000000301</v>
      </c>
      <c r="G43" s="61">
        <v>15.2622960000001</v>
      </c>
      <c r="H43" s="80">
        <v>11.2070400000002</v>
      </c>
      <c r="I43" s="80">
        <v>6.1485919999999998</v>
      </c>
      <c r="J43" s="80">
        <v>7.6057679999999301</v>
      </c>
      <c r="K43" s="80">
        <v>35.603816000000201</v>
      </c>
      <c r="L43" s="80">
        <v>202.38268800000199</v>
      </c>
      <c r="M43" s="80">
        <v>194.549632000001</v>
      </c>
      <c r="N43" s="80">
        <v>118.702640000001</v>
      </c>
      <c r="O43" s="80">
        <v>22.865272000000498</v>
      </c>
      <c r="P43" s="80">
        <v>2.5460960000000101</v>
      </c>
      <c r="Q43" s="80">
        <v>4.38997440000007</v>
      </c>
      <c r="R43" s="80">
        <v>13.9978260444445</v>
      </c>
      <c r="S43" s="80">
        <v>17.349452533333402</v>
      </c>
      <c r="T43" s="80">
        <v>22.7751272</v>
      </c>
      <c r="U43" s="80">
        <v>29.167935911111201</v>
      </c>
      <c r="V43" s="80">
        <v>32.846729422222197</v>
      </c>
      <c r="W43" s="80">
        <v>33.292140977777798</v>
      </c>
      <c r="X43" s="80">
        <v>30.443809777777702</v>
      </c>
      <c r="Y43" s="80">
        <v>29.489957422222201</v>
      </c>
      <c r="Z43" s="80">
        <v>28.604205066666701</v>
      </c>
      <c r="AA43" s="80">
        <v>25.340886844444501</v>
      </c>
      <c r="AB43" s="80">
        <v>19.983142311111099</v>
      </c>
      <c r="AC43" s="80">
        <v>15.3047920000001</v>
      </c>
      <c r="AD43" s="80">
        <v>2.021740510965</v>
      </c>
      <c r="AE43" s="80">
        <v>2.7180301230726398</v>
      </c>
      <c r="AF43" s="80">
        <v>4.3885306691058297</v>
      </c>
      <c r="AG43" s="80">
        <v>7.7174151337378296</v>
      </c>
      <c r="AH43" s="80">
        <v>10.679403156681399</v>
      </c>
      <c r="AI43" s="80">
        <v>11.1077913790078</v>
      </c>
      <c r="AJ43" s="80">
        <v>8.6377241811574592</v>
      </c>
      <c r="AK43" s="80">
        <v>7.9400055969521297</v>
      </c>
      <c r="AL43" s="80">
        <v>7.3426664055389104</v>
      </c>
      <c r="AM43" s="80">
        <v>5.5044180310008999</v>
      </c>
      <c r="AN43" s="80">
        <v>3.4296636867263901</v>
      </c>
      <c r="AO43" s="80">
        <v>2.26905597143999</v>
      </c>
      <c r="AP43" s="61">
        <v>1.0708936334883401</v>
      </c>
      <c r="AQ43" s="191">
        <v>16.53857378</v>
      </c>
      <c r="AR43" s="61">
        <v>9.9999396017697806E-2</v>
      </c>
      <c r="AS43" s="83">
        <f t="shared" si="0"/>
        <v>-6.0398230219971261E-4</v>
      </c>
      <c r="AT43" s="83"/>
    </row>
    <row r="44" spans="3:46" ht="14.25" customHeight="1">
      <c r="C44" s="82">
        <v>28.716999999999999</v>
      </c>
      <c r="D44" s="2">
        <v>77.3</v>
      </c>
      <c r="E44" s="2">
        <v>0.15</v>
      </c>
      <c r="F44" s="191">
        <v>20.342024000000301</v>
      </c>
      <c r="G44" s="61">
        <v>15.2622960000001</v>
      </c>
      <c r="H44" s="80">
        <v>11.2070400000002</v>
      </c>
      <c r="I44" s="80">
        <v>6.1485919999999998</v>
      </c>
      <c r="J44" s="80">
        <v>7.6057679999999301</v>
      </c>
      <c r="K44" s="80">
        <v>35.603816000000201</v>
      </c>
      <c r="L44" s="80">
        <v>202.38268800000199</v>
      </c>
      <c r="M44" s="80">
        <v>194.549632000001</v>
      </c>
      <c r="N44" s="80">
        <v>118.702640000001</v>
      </c>
      <c r="O44" s="80">
        <v>22.865272000000498</v>
      </c>
      <c r="P44" s="80">
        <v>2.5460960000000101</v>
      </c>
      <c r="Q44" s="80">
        <v>4.38997440000007</v>
      </c>
      <c r="R44" s="80">
        <v>13.9978260444445</v>
      </c>
      <c r="S44" s="80">
        <v>17.349452533333402</v>
      </c>
      <c r="T44" s="80">
        <v>22.7751272</v>
      </c>
      <c r="U44" s="80">
        <v>29.167935911111201</v>
      </c>
      <c r="V44" s="80">
        <v>32.846729422222197</v>
      </c>
      <c r="W44" s="80">
        <v>33.292140977777798</v>
      </c>
      <c r="X44" s="80">
        <v>30.443809777777702</v>
      </c>
      <c r="Y44" s="80">
        <v>29.489957422222201</v>
      </c>
      <c r="Z44" s="80">
        <v>28.604205066666701</v>
      </c>
      <c r="AA44" s="80">
        <v>25.340886844444501</v>
      </c>
      <c r="AB44" s="80">
        <v>19.983142311111099</v>
      </c>
      <c r="AC44" s="80">
        <v>15.3047920000001</v>
      </c>
      <c r="AD44" s="80">
        <v>2.021740510965</v>
      </c>
      <c r="AE44" s="80">
        <v>2.7180301230726398</v>
      </c>
      <c r="AF44" s="80">
        <v>4.3885306691058297</v>
      </c>
      <c r="AG44" s="80">
        <v>7.7174151337378296</v>
      </c>
      <c r="AH44" s="80">
        <v>10.679403156681399</v>
      </c>
      <c r="AI44" s="80">
        <v>11.1077913790078</v>
      </c>
      <c r="AJ44" s="80">
        <v>8.6377241811574592</v>
      </c>
      <c r="AK44" s="80">
        <v>7.9400055969521297</v>
      </c>
      <c r="AL44" s="80">
        <v>7.3426664055389104</v>
      </c>
      <c r="AM44" s="80">
        <v>5.5044180310008999</v>
      </c>
      <c r="AN44" s="80">
        <v>3.4296636867263901</v>
      </c>
      <c r="AO44" s="80">
        <v>2.26905597143999</v>
      </c>
      <c r="AP44" s="61">
        <v>1.0708936334883401</v>
      </c>
      <c r="AQ44" s="191">
        <v>12.04651363</v>
      </c>
      <c r="AR44" s="61">
        <v>0.149999524465593</v>
      </c>
      <c r="AS44" s="83">
        <f t="shared" si="0"/>
        <v>-3.170229379937754E-4</v>
      </c>
      <c r="AT44" s="83"/>
    </row>
    <row r="45" spans="3:46" ht="14.25" customHeight="1">
      <c r="C45" s="82">
        <v>28.716999999999999</v>
      </c>
      <c r="D45" s="2">
        <v>77.3</v>
      </c>
      <c r="E45" s="2">
        <v>0.3</v>
      </c>
      <c r="F45" s="191">
        <v>20.342024000000301</v>
      </c>
      <c r="G45" s="61">
        <v>15.2622960000001</v>
      </c>
      <c r="H45" s="80">
        <v>11.2070400000002</v>
      </c>
      <c r="I45" s="80">
        <v>6.1485919999999998</v>
      </c>
      <c r="J45" s="80">
        <v>7.6057679999999301</v>
      </c>
      <c r="K45" s="80">
        <v>35.603816000000201</v>
      </c>
      <c r="L45" s="80">
        <v>202.38268800000199</v>
      </c>
      <c r="M45" s="80">
        <v>194.549632000001</v>
      </c>
      <c r="N45" s="80">
        <v>118.702640000001</v>
      </c>
      <c r="O45" s="80">
        <v>22.865272000000498</v>
      </c>
      <c r="P45" s="80">
        <v>2.5460960000000101</v>
      </c>
      <c r="Q45" s="80">
        <v>4.38997440000007</v>
      </c>
      <c r="R45" s="80">
        <v>13.9978260444445</v>
      </c>
      <c r="S45" s="80">
        <v>17.349452533333402</v>
      </c>
      <c r="T45" s="80">
        <v>22.7751272</v>
      </c>
      <c r="U45" s="80">
        <v>29.167935911111201</v>
      </c>
      <c r="V45" s="80">
        <v>32.846729422222197</v>
      </c>
      <c r="W45" s="80">
        <v>33.292140977777798</v>
      </c>
      <c r="X45" s="80">
        <v>30.443809777777702</v>
      </c>
      <c r="Y45" s="80">
        <v>29.489957422222201</v>
      </c>
      <c r="Z45" s="80">
        <v>28.604205066666701</v>
      </c>
      <c r="AA45" s="80">
        <v>25.340886844444501</v>
      </c>
      <c r="AB45" s="80">
        <v>19.983142311111099</v>
      </c>
      <c r="AC45" s="80">
        <v>15.3047920000001</v>
      </c>
      <c r="AD45" s="80">
        <v>2.021740510965</v>
      </c>
      <c r="AE45" s="80">
        <v>2.7180301230726398</v>
      </c>
      <c r="AF45" s="80">
        <v>4.3885306691058297</v>
      </c>
      <c r="AG45" s="80">
        <v>7.7174151337378296</v>
      </c>
      <c r="AH45" s="80">
        <v>10.679403156681399</v>
      </c>
      <c r="AI45" s="80">
        <v>11.1077913790078</v>
      </c>
      <c r="AJ45" s="80">
        <v>8.6377241811574592</v>
      </c>
      <c r="AK45" s="80">
        <v>7.9400055969521297</v>
      </c>
      <c r="AL45" s="80">
        <v>7.3426664055389104</v>
      </c>
      <c r="AM45" s="80">
        <v>5.5044180310008999</v>
      </c>
      <c r="AN45" s="80">
        <v>3.4296636867263901</v>
      </c>
      <c r="AO45" s="80">
        <v>2.26905597143999</v>
      </c>
      <c r="AP45" s="61">
        <v>1.0708936334883401</v>
      </c>
      <c r="AQ45" s="191">
        <v>6.2160058899999999</v>
      </c>
      <c r="AR45" s="61">
        <v>0.29999833213307803</v>
      </c>
      <c r="AS45" s="83">
        <f t="shared" si="0"/>
        <v>-5.559556406538787E-4</v>
      </c>
      <c r="AT45" s="83"/>
    </row>
    <row r="46" spans="3:46" ht="14.25" customHeight="1">
      <c r="C46" s="82">
        <v>28.716999999999999</v>
      </c>
      <c r="D46" s="2">
        <v>77.3</v>
      </c>
      <c r="E46" s="2">
        <v>0.35</v>
      </c>
      <c r="F46" s="191">
        <v>20.342024000000301</v>
      </c>
      <c r="G46" s="61">
        <v>15.2622960000001</v>
      </c>
      <c r="H46" s="80">
        <v>11.2070400000002</v>
      </c>
      <c r="I46" s="80">
        <v>6.1485919999999998</v>
      </c>
      <c r="J46" s="80">
        <v>7.6057679999999301</v>
      </c>
      <c r="K46" s="80">
        <v>35.603816000000201</v>
      </c>
      <c r="L46" s="80">
        <v>202.38268800000199</v>
      </c>
      <c r="M46" s="80">
        <v>194.549632000001</v>
      </c>
      <c r="N46" s="80">
        <v>118.702640000001</v>
      </c>
      <c r="O46" s="80">
        <v>22.865272000000498</v>
      </c>
      <c r="P46" s="80">
        <v>2.5460960000000101</v>
      </c>
      <c r="Q46" s="80">
        <v>4.38997440000007</v>
      </c>
      <c r="R46" s="80">
        <v>13.9978260444445</v>
      </c>
      <c r="S46" s="80">
        <v>17.349452533333402</v>
      </c>
      <c r="T46" s="80">
        <v>22.7751272</v>
      </c>
      <c r="U46" s="80">
        <v>29.167935911111201</v>
      </c>
      <c r="V46" s="80">
        <v>32.846729422222197</v>
      </c>
      <c r="W46" s="80">
        <v>33.292140977777798</v>
      </c>
      <c r="X46" s="80">
        <v>30.443809777777702</v>
      </c>
      <c r="Y46" s="80">
        <v>29.489957422222201</v>
      </c>
      <c r="Z46" s="80">
        <v>28.604205066666701</v>
      </c>
      <c r="AA46" s="80">
        <v>25.340886844444501</v>
      </c>
      <c r="AB46" s="80">
        <v>19.983142311111099</v>
      </c>
      <c r="AC46" s="80">
        <v>15.3047920000001</v>
      </c>
      <c r="AD46" s="80">
        <v>2.021740510965</v>
      </c>
      <c r="AE46" s="80">
        <v>2.7180301230726398</v>
      </c>
      <c r="AF46" s="80">
        <v>4.3885306691058297</v>
      </c>
      <c r="AG46" s="80">
        <v>7.7174151337378296</v>
      </c>
      <c r="AH46" s="80">
        <v>10.679403156681399</v>
      </c>
      <c r="AI46" s="80">
        <v>11.1077913790078</v>
      </c>
      <c r="AJ46" s="80">
        <v>8.6377241811574592</v>
      </c>
      <c r="AK46" s="80">
        <v>7.9400055969521297</v>
      </c>
      <c r="AL46" s="80">
        <v>7.3426664055389104</v>
      </c>
      <c r="AM46" s="80">
        <v>5.5044180310008999</v>
      </c>
      <c r="AN46" s="80">
        <v>3.4296636867263901</v>
      </c>
      <c r="AO46" s="80">
        <v>2.26905597143999</v>
      </c>
      <c r="AP46" s="61">
        <v>1.0708936334883401</v>
      </c>
      <c r="AQ46" s="191">
        <v>5.1960976499999996</v>
      </c>
      <c r="AR46" s="61">
        <v>0.35000221483509603</v>
      </c>
      <c r="AS46" s="83">
        <f t="shared" si="0"/>
        <v>6.3281002744235745E-4</v>
      </c>
      <c r="AT46" s="83"/>
    </row>
    <row r="47" spans="3:46" ht="14.25" customHeight="1">
      <c r="C47" s="84">
        <v>33.94</v>
      </c>
      <c r="D47" s="2">
        <v>18.43</v>
      </c>
      <c r="E47" s="2">
        <v>0.01</v>
      </c>
      <c r="F47" s="191">
        <v>57.986152799999999</v>
      </c>
      <c r="G47" s="61">
        <v>37.143205999999999</v>
      </c>
      <c r="H47" s="80">
        <v>23.366535200000001</v>
      </c>
      <c r="I47" s="80">
        <v>10.4798612</v>
      </c>
      <c r="J47" s="80">
        <v>6.2422652000000003</v>
      </c>
      <c r="K47" s="80">
        <v>1.6069328000000001</v>
      </c>
      <c r="L47" s="80">
        <v>0.89972919999999901</v>
      </c>
      <c r="M47" s="80">
        <v>2.5183315999999998</v>
      </c>
      <c r="N47" s="80">
        <v>15.259493600000001</v>
      </c>
      <c r="O47" s="80">
        <v>36.810443599999999</v>
      </c>
      <c r="P47" s="80">
        <v>50.358345200000002</v>
      </c>
      <c r="Q47" s="80">
        <v>65.430527600000005</v>
      </c>
      <c r="R47" s="80">
        <v>15.041807288888901</v>
      </c>
      <c r="S47" s="80">
        <v>14.626375466666699</v>
      </c>
      <c r="T47" s="80">
        <v>15.4108474666667</v>
      </c>
      <c r="U47" s="80">
        <v>16.980621866666699</v>
      </c>
      <c r="V47" s="80">
        <v>19.585700622222198</v>
      </c>
      <c r="W47" s="80">
        <v>23.0811992888889</v>
      </c>
      <c r="X47" s="80">
        <v>25.807835377777799</v>
      </c>
      <c r="Y47" s="80">
        <v>26.7154039111111</v>
      </c>
      <c r="Z47" s="80">
        <v>25.3908881777778</v>
      </c>
      <c r="AA47" s="80">
        <v>23.109857066666699</v>
      </c>
      <c r="AB47" s="80">
        <v>19.860499733333299</v>
      </c>
      <c r="AC47" s="80">
        <v>16.672970133333401</v>
      </c>
      <c r="AD47" s="80">
        <v>2.2169720499186698</v>
      </c>
      <c r="AE47" s="80">
        <v>2.1371212079911599</v>
      </c>
      <c r="AF47" s="80">
        <v>2.2904048013414302</v>
      </c>
      <c r="AG47" s="80">
        <v>2.6309359321174801</v>
      </c>
      <c r="AH47" s="80">
        <v>3.31139021162612</v>
      </c>
      <c r="AI47" s="80">
        <v>4.5087530828844002</v>
      </c>
      <c r="AJ47" s="80">
        <v>5.7361175911718698</v>
      </c>
      <c r="AK47" s="80">
        <v>6.2147214510039603</v>
      </c>
      <c r="AL47" s="80">
        <v>5.5287744132433998</v>
      </c>
      <c r="AM47" s="80">
        <v>4.5201768481201601</v>
      </c>
      <c r="AN47" s="80">
        <v>3.3927230761126301</v>
      </c>
      <c r="AO47" s="80">
        <v>2.56042690039504</v>
      </c>
      <c r="AP47" s="61">
        <v>1.27567390907754</v>
      </c>
      <c r="AQ47" s="438">
        <v>27.13586832</v>
      </c>
      <c r="AR47" s="61">
        <v>9.9999129604378002E-3</v>
      </c>
      <c r="AS47" s="83">
        <f t="shared" si="0"/>
        <v>-8.7039562200047493E-4</v>
      </c>
      <c r="AT47" s="142"/>
    </row>
    <row r="48" spans="3:46" ht="14.25" customHeight="1">
      <c r="C48" s="84">
        <v>33.94</v>
      </c>
      <c r="D48" s="2">
        <v>18.43</v>
      </c>
      <c r="E48" s="2">
        <v>0.1</v>
      </c>
      <c r="F48" s="191">
        <v>57.986152799999999</v>
      </c>
      <c r="G48" s="61">
        <v>37.143205999999999</v>
      </c>
      <c r="H48" s="80">
        <v>23.366535200000001</v>
      </c>
      <c r="I48" s="80">
        <v>10.4798612</v>
      </c>
      <c r="J48" s="80">
        <v>6.2422652000000003</v>
      </c>
      <c r="K48" s="80">
        <v>1.6069328000000001</v>
      </c>
      <c r="L48" s="80">
        <v>0.89972919999999901</v>
      </c>
      <c r="M48" s="80">
        <v>2.5183315999999998</v>
      </c>
      <c r="N48" s="80">
        <v>15.259493600000001</v>
      </c>
      <c r="O48" s="80">
        <v>36.810443599999999</v>
      </c>
      <c r="P48" s="80">
        <v>50.358345200000002</v>
      </c>
      <c r="Q48" s="80">
        <v>65.430527600000005</v>
      </c>
      <c r="R48" s="80">
        <v>15.041807288888901</v>
      </c>
      <c r="S48" s="80">
        <v>14.626375466666699</v>
      </c>
      <c r="T48" s="80">
        <v>15.4108474666667</v>
      </c>
      <c r="U48" s="80">
        <v>16.980621866666699</v>
      </c>
      <c r="V48" s="80">
        <v>19.585700622222198</v>
      </c>
      <c r="W48" s="80">
        <v>23.0811992888889</v>
      </c>
      <c r="X48" s="80">
        <v>25.807835377777799</v>
      </c>
      <c r="Y48" s="80">
        <v>26.7154039111111</v>
      </c>
      <c r="Z48" s="80">
        <v>25.3908881777778</v>
      </c>
      <c r="AA48" s="80">
        <v>23.109857066666699</v>
      </c>
      <c r="AB48" s="80">
        <v>19.860499733333299</v>
      </c>
      <c r="AC48" s="80">
        <v>16.672970133333401</v>
      </c>
      <c r="AD48" s="80">
        <v>2.2169720499186698</v>
      </c>
      <c r="AE48" s="80">
        <v>2.1371212079911599</v>
      </c>
      <c r="AF48" s="80">
        <v>2.2904048013414302</v>
      </c>
      <c r="AG48" s="80">
        <v>2.6309359321174801</v>
      </c>
      <c r="AH48" s="80">
        <v>3.31139021162612</v>
      </c>
      <c r="AI48" s="80">
        <v>4.5087530828844002</v>
      </c>
      <c r="AJ48" s="80">
        <v>5.7361175911718698</v>
      </c>
      <c r="AK48" s="80">
        <v>6.2147214510039603</v>
      </c>
      <c r="AL48" s="80">
        <v>5.5287744132433998</v>
      </c>
      <c r="AM48" s="80">
        <v>4.5201768481201601</v>
      </c>
      <c r="AN48" s="80">
        <v>3.3927230761126301</v>
      </c>
      <c r="AO48" s="80">
        <v>2.56042690039504</v>
      </c>
      <c r="AP48" s="61">
        <v>1.27567390907754</v>
      </c>
      <c r="AQ48" s="191">
        <v>7.4319317500000004</v>
      </c>
      <c r="AR48" s="61">
        <v>0.100000296341637</v>
      </c>
      <c r="AS48" s="83">
        <f t="shared" si="0"/>
        <v>2.9634163699332472E-4</v>
      </c>
      <c r="AT48" s="83"/>
    </row>
    <row r="49" spans="3:46" ht="14.25" customHeight="1">
      <c r="C49" s="85">
        <v>33.94</v>
      </c>
      <c r="D49" s="4">
        <v>18.43</v>
      </c>
      <c r="E49" s="2">
        <v>0.15</v>
      </c>
      <c r="F49" s="191">
        <v>57.986152799999999</v>
      </c>
      <c r="G49" s="61">
        <v>37.143205999999999</v>
      </c>
      <c r="H49" s="80">
        <v>23.366535200000001</v>
      </c>
      <c r="I49" s="80">
        <v>10.4798612</v>
      </c>
      <c r="J49" s="80">
        <v>6.2422652000000003</v>
      </c>
      <c r="K49" s="80">
        <v>1.6069328000000001</v>
      </c>
      <c r="L49" s="80">
        <v>0.89972919999999901</v>
      </c>
      <c r="M49" s="80">
        <v>2.5183315999999998</v>
      </c>
      <c r="N49" s="80">
        <v>15.259493600000001</v>
      </c>
      <c r="O49" s="80">
        <v>36.810443599999999</v>
      </c>
      <c r="P49" s="80">
        <v>50.358345200000002</v>
      </c>
      <c r="Q49" s="80">
        <v>65.430527600000005</v>
      </c>
      <c r="R49" s="80">
        <v>15.041807288888901</v>
      </c>
      <c r="S49" s="80">
        <v>14.626375466666699</v>
      </c>
      <c r="T49" s="80">
        <v>15.4108474666667</v>
      </c>
      <c r="U49" s="80">
        <v>16.980621866666699</v>
      </c>
      <c r="V49" s="80">
        <v>19.585700622222198</v>
      </c>
      <c r="W49" s="80">
        <v>23.0811992888889</v>
      </c>
      <c r="X49" s="80">
        <v>25.807835377777799</v>
      </c>
      <c r="Y49" s="80">
        <v>26.7154039111111</v>
      </c>
      <c r="Z49" s="80">
        <v>25.3908881777778</v>
      </c>
      <c r="AA49" s="80">
        <v>23.109857066666699</v>
      </c>
      <c r="AB49" s="80">
        <v>19.860499733333299</v>
      </c>
      <c r="AC49" s="80">
        <v>16.672970133333401</v>
      </c>
      <c r="AD49" s="80">
        <v>2.2169720499186698</v>
      </c>
      <c r="AE49" s="80">
        <v>2.1371212079911599</v>
      </c>
      <c r="AF49" s="80">
        <v>2.2904048013414302</v>
      </c>
      <c r="AG49" s="80">
        <v>2.6309359321174801</v>
      </c>
      <c r="AH49" s="80">
        <v>3.31139021162612</v>
      </c>
      <c r="AI49" s="80">
        <v>4.5087530828844002</v>
      </c>
      <c r="AJ49" s="80">
        <v>5.7361175911718698</v>
      </c>
      <c r="AK49" s="80">
        <v>6.2147214510039603</v>
      </c>
      <c r="AL49" s="80">
        <v>5.5287744132433998</v>
      </c>
      <c r="AM49" s="80">
        <v>4.5201768481201601</v>
      </c>
      <c r="AN49" s="80">
        <v>3.3927230761126301</v>
      </c>
      <c r="AO49" s="80">
        <v>2.56042690039504</v>
      </c>
      <c r="AP49" s="61">
        <v>1.27567390907754</v>
      </c>
      <c r="AQ49" s="191">
        <v>5.53031864</v>
      </c>
      <c r="AR49" s="61">
        <v>0.14999870983247901</v>
      </c>
      <c r="AS49" s="83">
        <f t="shared" si="0"/>
        <v>-8.601116806561393E-4</v>
      </c>
      <c r="AT49" s="83"/>
    </row>
    <row r="50" spans="3:46" ht="14.25" customHeight="1">
      <c r="C50" s="84">
        <v>33.94</v>
      </c>
      <c r="D50" s="2">
        <v>18.43</v>
      </c>
      <c r="E50" s="2">
        <v>0.3</v>
      </c>
      <c r="F50" s="191">
        <v>57.986152799999999</v>
      </c>
      <c r="G50" s="61">
        <v>37.143205999999999</v>
      </c>
      <c r="H50" s="80">
        <v>23.366535200000001</v>
      </c>
      <c r="I50" s="80">
        <v>10.4798612</v>
      </c>
      <c r="J50" s="80">
        <v>6.2422652000000003</v>
      </c>
      <c r="K50" s="80">
        <v>1.6069328000000001</v>
      </c>
      <c r="L50" s="80">
        <v>0.89972919999999901</v>
      </c>
      <c r="M50" s="80">
        <v>2.5183315999999998</v>
      </c>
      <c r="N50" s="80">
        <v>15.259493600000001</v>
      </c>
      <c r="O50" s="80">
        <v>36.810443599999999</v>
      </c>
      <c r="P50" s="80">
        <v>50.358345200000002</v>
      </c>
      <c r="Q50" s="80">
        <v>65.430527600000005</v>
      </c>
      <c r="R50" s="80">
        <v>15.041807288888901</v>
      </c>
      <c r="S50" s="80">
        <v>14.626375466666699</v>
      </c>
      <c r="T50" s="80">
        <v>15.4108474666667</v>
      </c>
      <c r="U50" s="80">
        <v>16.980621866666699</v>
      </c>
      <c r="V50" s="80">
        <v>19.585700622222198</v>
      </c>
      <c r="W50" s="80">
        <v>23.0811992888889</v>
      </c>
      <c r="X50" s="80">
        <v>25.807835377777799</v>
      </c>
      <c r="Y50" s="80">
        <v>26.7154039111111</v>
      </c>
      <c r="Z50" s="80">
        <v>25.3908881777778</v>
      </c>
      <c r="AA50" s="80">
        <v>23.109857066666699</v>
      </c>
      <c r="AB50" s="80">
        <v>19.860499733333299</v>
      </c>
      <c r="AC50" s="80">
        <v>16.672970133333401</v>
      </c>
      <c r="AD50" s="80">
        <v>2.2169720499186698</v>
      </c>
      <c r="AE50" s="80">
        <v>2.1371212079911599</v>
      </c>
      <c r="AF50" s="80">
        <v>2.2904048013414302</v>
      </c>
      <c r="AG50" s="80">
        <v>2.6309359321174801</v>
      </c>
      <c r="AH50" s="80">
        <v>3.31139021162612</v>
      </c>
      <c r="AI50" s="80">
        <v>4.5087530828844002</v>
      </c>
      <c r="AJ50" s="80">
        <v>5.7361175911718698</v>
      </c>
      <c r="AK50" s="80">
        <v>6.2147214510039603</v>
      </c>
      <c r="AL50" s="80">
        <v>5.5287744132433998</v>
      </c>
      <c r="AM50" s="80">
        <v>4.5201768481201601</v>
      </c>
      <c r="AN50" s="80">
        <v>3.3927230761126301</v>
      </c>
      <c r="AO50" s="80">
        <v>2.56042690039504</v>
      </c>
      <c r="AP50" s="61">
        <v>1.27567390907754</v>
      </c>
      <c r="AQ50" s="191">
        <v>3.0350660299999999</v>
      </c>
      <c r="AR50" s="61">
        <v>0.29999920208442599</v>
      </c>
      <c r="AS50" s="83">
        <f t="shared" si="0"/>
        <v>-2.6597185800077605E-4</v>
      </c>
      <c r="AT50" s="83"/>
    </row>
    <row r="51" spans="3:46" ht="14.25" customHeight="1">
      <c r="C51" s="84">
        <v>33.94</v>
      </c>
      <c r="D51" s="2">
        <v>18.43</v>
      </c>
      <c r="E51" s="2">
        <v>0.35</v>
      </c>
      <c r="F51" s="191">
        <v>57.986152799999999</v>
      </c>
      <c r="G51" s="61">
        <v>37.143205999999999</v>
      </c>
      <c r="H51" s="80">
        <v>23.366535200000001</v>
      </c>
      <c r="I51" s="80">
        <v>10.4798612</v>
      </c>
      <c r="J51" s="80">
        <v>6.2422652000000003</v>
      </c>
      <c r="K51" s="80">
        <v>1.6069328000000001</v>
      </c>
      <c r="L51" s="80">
        <v>0.89972919999999901</v>
      </c>
      <c r="M51" s="80">
        <v>2.5183315999999998</v>
      </c>
      <c r="N51" s="80">
        <v>15.259493600000001</v>
      </c>
      <c r="O51" s="80">
        <v>36.810443599999999</v>
      </c>
      <c r="P51" s="80">
        <v>50.358345200000002</v>
      </c>
      <c r="Q51" s="80">
        <v>65.430527600000005</v>
      </c>
      <c r="R51" s="80">
        <v>15.041807288888901</v>
      </c>
      <c r="S51" s="80">
        <v>14.626375466666699</v>
      </c>
      <c r="T51" s="80">
        <v>15.4108474666667</v>
      </c>
      <c r="U51" s="80">
        <v>16.980621866666699</v>
      </c>
      <c r="V51" s="80">
        <v>19.585700622222198</v>
      </c>
      <c r="W51" s="80">
        <v>23.0811992888889</v>
      </c>
      <c r="X51" s="80">
        <v>25.807835377777799</v>
      </c>
      <c r="Y51" s="80">
        <v>26.7154039111111</v>
      </c>
      <c r="Z51" s="80">
        <v>25.3908881777778</v>
      </c>
      <c r="AA51" s="80">
        <v>23.109857066666699</v>
      </c>
      <c r="AB51" s="80">
        <v>19.860499733333299</v>
      </c>
      <c r="AC51" s="80">
        <v>16.672970133333401</v>
      </c>
      <c r="AD51" s="80">
        <v>2.2169720499186698</v>
      </c>
      <c r="AE51" s="80">
        <v>2.1371212079911599</v>
      </c>
      <c r="AF51" s="80">
        <v>2.2904048013414302</v>
      </c>
      <c r="AG51" s="80">
        <v>2.6309359321174801</v>
      </c>
      <c r="AH51" s="80">
        <v>3.31139021162612</v>
      </c>
      <c r="AI51" s="80">
        <v>4.5087530828844002</v>
      </c>
      <c r="AJ51" s="80">
        <v>5.7361175911718698</v>
      </c>
      <c r="AK51" s="80">
        <v>6.2147214510039603</v>
      </c>
      <c r="AL51" s="80">
        <v>5.5287744132433998</v>
      </c>
      <c r="AM51" s="80">
        <v>4.5201768481201601</v>
      </c>
      <c r="AN51" s="80">
        <v>3.3927230761126301</v>
      </c>
      <c r="AO51" s="80">
        <v>2.56042690039504</v>
      </c>
      <c r="AP51" s="61">
        <v>1.27567390907754</v>
      </c>
      <c r="AQ51" s="191">
        <v>2.59276061</v>
      </c>
      <c r="AR51" s="61">
        <v>0.35000211129525599</v>
      </c>
      <c r="AS51" s="83">
        <f t="shared" si="0"/>
        <v>6.0322721600376231E-4</v>
      </c>
      <c r="AT51" s="83"/>
    </row>
    <row r="52" spans="3:46" ht="14.25" customHeight="1">
      <c r="C52" s="84">
        <v>41.9</v>
      </c>
      <c r="D52" s="2">
        <v>12.49</v>
      </c>
      <c r="E52" s="2">
        <v>0.01</v>
      </c>
      <c r="F52" s="191">
        <v>72.619568000000001</v>
      </c>
      <c r="G52" s="61">
        <v>69.507974000000004</v>
      </c>
      <c r="H52" s="80">
        <v>65.024071999999904</v>
      </c>
      <c r="I52" s="80">
        <v>67.981611999999998</v>
      </c>
      <c r="J52" s="80">
        <v>48.168300000000102</v>
      </c>
      <c r="K52" s="80">
        <v>33.437560000000097</v>
      </c>
      <c r="L52" s="80">
        <v>20.5473800000001</v>
      </c>
      <c r="M52" s="80">
        <v>34.427600000000098</v>
      </c>
      <c r="N52" s="80">
        <v>72.204499999999996</v>
      </c>
      <c r="O52" s="80">
        <v>98.504639999999895</v>
      </c>
      <c r="P52" s="80">
        <v>112.23967399999999</v>
      </c>
      <c r="Q52" s="80">
        <v>94.121073999999794</v>
      </c>
      <c r="R52" s="80">
        <v>6.8712088888889298</v>
      </c>
      <c r="S52" s="80">
        <v>7.2615404444444502</v>
      </c>
      <c r="T52" s="80">
        <v>9.7643528888889399</v>
      </c>
      <c r="U52" s="80">
        <v>12.560719111111201</v>
      </c>
      <c r="V52" s="80">
        <v>17.068525333333401</v>
      </c>
      <c r="W52" s="80">
        <v>21.140858666666599</v>
      </c>
      <c r="X52" s="80">
        <v>24.041244444444398</v>
      </c>
      <c r="Y52" s="80">
        <v>24.122725333333399</v>
      </c>
      <c r="Z52" s="80">
        <v>20.2295244444445</v>
      </c>
      <c r="AA52" s="80">
        <v>16.304942222222301</v>
      </c>
      <c r="AB52" s="80">
        <v>11.451914666666701</v>
      </c>
      <c r="AC52" s="80">
        <v>7.9603377777778004</v>
      </c>
      <c r="AD52" s="80">
        <v>1.07753765031314</v>
      </c>
      <c r="AE52" s="80">
        <v>1.1153237940734599</v>
      </c>
      <c r="AF52" s="80">
        <v>1.39116719006642</v>
      </c>
      <c r="AG52" s="80">
        <v>1.78079917327155</v>
      </c>
      <c r="AH52" s="80">
        <v>2.6514363889464998</v>
      </c>
      <c r="AI52" s="80">
        <v>3.79881266013897</v>
      </c>
      <c r="AJ52" s="80">
        <v>4.9076372993344402</v>
      </c>
      <c r="AK52" s="80">
        <v>4.9430739102207797</v>
      </c>
      <c r="AL52" s="80">
        <v>3.5050954345288901</v>
      </c>
      <c r="AM52" s="80">
        <v>2.4785584921156798</v>
      </c>
      <c r="AN52" s="80">
        <v>1.6147090810072899</v>
      </c>
      <c r="AO52" s="80">
        <v>1.18631108706361</v>
      </c>
      <c r="AP52" s="61">
        <v>5.2697190718659597</v>
      </c>
      <c r="AQ52" s="438">
        <v>33.936231999999997</v>
      </c>
      <c r="AR52" s="61">
        <v>1.0000095678337199E-2</v>
      </c>
      <c r="AS52" s="83">
        <f t="shared" si="0"/>
        <v>9.5678337199214814E-4</v>
      </c>
      <c r="AT52" s="142"/>
    </row>
    <row r="53" spans="3:46" ht="14.25" customHeight="1">
      <c r="C53" s="84">
        <v>41.9</v>
      </c>
      <c r="D53" s="2">
        <v>12.49</v>
      </c>
      <c r="E53" s="2">
        <v>0.1</v>
      </c>
      <c r="F53" s="191">
        <v>72.619568000000001</v>
      </c>
      <c r="G53" s="61">
        <v>69.507974000000004</v>
      </c>
      <c r="H53" s="80">
        <v>65.024071999999904</v>
      </c>
      <c r="I53" s="80">
        <v>67.981611999999998</v>
      </c>
      <c r="J53" s="80">
        <v>48.168300000000102</v>
      </c>
      <c r="K53" s="80">
        <v>33.437560000000097</v>
      </c>
      <c r="L53" s="80">
        <v>20.5473800000001</v>
      </c>
      <c r="M53" s="80">
        <v>34.427600000000098</v>
      </c>
      <c r="N53" s="80">
        <v>72.204499999999996</v>
      </c>
      <c r="O53" s="80">
        <v>98.504639999999895</v>
      </c>
      <c r="P53" s="80">
        <v>112.23967399999999</v>
      </c>
      <c r="Q53" s="80">
        <v>94.121073999999794</v>
      </c>
      <c r="R53" s="80">
        <v>6.8712088888889298</v>
      </c>
      <c r="S53" s="80">
        <v>7.2615404444444502</v>
      </c>
      <c r="T53" s="80">
        <v>9.7643528888889399</v>
      </c>
      <c r="U53" s="80">
        <v>12.560719111111201</v>
      </c>
      <c r="V53" s="80">
        <v>17.068525333333401</v>
      </c>
      <c r="W53" s="80">
        <v>21.140858666666599</v>
      </c>
      <c r="X53" s="80">
        <v>24.041244444444398</v>
      </c>
      <c r="Y53" s="80">
        <v>24.122725333333399</v>
      </c>
      <c r="Z53" s="80">
        <v>20.2295244444445</v>
      </c>
      <c r="AA53" s="80">
        <v>16.304942222222301</v>
      </c>
      <c r="AB53" s="80">
        <v>11.451914666666701</v>
      </c>
      <c r="AC53" s="80">
        <v>7.9603377777778004</v>
      </c>
      <c r="AD53" s="80">
        <v>1.07753765031314</v>
      </c>
      <c r="AE53" s="80">
        <v>1.1153237940734599</v>
      </c>
      <c r="AF53" s="80">
        <v>1.39116719006642</v>
      </c>
      <c r="AG53" s="80">
        <v>1.78079917327155</v>
      </c>
      <c r="AH53" s="80">
        <v>2.6514363889464998</v>
      </c>
      <c r="AI53" s="80">
        <v>3.79881266013897</v>
      </c>
      <c r="AJ53" s="80">
        <v>4.9076372993344402</v>
      </c>
      <c r="AK53" s="80">
        <v>4.9430739102207797</v>
      </c>
      <c r="AL53" s="80">
        <v>3.5050954345288901</v>
      </c>
      <c r="AM53" s="80">
        <v>2.4785584921156798</v>
      </c>
      <c r="AN53" s="80">
        <v>1.6147090810072899</v>
      </c>
      <c r="AO53" s="80">
        <v>1.18631108706361</v>
      </c>
      <c r="AP53" s="61">
        <v>5.2697190718659597</v>
      </c>
      <c r="AQ53" s="191">
        <v>11.197983049999999</v>
      </c>
      <c r="AR53" s="61">
        <v>9.99990306614571E-2</v>
      </c>
      <c r="AS53" s="83">
        <f t="shared" si="0"/>
        <v>-9.693385429054846E-4</v>
      </c>
      <c r="AT53" s="83"/>
    </row>
    <row r="54" spans="3:46" ht="14.25" customHeight="1">
      <c r="C54" s="85">
        <v>41.9</v>
      </c>
      <c r="D54" s="4">
        <v>12.49</v>
      </c>
      <c r="E54" s="2">
        <v>0.15</v>
      </c>
      <c r="F54" s="191">
        <v>72.619568000000001</v>
      </c>
      <c r="G54" s="61">
        <v>69.507974000000004</v>
      </c>
      <c r="H54" s="80">
        <v>65.024071999999904</v>
      </c>
      <c r="I54" s="80">
        <v>67.981611999999998</v>
      </c>
      <c r="J54" s="80">
        <v>48.168300000000102</v>
      </c>
      <c r="K54" s="80">
        <v>33.437560000000097</v>
      </c>
      <c r="L54" s="80">
        <v>20.5473800000001</v>
      </c>
      <c r="M54" s="80">
        <v>34.427600000000098</v>
      </c>
      <c r="N54" s="80">
        <v>72.204499999999996</v>
      </c>
      <c r="O54" s="80">
        <v>98.504639999999895</v>
      </c>
      <c r="P54" s="80">
        <v>112.23967399999999</v>
      </c>
      <c r="Q54" s="80">
        <v>94.121073999999794</v>
      </c>
      <c r="R54" s="80">
        <v>6.8712088888889298</v>
      </c>
      <c r="S54" s="80">
        <v>7.2615404444444502</v>
      </c>
      <c r="T54" s="80">
        <v>9.7643528888889399</v>
      </c>
      <c r="U54" s="80">
        <v>12.560719111111201</v>
      </c>
      <c r="V54" s="80">
        <v>17.068525333333401</v>
      </c>
      <c r="W54" s="80">
        <v>21.140858666666599</v>
      </c>
      <c r="X54" s="80">
        <v>24.041244444444398</v>
      </c>
      <c r="Y54" s="80">
        <v>24.122725333333399</v>
      </c>
      <c r="Z54" s="80">
        <v>20.2295244444445</v>
      </c>
      <c r="AA54" s="80">
        <v>16.304942222222301</v>
      </c>
      <c r="AB54" s="80">
        <v>11.451914666666701</v>
      </c>
      <c r="AC54" s="80">
        <v>7.9603377777778004</v>
      </c>
      <c r="AD54" s="80">
        <v>1.07753765031314</v>
      </c>
      <c r="AE54" s="80">
        <v>1.1153237940734599</v>
      </c>
      <c r="AF54" s="80">
        <v>1.39116719006642</v>
      </c>
      <c r="AG54" s="80">
        <v>1.78079917327155</v>
      </c>
      <c r="AH54" s="80">
        <v>2.6514363889464998</v>
      </c>
      <c r="AI54" s="80">
        <v>3.79881266013897</v>
      </c>
      <c r="AJ54" s="80">
        <v>4.9076372993344402</v>
      </c>
      <c r="AK54" s="80">
        <v>4.9430739102207797</v>
      </c>
      <c r="AL54" s="80">
        <v>3.5050954345288901</v>
      </c>
      <c r="AM54" s="80">
        <v>2.4785584921156798</v>
      </c>
      <c r="AN54" s="80">
        <v>1.6147090810072899</v>
      </c>
      <c r="AO54" s="80">
        <v>1.18631108706361</v>
      </c>
      <c r="AP54" s="61">
        <v>5.2697190718659597</v>
      </c>
      <c r="AQ54" s="191">
        <v>8.8847257200000005</v>
      </c>
      <c r="AR54" s="61">
        <v>0.15000048665634799</v>
      </c>
      <c r="AS54" s="83">
        <f t="shared" si="0"/>
        <v>3.2443756533181067E-4</v>
      </c>
      <c r="AT54" s="83"/>
    </row>
    <row r="55" spans="3:46" ht="14.25" customHeight="1">
      <c r="C55" s="84">
        <v>41.9</v>
      </c>
      <c r="D55" s="2">
        <v>12.49</v>
      </c>
      <c r="E55" s="2">
        <v>0.3</v>
      </c>
      <c r="F55" s="191">
        <v>72.619568000000001</v>
      </c>
      <c r="G55" s="61">
        <v>69.507974000000004</v>
      </c>
      <c r="H55" s="80">
        <v>65.024071999999904</v>
      </c>
      <c r="I55" s="80">
        <v>67.981611999999998</v>
      </c>
      <c r="J55" s="80">
        <v>48.168300000000102</v>
      </c>
      <c r="K55" s="80">
        <v>33.437560000000097</v>
      </c>
      <c r="L55" s="80">
        <v>20.5473800000001</v>
      </c>
      <c r="M55" s="80">
        <v>34.427600000000098</v>
      </c>
      <c r="N55" s="80">
        <v>72.204499999999996</v>
      </c>
      <c r="O55" s="80">
        <v>98.504639999999895</v>
      </c>
      <c r="P55" s="80">
        <v>112.23967399999999</v>
      </c>
      <c r="Q55" s="80">
        <v>94.121073999999794</v>
      </c>
      <c r="R55" s="80">
        <v>6.8712088888889298</v>
      </c>
      <c r="S55" s="80">
        <v>7.2615404444444502</v>
      </c>
      <c r="T55" s="80">
        <v>9.7643528888889399</v>
      </c>
      <c r="U55" s="80">
        <v>12.560719111111201</v>
      </c>
      <c r="V55" s="80">
        <v>17.068525333333401</v>
      </c>
      <c r="W55" s="80">
        <v>21.140858666666599</v>
      </c>
      <c r="X55" s="80">
        <v>24.041244444444398</v>
      </c>
      <c r="Y55" s="80">
        <v>24.122725333333399</v>
      </c>
      <c r="Z55" s="80">
        <v>20.2295244444445</v>
      </c>
      <c r="AA55" s="80">
        <v>16.304942222222301</v>
      </c>
      <c r="AB55" s="80">
        <v>11.451914666666701</v>
      </c>
      <c r="AC55" s="80">
        <v>7.9603377777778004</v>
      </c>
      <c r="AD55" s="80">
        <v>1.07753765031314</v>
      </c>
      <c r="AE55" s="80">
        <v>1.1153237940734599</v>
      </c>
      <c r="AF55" s="80">
        <v>1.39116719006642</v>
      </c>
      <c r="AG55" s="80">
        <v>1.78079917327155</v>
      </c>
      <c r="AH55" s="80">
        <v>2.6514363889464998</v>
      </c>
      <c r="AI55" s="80">
        <v>3.79881266013897</v>
      </c>
      <c r="AJ55" s="80">
        <v>4.9076372993344402</v>
      </c>
      <c r="AK55" s="80">
        <v>4.9430739102207797</v>
      </c>
      <c r="AL55" s="80">
        <v>3.5050954345288901</v>
      </c>
      <c r="AM55" s="80">
        <v>2.4785584921156798</v>
      </c>
      <c r="AN55" s="80">
        <v>1.6147090810072899</v>
      </c>
      <c r="AO55" s="80">
        <v>1.18631108706361</v>
      </c>
      <c r="AP55" s="61">
        <v>5.2697190718659597</v>
      </c>
      <c r="AQ55" s="191">
        <v>5.75356253</v>
      </c>
      <c r="AR55" s="61">
        <v>0.299998680001268</v>
      </c>
      <c r="AS55" s="83">
        <f t="shared" si="0"/>
        <v>-4.3999957732854256E-4</v>
      </c>
      <c r="AT55" s="83"/>
    </row>
    <row r="56" spans="3:46" ht="14.25" customHeight="1">
      <c r="C56" s="84">
        <v>41.9</v>
      </c>
      <c r="D56" s="2">
        <v>12.49</v>
      </c>
      <c r="E56" s="2">
        <v>0.35</v>
      </c>
      <c r="F56" s="191">
        <v>72.619568000000001</v>
      </c>
      <c r="G56" s="61">
        <v>69.507974000000004</v>
      </c>
      <c r="H56" s="80">
        <v>65.024071999999904</v>
      </c>
      <c r="I56" s="80">
        <v>67.981611999999998</v>
      </c>
      <c r="J56" s="80">
        <v>48.168300000000102</v>
      </c>
      <c r="K56" s="80">
        <v>33.437560000000097</v>
      </c>
      <c r="L56" s="80">
        <v>20.5473800000001</v>
      </c>
      <c r="M56" s="80">
        <v>34.427600000000098</v>
      </c>
      <c r="N56" s="80">
        <v>72.204499999999996</v>
      </c>
      <c r="O56" s="80">
        <v>98.504639999999895</v>
      </c>
      <c r="P56" s="80">
        <v>112.23967399999999</v>
      </c>
      <c r="Q56" s="80">
        <v>94.121073999999794</v>
      </c>
      <c r="R56" s="80">
        <v>6.8712088888889298</v>
      </c>
      <c r="S56" s="80">
        <v>7.2615404444444502</v>
      </c>
      <c r="T56" s="80">
        <v>9.7643528888889399</v>
      </c>
      <c r="U56" s="80">
        <v>12.560719111111201</v>
      </c>
      <c r="V56" s="80">
        <v>17.068525333333401</v>
      </c>
      <c r="W56" s="80">
        <v>21.140858666666599</v>
      </c>
      <c r="X56" s="80">
        <v>24.041244444444398</v>
      </c>
      <c r="Y56" s="80">
        <v>24.122725333333399</v>
      </c>
      <c r="Z56" s="80">
        <v>20.2295244444445</v>
      </c>
      <c r="AA56" s="80">
        <v>16.304942222222301</v>
      </c>
      <c r="AB56" s="80">
        <v>11.451914666666701</v>
      </c>
      <c r="AC56" s="80">
        <v>7.9603377777778004</v>
      </c>
      <c r="AD56" s="80">
        <v>1.07753765031314</v>
      </c>
      <c r="AE56" s="80">
        <v>1.1153237940734599</v>
      </c>
      <c r="AF56" s="80">
        <v>1.39116719006642</v>
      </c>
      <c r="AG56" s="80">
        <v>1.78079917327155</v>
      </c>
      <c r="AH56" s="80">
        <v>2.6514363889464998</v>
      </c>
      <c r="AI56" s="80">
        <v>3.79881266013897</v>
      </c>
      <c r="AJ56" s="80">
        <v>4.9076372993344402</v>
      </c>
      <c r="AK56" s="80">
        <v>4.9430739102207797</v>
      </c>
      <c r="AL56" s="80">
        <v>3.5050954345288901</v>
      </c>
      <c r="AM56" s="80">
        <v>2.4785584921156798</v>
      </c>
      <c r="AN56" s="80">
        <v>1.6147090810072899</v>
      </c>
      <c r="AO56" s="80">
        <v>1.18631108706361</v>
      </c>
      <c r="AP56" s="61">
        <v>5.2697190718659597</v>
      </c>
      <c r="AQ56" s="191">
        <v>5.1805882700000003</v>
      </c>
      <c r="AR56" s="61">
        <v>0.35000127727147701</v>
      </c>
      <c r="AS56" s="83">
        <f t="shared" si="0"/>
        <v>3.6493470772264966E-4</v>
      </c>
      <c r="AT56" s="83"/>
    </row>
    <row r="57" spans="3:46">
      <c r="C57" s="84">
        <v>51.5</v>
      </c>
      <c r="D57" s="2">
        <v>-0.14000000000000001</v>
      </c>
      <c r="E57" s="2">
        <v>0.01</v>
      </c>
      <c r="F57" s="191">
        <v>56.090479999999999</v>
      </c>
      <c r="G57" s="61">
        <v>39.235709999999997</v>
      </c>
      <c r="H57" s="80">
        <v>46.9909099999999</v>
      </c>
      <c r="I57" s="80">
        <v>47.427680000000002</v>
      </c>
      <c r="J57" s="80">
        <v>51.38205</v>
      </c>
      <c r="K57" s="80">
        <v>52.4694</v>
      </c>
      <c r="L57" s="80">
        <v>49.130099999999999</v>
      </c>
      <c r="M57" s="80">
        <v>55.872999999999998</v>
      </c>
      <c r="N57" s="80">
        <v>59.617400000000004</v>
      </c>
      <c r="O57" s="80">
        <v>62.345199999999998</v>
      </c>
      <c r="P57" s="80">
        <v>64.585210000000103</v>
      </c>
      <c r="Q57" s="80">
        <v>62.142629999999997</v>
      </c>
      <c r="R57" s="80">
        <v>4.7620755555555601</v>
      </c>
      <c r="S57" s="80">
        <v>4.7277777777778196</v>
      </c>
      <c r="T57" s="80">
        <v>6.6346488888889299</v>
      </c>
      <c r="U57" s="80">
        <v>8.7963155555555694</v>
      </c>
      <c r="V57" s="80">
        <v>11.9751733333334</v>
      </c>
      <c r="W57" s="80">
        <v>14.945902222222299</v>
      </c>
      <c r="X57" s="80">
        <v>17.170946666666701</v>
      </c>
      <c r="Y57" s="80">
        <v>16.995097777777801</v>
      </c>
      <c r="Z57" s="80">
        <v>14.591097777777801</v>
      </c>
      <c r="AA57" s="80">
        <v>11.372106666666699</v>
      </c>
      <c r="AB57" s="80">
        <v>7.7476977777778302</v>
      </c>
      <c r="AC57" s="80">
        <v>5.4382666666666601</v>
      </c>
      <c r="AD57" s="80">
        <v>0.89443952254817205</v>
      </c>
      <c r="AE57" s="80">
        <v>0.89173481568074497</v>
      </c>
      <c r="AF57" s="80">
        <v>1.0552632234109001</v>
      </c>
      <c r="AG57" s="80">
        <v>1.27719389688813</v>
      </c>
      <c r="AH57" s="80">
        <v>1.6910650628136199</v>
      </c>
      <c r="AI57" s="80">
        <v>2.1982770754132699</v>
      </c>
      <c r="AJ57" s="80">
        <v>2.6755242178789902</v>
      </c>
      <c r="AK57" s="80">
        <v>2.6343010050073499</v>
      </c>
      <c r="AL57" s="80">
        <v>2.1304743906966901</v>
      </c>
      <c r="AM57" s="80">
        <v>1.6033701510985701</v>
      </c>
      <c r="AN57" s="80">
        <v>1.1642445870415601</v>
      </c>
      <c r="AO57" s="80">
        <v>0.94947097914582501</v>
      </c>
      <c r="AP57" s="61">
        <v>5.3615096037104504</v>
      </c>
      <c r="AQ57" s="438">
        <v>26.480519999999999</v>
      </c>
      <c r="AR57" s="61">
        <v>9.9999446356568104E-3</v>
      </c>
      <c r="AS57" s="83">
        <f t="shared" si="0"/>
        <v>-5.5364343189839849E-4</v>
      </c>
      <c r="AT57" s="142"/>
    </row>
    <row r="58" spans="3:46">
      <c r="C58" s="84">
        <v>51.5</v>
      </c>
      <c r="D58" s="2">
        <v>-0.14000000000000001</v>
      </c>
      <c r="E58" s="2">
        <v>0.1</v>
      </c>
      <c r="F58" s="191">
        <v>56.090479999999999</v>
      </c>
      <c r="G58" s="61">
        <v>39.235709999999997</v>
      </c>
      <c r="H58" s="80">
        <v>46.9909099999999</v>
      </c>
      <c r="I58" s="80">
        <v>47.427680000000002</v>
      </c>
      <c r="J58" s="80">
        <v>51.38205</v>
      </c>
      <c r="K58" s="80">
        <v>52.4694</v>
      </c>
      <c r="L58" s="80">
        <v>49.130099999999999</v>
      </c>
      <c r="M58" s="80">
        <v>55.872999999999998</v>
      </c>
      <c r="N58" s="80">
        <v>59.617400000000004</v>
      </c>
      <c r="O58" s="80">
        <v>62.345199999999998</v>
      </c>
      <c r="P58" s="80">
        <v>64.585210000000103</v>
      </c>
      <c r="Q58" s="80">
        <v>62.142629999999997</v>
      </c>
      <c r="R58" s="80">
        <v>4.7620755555555601</v>
      </c>
      <c r="S58" s="80">
        <v>4.7277777777778196</v>
      </c>
      <c r="T58" s="80">
        <v>6.6346488888889299</v>
      </c>
      <c r="U58" s="80">
        <v>8.7963155555555694</v>
      </c>
      <c r="V58" s="80">
        <v>11.9751733333334</v>
      </c>
      <c r="W58" s="80">
        <v>14.945902222222299</v>
      </c>
      <c r="X58" s="80">
        <v>17.170946666666701</v>
      </c>
      <c r="Y58" s="80">
        <v>16.995097777777801</v>
      </c>
      <c r="Z58" s="80">
        <v>14.591097777777801</v>
      </c>
      <c r="AA58" s="80">
        <v>11.372106666666699</v>
      </c>
      <c r="AB58" s="80">
        <v>7.7476977777778302</v>
      </c>
      <c r="AC58" s="80">
        <v>5.4382666666666601</v>
      </c>
      <c r="AD58" s="80">
        <v>0.89443952254817205</v>
      </c>
      <c r="AE58" s="80">
        <v>0.89173481568074497</v>
      </c>
      <c r="AF58" s="80">
        <v>1.0552632234109001</v>
      </c>
      <c r="AG58" s="80">
        <v>1.27719389688813</v>
      </c>
      <c r="AH58" s="80">
        <v>1.6910650628136199</v>
      </c>
      <c r="AI58" s="80">
        <v>2.1982770754132699</v>
      </c>
      <c r="AJ58" s="80">
        <v>2.6755242178789902</v>
      </c>
      <c r="AK58" s="80">
        <v>2.6343010050073499</v>
      </c>
      <c r="AL58" s="80">
        <v>2.1304743906966901</v>
      </c>
      <c r="AM58" s="80">
        <v>1.6033701510985701</v>
      </c>
      <c r="AN58" s="80">
        <v>1.1642445870415601</v>
      </c>
      <c r="AO58" s="80">
        <v>0.94947097914582501</v>
      </c>
      <c r="AP58" s="61">
        <v>5.3615096037104504</v>
      </c>
      <c r="AQ58" s="191">
        <v>8.9924712000000007</v>
      </c>
      <c r="AR58" s="61">
        <v>0.100000363237166</v>
      </c>
      <c r="AS58" s="83">
        <f t="shared" si="0"/>
        <v>3.6323716599839795E-4</v>
      </c>
      <c r="AT58" s="83"/>
    </row>
    <row r="59" spans="3:46">
      <c r="C59" s="85">
        <v>51.5</v>
      </c>
      <c r="D59" s="4">
        <v>-0.14000000000000001</v>
      </c>
      <c r="E59" s="2">
        <v>0.15</v>
      </c>
      <c r="F59" s="191">
        <v>56.090479999999999</v>
      </c>
      <c r="G59" s="61">
        <v>39.235709999999997</v>
      </c>
      <c r="H59" s="80">
        <v>46.9909099999999</v>
      </c>
      <c r="I59" s="80">
        <v>47.427680000000002</v>
      </c>
      <c r="J59" s="80">
        <v>51.38205</v>
      </c>
      <c r="K59" s="80">
        <v>52.4694</v>
      </c>
      <c r="L59" s="80">
        <v>49.130099999999999</v>
      </c>
      <c r="M59" s="80">
        <v>55.872999999999998</v>
      </c>
      <c r="N59" s="80">
        <v>59.617400000000004</v>
      </c>
      <c r="O59" s="80">
        <v>62.345199999999998</v>
      </c>
      <c r="P59" s="80">
        <v>64.585210000000103</v>
      </c>
      <c r="Q59" s="80">
        <v>62.142629999999997</v>
      </c>
      <c r="R59" s="80">
        <v>4.7620755555555601</v>
      </c>
      <c r="S59" s="80">
        <v>4.7277777777778196</v>
      </c>
      <c r="T59" s="80">
        <v>6.6346488888889299</v>
      </c>
      <c r="U59" s="80">
        <v>8.7963155555555694</v>
      </c>
      <c r="V59" s="80">
        <v>11.9751733333334</v>
      </c>
      <c r="W59" s="80">
        <v>14.945902222222299</v>
      </c>
      <c r="X59" s="80">
        <v>17.170946666666701</v>
      </c>
      <c r="Y59" s="80">
        <v>16.995097777777801</v>
      </c>
      <c r="Z59" s="80">
        <v>14.591097777777801</v>
      </c>
      <c r="AA59" s="80">
        <v>11.372106666666699</v>
      </c>
      <c r="AB59" s="80">
        <v>7.7476977777778302</v>
      </c>
      <c r="AC59" s="80">
        <v>5.4382666666666601</v>
      </c>
      <c r="AD59" s="80">
        <v>0.89443952254817205</v>
      </c>
      <c r="AE59" s="80">
        <v>0.89173481568074497</v>
      </c>
      <c r="AF59" s="80">
        <v>1.0552632234109001</v>
      </c>
      <c r="AG59" s="80">
        <v>1.27719389688813</v>
      </c>
      <c r="AH59" s="80">
        <v>1.6910650628136199</v>
      </c>
      <c r="AI59" s="80">
        <v>2.1982770754132699</v>
      </c>
      <c r="AJ59" s="80">
        <v>2.6755242178789902</v>
      </c>
      <c r="AK59" s="80">
        <v>2.6343010050073499</v>
      </c>
      <c r="AL59" s="80">
        <v>2.1304743906966901</v>
      </c>
      <c r="AM59" s="80">
        <v>1.6033701510985701</v>
      </c>
      <c r="AN59" s="80">
        <v>1.1642445870415601</v>
      </c>
      <c r="AO59" s="80">
        <v>0.94947097914582501</v>
      </c>
      <c r="AP59" s="61">
        <v>5.3615096037104504</v>
      </c>
      <c r="AQ59" s="191">
        <v>7.1736931200000003</v>
      </c>
      <c r="AR59" s="61">
        <v>0.15000018570642801</v>
      </c>
      <c r="AS59" s="83">
        <f t="shared" si="0"/>
        <v>1.2380428534205143E-4</v>
      </c>
      <c r="AT59" s="83"/>
    </row>
    <row r="60" spans="3:46">
      <c r="C60" s="84">
        <v>51.5</v>
      </c>
      <c r="D60" s="2">
        <v>-0.14000000000000001</v>
      </c>
      <c r="E60" s="2">
        <v>0.3</v>
      </c>
      <c r="F60" s="191">
        <v>56.090479999999999</v>
      </c>
      <c r="G60" s="61">
        <v>39.235709999999997</v>
      </c>
      <c r="H60" s="80">
        <v>46.9909099999999</v>
      </c>
      <c r="I60" s="80">
        <v>47.427680000000002</v>
      </c>
      <c r="J60" s="80">
        <v>51.38205</v>
      </c>
      <c r="K60" s="80">
        <v>52.4694</v>
      </c>
      <c r="L60" s="80">
        <v>49.130099999999999</v>
      </c>
      <c r="M60" s="80">
        <v>55.872999999999998</v>
      </c>
      <c r="N60" s="80">
        <v>59.617400000000004</v>
      </c>
      <c r="O60" s="80">
        <v>62.345199999999998</v>
      </c>
      <c r="P60" s="80">
        <v>64.585210000000103</v>
      </c>
      <c r="Q60" s="80">
        <v>62.142629999999997</v>
      </c>
      <c r="R60" s="80">
        <v>4.7620755555555601</v>
      </c>
      <c r="S60" s="80">
        <v>4.7277777777778196</v>
      </c>
      <c r="T60" s="80">
        <v>6.6346488888889299</v>
      </c>
      <c r="U60" s="80">
        <v>8.7963155555555694</v>
      </c>
      <c r="V60" s="80">
        <v>11.9751733333334</v>
      </c>
      <c r="W60" s="80">
        <v>14.945902222222299</v>
      </c>
      <c r="X60" s="80">
        <v>17.170946666666701</v>
      </c>
      <c r="Y60" s="80">
        <v>16.995097777777801</v>
      </c>
      <c r="Z60" s="80">
        <v>14.591097777777801</v>
      </c>
      <c r="AA60" s="80">
        <v>11.372106666666699</v>
      </c>
      <c r="AB60" s="80">
        <v>7.7476977777778302</v>
      </c>
      <c r="AC60" s="80">
        <v>5.4382666666666601</v>
      </c>
      <c r="AD60" s="80">
        <v>0.89443952254817205</v>
      </c>
      <c r="AE60" s="80">
        <v>0.89173481568074497</v>
      </c>
      <c r="AF60" s="80">
        <v>1.0552632234109001</v>
      </c>
      <c r="AG60" s="80">
        <v>1.27719389688813</v>
      </c>
      <c r="AH60" s="80">
        <v>1.6910650628136199</v>
      </c>
      <c r="AI60" s="80">
        <v>2.1982770754132699</v>
      </c>
      <c r="AJ60" s="80">
        <v>2.6755242178789902</v>
      </c>
      <c r="AK60" s="80">
        <v>2.6343010050073499</v>
      </c>
      <c r="AL60" s="80">
        <v>2.1304743906966901</v>
      </c>
      <c r="AM60" s="80">
        <v>1.6033701510985701</v>
      </c>
      <c r="AN60" s="80">
        <v>1.1642445870415601</v>
      </c>
      <c r="AO60" s="80">
        <v>0.94947097914582501</v>
      </c>
      <c r="AP60" s="61">
        <v>5.3615096037104504</v>
      </c>
      <c r="AQ60" s="191">
        <v>4.6903362499999997</v>
      </c>
      <c r="AR60" s="61">
        <v>0.29999826207331398</v>
      </c>
      <c r="AS60" s="83">
        <f t="shared" si="0"/>
        <v>-5.7930889533578766E-4</v>
      </c>
      <c r="AT60" s="83"/>
    </row>
    <row r="61" spans="3:46" ht="13.8" thickBot="1">
      <c r="C61" s="118">
        <v>51.5</v>
      </c>
      <c r="D61" s="119">
        <v>-0.14000000000000001</v>
      </c>
      <c r="E61" s="119">
        <v>0.35</v>
      </c>
      <c r="F61" s="192">
        <v>56.090479999999999</v>
      </c>
      <c r="G61" s="163">
        <v>39.235709999999997</v>
      </c>
      <c r="H61" s="163">
        <v>46.9909099999999</v>
      </c>
      <c r="I61" s="163">
        <v>47.427680000000002</v>
      </c>
      <c r="J61" s="163">
        <v>51.38205</v>
      </c>
      <c r="K61" s="163">
        <v>52.4694</v>
      </c>
      <c r="L61" s="163">
        <v>49.130099999999999</v>
      </c>
      <c r="M61" s="163">
        <v>55.872999999999998</v>
      </c>
      <c r="N61" s="163">
        <v>59.617400000000004</v>
      </c>
      <c r="O61" s="163">
        <v>62.345199999999998</v>
      </c>
      <c r="P61" s="163">
        <v>64.585210000000103</v>
      </c>
      <c r="Q61" s="163">
        <v>62.142629999999997</v>
      </c>
      <c r="R61" s="163">
        <v>4.7620755555555601</v>
      </c>
      <c r="S61" s="163">
        <v>4.7277777777778196</v>
      </c>
      <c r="T61" s="163">
        <v>6.6346488888889299</v>
      </c>
      <c r="U61" s="163">
        <v>8.7963155555555694</v>
      </c>
      <c r="V61" s="163">
        <v>11.9751733333334</v>
      </c>
      <c r="W61" s="163">
        <v>14.945902222222299</v>
      </c>
      <c r="X61" s="163">
        <v>17.170946666666701</v>
      </c>
      <c r="Y61" s="163">
        <v>16.995097777777801</v>
      </c>
      <c r="Z61" s="163">
        <v>14.591097777777801</v>
      </c>
      <c r="AA61" s="163">
        <v>11.372106666666699</v>
      </c>
      <c r="AB61" s="163">
        <v>7.7476977777778302</v>
      </c>
      <c r="AC61" s="163">
        <v>5.4382666666666601</v>
      </c>
      <c r="AD61" s="163">
        <v>0.89443952254817205</v>
      </c>
      <c r="AE61" s="163">
        <v>0.89173481568074497</v>
      </c>
      <c r="AF61" s="163">
        <v>1.0552632234109001</v>
      </c>
      <c r="AG61" s="163">
        <v>1.27719389688813</v>
      </c>
      <c r="AH61" s="163">
        <v>1.6910650628136199</v>
      </c>
      <c r="AI61" s="163">
        <v>2.1982770754132699</v>
      </c>
      <c r="AJ61" s="163">
        <v>2.6755242178789902</v>
      </c>
      <c r="AK61" s="163">
        <v>2.6343010050073499</v>
      </c>
      <c r="AL61" s="163">
        <v>2.1304743906966901</v>
      </c>
      <c r="AM61" s="163">
        <v>1.6033701510985701</v>
      </c>
      <c r="AN61" s="163">
        <v>1.1642445870415601</v>
      </c>
      <c r="AO61" s="163">
        <v>0.94947097914582501</v>
      </c>
      <c r="AP61" s="163">
        <v>5.3615096037104504</v>
      </c>
      <c r="AQ61" s="192">
        <v>4.2325860100000003</v>
      </c>
      <c r="AR61" s="163">
        <v>0.34999875033495798</v>
      </c>
      <c r="AS61" s="262">
        <f t="shared" si="0"/>
        <v>-3.5704715485783216E-4</v>
      </c>
      <c r="AT61" s="262"/>
    </row>
    <row r="63" spans="3:46" ht="17.399999999999999">
      <c r="C63" s="43" t="s">
        <v>102</v>
      </c>
    </row>
    <row r="64" spans="3:46" ht="17.399999999999999">
      <c r="C64" s="43" t="s">
        <v>103</v>
      </c>
    </row>
    <row r="65" spans="3:11" ht="18" thickBot="1">
      <c r="C65" s="43"/>
    </row>
    <row r="66" spans="3:11" ht="18" thickBot="1">
      <c r="C66" s="219"/>
      <c r="D66" s="220" t="s">
        <v>50</v>
      </c>
      <c r="E66" s="220"/>
      <c r="F66" s="431" t="s">
        <v>51</v>
      </c>
      <c r="G66" s="220"/>
      <c r="H66" s="220"/>
      <c r="I66" s="220" t="s">
        <v>58</v>
      </c>
      <c r="J66" s="348"/>
      <c r="K66" s="444"/>
    </row>
    <row r="67" spans="3:11" ht="37.200000000000003">
      <c r="C67" s="241" t="s">
        <v>52</v>
      </c>
      <c r="D67" s="215" t="s">
        <v>53</v>
      </c>
      <c r="E67" s="59" t="s">
        <v>60</v>
      </c>
      <c r="F67" s="433" t="s">
        <v>82</v>
      </c>
      <c r="G67" s="239" t="s">
        <v>104</v>
      </c>
      <c r="H67" s="434" t="s">
        <v>105</v>
      </c>
      <c r="I67" s="59"/>
      <c r="K67" s="143"/>
    </row>
    <row r="68" spans="3:11" ht="18">
      <c r="C68" s="248" t="s">
        <v>54</v>
      </c>
      <c r="D68" s="242" t="s">
        <v>55</v>
      </c>
      <c r="E68" s="204" t="s">
        <v>61</v>
      </c>
      <c r="F68" s="263" t="s">
        <v>97</v>
      </c>
      <c r="G68" s="204" t="s">
        <v>97</v>
      </c>
      <c r="H68" s="435" t="s">
        <v>61</v>
      </c>
      <c r="I68" s="445"/>
      <c r="K68" s="143"/>
    </row>
    <row r="69" spans="3:11" ht="15">
      <c r="C69" s="82">
        <v>3.133</v>
      </c>
      <c r="D69" s="62">
        <v>101.7</v>
      </c>
      <c r="E69" s="2">
        <v>0.01</v>
      </c>
      <c r="F69" s="191">
        <v>99.148113600000002</v>
      </c>
      <c r="G69" s="61">
        <v>99.151171860000005</v>
      </c>
      <c r="H69" s="436">
        <f>100*(G69-F69)/F69</f>
        <v>3.0845367490714296E-3</v>
      </c>
      <c r="I69" s="442"/>
      <c r="K69" s="143"/>
    </row>
    <row r="70" spans="3:11">
      <c r="C70" s="82">
        <v>22.9</v>
      </c>
      <c r="D70" s="62">
        <v>-43.23</v>
      </c>
      <c r="E70" s="2">
        <v>0.01</v>
      </c>
      <c r="F70" s="438">
        <v>50.639304000000003</v>
      </c>
      <c r="G70" s="61">
        <v>50.639304000000003</v>
      </c>
      <c r="H70" s="83">
        <f t="shared" ref="H70:H76" si="1">100*(G70-F70)/F70</f>
        <v>0</v>
      </c>
      <c r="I70" s="443"/>
      <c r="K70" s="143"/>
    </row>
    <row r="71" spans="3:11" ht="15">
      <c r="C71" s="82">
        <v>23</v>
      </c>
      <c r="D71" s="62">
        <v>30</v>
      </c>
      <c r="E71" s="2">
        <v>0.01</v>
      </c>
      <c r="F71" s="438">
        <v>0</v>
      </c>
      <c r="G71" s="61">
        <v>0</v>
      </c>
      <c r="H71" s="441" t="s">
        <v>106</v>
      </c>
      <c r="I71" s="442"/>
      <c r="K71" s="143"/>
    </row>
    <row r="72" spans="3:11">
      <c r="C72" s="82">
        <v>25.78</v>
      </c>
      <c r="D72" s="62">
        <v>-80.22</v>
      </c>
      <c r="E72" s="2">
        <v>0.01</v>
      </c>
      <c r="F72" s="438">
        <v>78.298292799999999</v>
      </c>
      <c r="G72" s="61">
        <v>78.299499299999994</v>
      </c>
      <c r="H72" s="83">
        <f t="shared" si="1"/>
        <v>1.5409020514365586E-3</v>
      </c>
      <c r="I72" s="443"/>
      <c r="K72" s="143"/>
    </row>
    <row r="73" spans="3:11">
      <c r="C73" s="82">
        <v>28.716999999999999</v>
      </c>
      <c r="D73" s="62">
        <v>77.3</v>
      </c>
      <c r="E73" s="2">
        <v>0.01</v>
      </c>
      <c r="F73" s="438">
        <v>63.597246399999896</v>
      </c>
      <c r="G73" s="61">
        <v>63.618888079999998</v>
      </c>
      <c r="H73" s="83">
        <f t="shared" si="1"/>
        <v>3.4029272059963582E-2</v>
      </c>
      <c r="I73" s="443"/>
      <c r="K73" s="143"/>
    </row>
    <row r="74" spans="3:11">
      <c r="C74" s="82">
        <v>33.94</v>
      </c>
      <c r="D74" s="62">
        <v>18.43</v>
      </c>
      <c r="E74" s="2">
        <v>0.01</v>
      </c>
      <c r="F74" s="438">
        <v>27.1349664</v>
      </c>
      <c r="G74" s="61">
        <v>27.13586832</v>
      </c>
      <c r="H74" s="83">
        <f t="shared" si="1"/>
        <v>3.3238294335991682E-3</v>
      </c>
      <c r="I74" s="443"/>
      <c r="K74" s="143"/>
    </row>
    <row r="75" spans="3:11">
      <c r="C75" s="82">
        <v>41.9</v>
      </c>
      <c r="D75" s="62">
        <v>12.49</v>
      </c>
      <c r="E75" s="2">
        <v>0.01</v>
      </c>
      <c r="F75" s="438">
        <v>33.936231999999997</v>
      </c>
      <c r="G75" s="61">
        <v>33.936231999999997</v>
      </c>
      <c r="H75" s="83">
        <f t="shared" si="1"/>
        <v>0</v>
      </c>
      <c r="I75" s="443"/>
      <c r="K75" s="143"/>
    </row>
    <row r="76" spans="3:11" ht="13.8" thickBot="1">
      <c r="C76" s="446">
        <v>51.5</v>
      </c>
      <c r="D76" s="321">
        <v>-0.14000000000000001</v>
      </c>
      <c r="E76" s="119">
        <v>0.01</v>
      </c>
      <c r="F76" s="192">
        <v>26.480519999999999</v>
      </c>
      <c r="G76" s="163">
        <v>26.480519999999999</v>
      </c>
      <c r="H76" s="262">
        <f t="shared" si="1"/>
        <v>0</v>
      </c>
      <c r="I76" s="163"/>
      <c r="J76" s="127"/>
      <c r="K76" s="144"/>
    </row>
  </sheetData>
  <mergeCells count="5">
    <mergeCell ref="C5:I5"/>
    <mergeCell ref="C7:C9"/>
    <mergeCell ref="K7:N7"/>
    <mergeCell ref="K8:N8"/>
    <mergeCell ref="D11:L11"/>
  </mergeCells>
  <hyperlinks>
    <hyperlink ref="N2" location="NOTES!A1" display="BACK" xr:uid="{00000000-0004-0000-0300-000000000000}"/>
  </hyperlinks>
  <pageMargins left="0.7" right="0.7" top="0.75" bottom="0.75" header="0.3" footer="0.3"/>
  <pageSetup paperSize="9"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13"/>
  <dimension ref="A2:AF83"/>
  <sheetViews>
    <sheetView topLeftCell="A11" workbookViewId="0">
      <selection activeCell="C20" sqref="C20"/>
    </sheetView>
  </sheetViews>
  <sheetFormatPr defaultColWidth="7.33203125" defaultRowHeight="13.2"/>
  <cols>
    <col min="1" max="1" width="6.33203125" style="1" customWidth="1"/>
    <col min="2" max="2" width="6.6640625" style="1" customWidth="1"/>
    <col min="3" max="3" width="12.6640625" style="1" customWidth="1"/>
    <col min="4" max="4" width="14.33203125" style="1" customWidth="1"/>
    <col min="5" max="5" width="13.44140625" style="1" customWidth="1"/>
    <col min="6" max="6" width="17.6640625" style="1" customWidth="1"/>
    <col min="7" max="8" width="14.44140625" style="1" customWidth="1"/>
    <col min="9" max="9" width="24.5546875" style="1" customWidth="1"/>
    <col min="10" max="15" width="16.44140625" style="1" customWidth="1"/>
    <col min="16" max="16" width="14.33203125" style="1" customWidth="1"/>
    <col min="17" max="17" width="11.6640625" style="1" customWidth="1"/>
    <col min="18" max="18" width="14.33203125" style="1" customWidth="1"/>
    <col min="19" max="19" width="13.5546875" style="1" customWidth="1"/>
    <col min="20" max="20" width="12.5546875" style="1" customWidth="1"/>
    <col min="21" max="21" width="12" style="1" customWidth="1"/>
    <col min="22" max="22" width="11.5546875" style="1" bestFit="1" customWidth="1"/>
    <col min="23" max="23" width="12" style="1" customWidth="1"/>
    <col min="24" max="26" width="7.33203125" style="1"/>
    <col min="27" max="28" width="10.5546875" style="1" bestFit="1" customWidth="1"/>
    <col min="29" max="29" width="11.5546875" style="1" bestFit="1" customWidth="1"/>
    <col min="30" max="30" width="10.5546875" style="1" bestFit="1" customWidth="1"/>
    <col min="31" max="16384" width="7.33203125" style="1"/>
  </cols>
  <sheetData>
    <row r="2" spans="1:32" ht="15">
      <c r="N2" s="412" t="s">
        <v>48</v>
      </c>
    </row>
    <row r="5" spans="1:32" ht="69" customHeight="1">
      <c r="C5" s="1352" t="s">
        <v>0</v>
      </c>
      <c r="D5" s="1353"/>
      <c r="E5" s="1353"/>
      <c r="F5" s="1353"/>
      <c r="G5" s="1353"/>
      <c r="H5" s="1353"/>
      <c r="I5" s="1353"/>
      <c r="J5" s="23"/>
      <c r="K5" s="23"/>
      <c r="L5" s="23"/>
      <c r="M5" s="23"/>
      <c r="N5" s="24"/>
    </row>
    <row r="6" spans="1:32" ht="13.8">
      <c r="C6" s="25"/>
      <c r="D6" s="26"/>
      <c r="E6" s="23"/>
      <c r="F6" s="23"/>
      <c r="G6" s="23"/>
      <c r="H6" s="23"/>
      <c r="I6" s="23"/>
      <c r="J6" s="23"/>
      <c r="K6" s="23"/>
      <c r="L6" s="23"/>
      <c r="M6" s="23"/>
      <c r="N6" s="24"/>
    </row>
    <row r="7" spans="1:32" ht="17.399999999999999">
      <c r="A7" s="14"/>
      <c r="C7" s="1354"/>
      <c r="D7" s="3"/>
      <c r="E7" s="3"/>
      <c r="F7" s="3"/>
      <c r="G7" s="3"/>
      <c r="H7" s="3"/>
      <c r="I7" s="3"/>
      <c r="J7" s="3"/>
      <c r="K7" s="1356"/>
      <c r="L7" s="1357"/>
      <c r="M7" s="1357"/>
      <c r="N7" s="1358"/>
    </row>
    <row r="8" spans="1:32" ht="17.399999999999999">
      <c r="C8" s="1354"/>
      <c r="D8" s="3"/>
      <c r="E8" s="3"/>
      <c r="F8" s="3"/>
      <c r="G8" s="3"/>
      <c r="H8" s="3"/>
      <c r="I8" s="3"/>
      <c r="J8" s="3"/>
      <c r="K8" s="1359" t="s">
        <v>1</v>
      </c>
      <c r="L8" s="1359"/>
      <c r="M8" s="1359"/>
      <c r="N8" s="1360"/>
    </row>
    <row r="9" spans="1:32" ht="17.399999999999999">
      <c r="C9" s="1355"/>
      <c r="D9" s="27"/>
      <c r="E9" s="27"/>
      <c r="F9" s="27"/>
      <c r="G9" s="27"/>
      <c r="H9" s="27"/>
      <c r="I9" s="27"/>
      <c r="J9" s="27"/>
      <c r="K9" s="33"/>
      <c r="L9" s="33"/>
      <c r="M9" s="33"/>
      <c r="N9" s="34"/>
    </row>
    <row r="10" spans="1:32">
      <c r="C10" s="29"/>
      <c r="D10" s="23"/>
      <c r="E10" s="23"/>
      <c r="F10" s="23"/>
      <c r="G10" s="23"/>
      <c r="H10" s="23"/>
      <c r="I10" s="23"/>
      <c r="J10" s="23"/>
      <c r="K10" s="23"/>
      <c r="L10" s="23"/>
      <c r="M10" s="23"/>
      <c r="N10" s="24"/>
    </row>
    <row r="11" spans="1:32" ht="42.75" customHeight="1">
      <c r="A11" s="14"/>
      <c r="C11" s="30"/>
      <c r="D11" s="1361" t="s">
        <v>580</v>
      </c>
      <c r="E11" s="1361"/>
      <c r="F11" s="1361"/>
      <c r="G11" s="1361"/>
      <c r="H11" s="1361"/>
      <c r="I11" s="1361"/>
      <c r="J11" s="1361"/>
      <c r="K11" s="1361"/>
      <c r="L11" s="1361"/>
      <c r="M11" s="3"/>
      <c r="N11" s="31"/>
    </row>
    <row r="12" spans="1:32">
      <c r="C12" s="32"/>
      <c r="D12" s="27"/>
      <c r="E12" s="27"/>
      <c r="F12" s="27"/>
      <c r="G12" s="27"/>
      <c r="H12" s="27"/>
      <c r="I12" s="27"/>
      <c r="J12" s="27"/>
      <c r="K12" s="27"/>
      <c r="L12" s="27"/>
      <c r="M12" s="27"/>
      <c r="N12" s="28"/>
    </row>
    <row r="13" spans="1:32" ht="17.100000000000001" customHeight="1"/>
    <row r="14" spans="1:32" ht="18.75" customHeight="1">
      <c r="C14" s="43" t="s">
        <v>107</v>
      </c>
    </row>
    <row r="15" spans="1:32" ht="18.75" customHeight="1">
      <c r="D15" s="346"/>
      <c r="E15" s="145" t="s">
        <v>745</v>
      </c>
    </row>
    <row r="16" spans="1:32" ht="18.75" customHeight="1" thickBot="1">
      <c r="E16" s="145" t="s">
        <v>746</v>
      </c>
      <c r="T16" s="1251"/>
      <c r="U16" s="1251"/>
      <c r="V16" s="1251"/>
      <c r="W16" s="1251"/>
      <c r="X16" s="1251"/>
      <c r="Y16" s="1251"/>
      <c r="Z16" s="1251"/>
      <c r="AA16" s="1251"/>
      <c r="AB16" s="1251"/>
      <c r="AC16" s="1251"/>
      <c r="AD16" s="1251"/>
      <c r="AE16" s="1251"/>
      <c r="AF16" s="1251"/>
    </row>
    <row r="17" spans="3:32" ht="18.75" customHeight="1">
      <c r="C17" s="465" t="s">
        <v>108</v>
      </c>
      <c r="D17" s="228"/>
      <c r="E17" s="228"/>
      <c r="F17" s="227"/>
      <c r="G17" s="228"/>
      <c r="H17" s="228" t="s">
        <v>50</v>
      </c>
      <c r="I17" s="229"/>
      <c r="J17" s="1362" t="s">
        <v>109</v>
      </c>
      <c r="K17" s="1363"/>
      <c r="L17" s="1363"/>
      <c r="M17" s="1363"/>
      <c r="N17" s="1363" t="s">
        <v>110</v>
      </c>
      <c r="O17" s="1363"/>
      <c r="P17" s="1364"/>
      <c r="T17" s="1251"/>
      <c r="U17" s="1251"/>
      <c r="V17" s="1251"/>
      <c r="W17" s="1251"/>
      <c r="X17" s="1251"/>
      <c r="Y17" s="1251"/>
      <c r="Z17" s="1251"/>
      <c r="AA17" s="1251"/>
      <c r="AB17" s="1251"/>
      <c r="AC17" s="1251"/>
      <c r="AD17" s="1251"/>
      <c r="AE17" s="1251"/>
      <c r="AF17" s="1251"/>
    </row>
    <row r="18" spans="3:32" ht="18.75" customHeight="1">
      <c r="C18" s="453" t="s">
        <v>52</v>
      </c>
      <c r="D18" s="454" t="s">
        <v>53</v>
      </c>
      <c r="E18" s="455" t="s">
        <v>111</v>
      </c>
      <c r="F18" s="241" t="s">
        <v>112</v>
      </c>
      <c r="G18" s="237" t="s">
        <v>113</v>
      </c>
      <c r="H18" s="78" t="s">
        <v>114</v>
      </c>
      <c r="I18" s="246" t="s">
        <v>115</v>
      </c>
      <c r="J18" s="244"/>
      <c r="K18" s="244"/>
      <c r="L18" s="244"/>
      <c r="M18" s="244"/>
      <c r="N18" s="413"/>
      <c r="O18" s="244"/>
      <c r="P18" s="245"/>
      <c r="T18" s="1251"/>
      <c r="U18" s="1251"/>
      <c r="V18" s="1251"/>
      <c r="W18" s="1251"/>
      <c r="X18" s="1251"/>
      <c r="Y18" s="1251"/>
      <c r="Z18" s="1251"/>
      <c r="AA18" s="1251"/>
      <c r="AB18" s="1251"/>
      <c r="AC18" s="1251"/>
      <c r="AD18" s="1251"/>
      <c r="AE18" s="1251"/>
      <c r="AF18" s="1251"/>
    </row>
    <row r="19" spans="3:32" ht="24" thickBot="1">
      <c r="C19" s="456" t="s">
        <v>54</v>
      </c>
      <c r="D19" s="457" t="s">
        <v>55</v>
      </c>
      <c r="E19" s="458" t="s">
        <v>55</v>
      </c>
      <c r="F19" s="243" t="s">
        <v>116</v>
      </c>
      <c r="G19" s="211" t="s">
        <v>117</v>
      </c>
      <c r="H19" s="205" t="s">
        <v>118</v>
      </c>
      <c r="I19" s="50" t="s">
        <v>119</v>
      </c>
      <c r="J19" s="156" t="s">
        <v>120</v>
      </c>
      <c r="K19" s="156" t="s">
        <v>121</v>
      </c>
      <c r="L19" s="156" t="s">
        <v>122</v>
      </c>
      <c r="M19" s="156" t="s">
        <v>123</v>
      </c>
      <c r="N19" s="414" t="s">
        <v>124</v>
      </c>
      <c r="O19" s="156" t="s">
        <v>125</v>
      </c>
      <c r="P19" s="47" t="s">
        <v>126</v>
      </c>
      <c r="T19" s="1251"/>
      <c r="U19" s="1251"/>
      <c r="V19" s="1251"/>
      <c r="W19" s="1251"/>
      <c r="X19" s="1251"/>
      <c r="Y19" s="1251"/>
      <c r="Z19" s="1251"/>
      <c r="AA19" s="1251"/>
      <c r="AB19" s="1251"/>
      <c r="AC19" s="1251"/>
      <c r="AD19" s="1251"/>
      <c r="AE19" s="1251"/>
      <c r="AF19" s="1251"/>
    </row>
    <row r="20" spans="3:32">
      <c r="C20" s="459">
        <v>51.5</v>
      </c>
      <c r="D20" s="460">
        <v>359.86</v>
      </c>
      <c r="E20" s="466">
        <v>1</v>
      </c>
      <c r="F20" s="470">
        <v>31.076991235657001</v>
      </c>
      <c r="G20" s="16">
        <v>14.25</v>
      </c>
      <c r="H20" s="19">
        <v>26.480519999999999</v>
      </c>
      <c r="I20" s="99">
        <v>0</v>
      </c>
      <c r="J20" s="18">
        <v>3.9186742018373702E-2</v>
      </c>
      <c r="K20" s="19">
        <v>4.3451215355383301E-2</v>
      </c>
      <c r="L20" s="19">
        <v>1.1352800825355001</v>
      </c>
      <c r="M20" s="151">
        <v>1.05905291969976</v>
      </c>
      <c r="N20" s="18">
        <v>3.9754879732931299E-2</v>
      </c>
      <c r="O20" s="19">
        <v>1.12418042813791</v>
      </c>
      <c r="P20" s="151">
        <v>1.58130839366869</v>
      </c>
      <c r="Q20" s="2"/>
      <c r="R20" s="2"/>
      <c r="S20" s="2"/>
      <c r="T20" s="1251"/>
      <c r="U20" s="1251"/>
      <c r="V20" s="1251"/>
      <c r="W20" s="1251"/>
      <c r="X20" s="1251"/>
      <c r="Y20" s="1251"/>
      <c r="Z20" s="1251"/>
      <c r="AA20" s="1252"/>
      <c r="AB20" s="1252"/>
      <c r="AC20" s="1252"/>
      <c r="AD20" s="1253"/>
      <c r="AE20" s="1251"/>
      <c r="AF20" s="1251"/>
    </row>
    <row r="21" spans="3:32">
      <c r="C21" s="461">
        <v>41.9</v>
      </c>
      <c r="D21" s="462">
        <v>12.49</v>
      </c>
      <c r="E21" s="467">
        <v>1</v>
      </c>
      <c r="F21" s="471">
        <v>40.232035996361603</v>
      </c>
      <c r="G21" s="8">
        <v>14.25</v>
      </c>
      <c r="H21" s="21">
        <v>33.936231999999997</v>
      </c>
      <c r="I21" s="97">
        <v>0</v>
      </c>
      <c r="J21" s="152">
        <v>3.9186742018373702E-2</v>
      </c>
      <c r="K21" s="21">
        <v>4.3451215355383301E-2</v>
      </c>
      <c r="L21" s="21">
        <v>1.1352800825355001</v>
      </c>
      <c r="M21" s="153">
        <v>1.05905291969976</v>
      </c>
      <c r="N21" s="152">
        <v>4.0076240754695701E-2</v>
      </c>
      <c r="O21" s="21">
        <v>1.1180413774787901</v>
      </c>
      <c r="P21" s="153">
        <v>2.0617321312636201</v>
      </c>
      <c r="Q21" s="2"/>
      <c r="R21" s="2"/>
      <c r="S21" s="2"/>
      <c r="T21" s="1251"/>
      <c r="U21" s="1251"/>
      <c r="V21" s="1251"/>
      <c r="W21" s="1251"/>
      <c r="X21" s="1251"/>
      <c r="Y21" s="1251"/>
      <c r="Z21" s="1251"/>
      <c r="AA21" s="1252"/>
      <c r="AB21" s="1252"/>
      <c r="AC21" s="1252"/>
      <c r="AD21" s="1253"/>
      <c r="AE21" s="1251"/>
      <c r="AF21" s="1251"/>
    </row>
    <row r="22" spans="3:32">
      <c r="C22" s="461">
        <v>33.94</v>
      </c>
      <c r="D22" s="462">
        <v>18.43</v>
      </c>
      <c r="E22" s="467">
        <v>1</v>
      </c>
      <c r="F22" s="471">
        <v>46.359692611863402</v>
      </c>
      <c r="G22" s="8">
        <v>14.25</v>
      </c>
      <c r="H22" s="21">
        <v>27.13586832</v>
      </c>
      <c r="I22" s="97">
        <v>0</v>
      </c>
      <c r="J22" s="152">
        <v>3.9186742018373702E-2</v>
      </c>
      <c r="K22" s="21">
        <v>4.3451215355383301E-2</v>
      </c>
      <c r="L22" s="21">
        <v>1.1352800825355001</v>
      </c>
      <c r="M22" s="153">
        <v>1.05905291969976</v>
      </c>
      <c r="N22" s="152">
        <v>4.03034417062706E-2</v>
      </c>
      <c r="O22" s="21">
        <v>1.1137601680492</v>
      </c>
      <c r="P22" s="153">
        <v>1.5920841993061301</v>
      </c>
      <c r="Q22" s="2"/>
      <c r="R22" s="2"/>
      <c r="S22" s="2"/>
      <c r="T22" s="1251"/>
      <c r="U22" s="1251"/>
      <c r="V22" s="1251"/>
      <c r="W22" s="1251"/>
      <c r="X22" s="1251"/>
      <c r="Y22" s="1251"/>
      <c r="Z22" s="1251"/>
      <c r="AA22" s="1252"/>
      <c r="AB22" s="1252"/>
      <c r="AC22" s="1252"/>
      <c r="AD22" s="1253"/>
      <c r="AE22" s="1251"/>
      <c r="AF22" s="1251"/>
    </row>
    <row r="23" spans="3:32">
      <c r="C23" s="461">
        <v>51.5</v>
      </c>
      <c r="D23" s="462">
        <v>359.86</v>
      </c>
      <c r="E23" s="467">
        <v>1</v>
      </c>
      <c r="F23" s="472">
        <v>31.076991235657001</v>
      </c>
      <c r="G23" s="8">
        <v>14.25</v>
      </c>
      <c r="H23" s="21">
        <v>26.480519999999999</v>
      </c>
      <c r="I23" s="97">
        <v>0</v>
      </c>
      <c r="J23" s="152">
        <v>3.9186742018373702E-2</v>
      </c>
      <c r="K23" s="21">
        <v>4.3451215355383301E-2</v>
      </c>
      <c r="L23" s="21">
        <v>1.1352800825355001</v>
      </c>
      <c r="M23" s="153">
        <v>1.05905291969976</v>
      </c>
      <c r="N23" s="152">
        <v>3.9754879732931299E-2</v>
      </c>
      <c r="O23" s="21">
        <v>1.12418042813791</v>
      </c>
      <c r="P23" s="153">
        <v>1.58130839366869</v>
      </c>
      <c r="Q23" s="2"/>
      <c r="R23" s="2"/>
      <c r="S23" s="2"/>
      <c r="T23" s="1251"/>
      <c r="U23" s="1251"/>
      <c r="V23" s="1251"/>
      <c r="W23" s="1251"/>
      <c r="X23" s="1251"/>
      <c r="Y23" s="1251"/>
      <c r="Z23" s="1251"/>
      <c r="AA23" s="1252"/>
      <c r="AB23" s="1252"/>
      <c r="AC23" s="1252"/>
      <c r="AD23" s="1253"/>
      <c r="AE23" s="1251"/>
      <c r="AF23" s="1251"/>
    </row>
    <row r="24" spans="3:32">
      <c r="C24" s="461">
        <v>41.9</v>
      </c>
      <c r="D24" s="462">
        <v>12.49</v>
      </c>
      <c r="E24" s="467">
        <v>1</v>
      </c>
      <c r="F24" s="471">
        <v>40.232035996361603</v>
      </c>
      <c r="G24" s="8">
        <v>14.25</v>
      </c>
      <c r="H24" s="21">
        <v>33.936231999999997</v>
      </c>
      <c r="I24" s="97">
        <v>0</v>
      </c>
      <c r="J24" s="152">
        <v>3.9186742018373702E-2</v>
      </c>
      <c r="K24" s="21">
        <v>4.3451215355383301E-2</v>
      </c>
      <c r="L24" s="21">
        <v>1.1352800825355001</v>
      </c>
      <c r="M24" s="153">
        <v>1.05905291969976</v>
      </c>
      <c r="N24" s="152">
        <v>4.0076240754695701E-2</v>
      </c>
      <c r="O24" s="21">
        <v>1.1180413774787901</v>
      </c>
      <c r="P24" s="153">
        <v>2.0617321312636201</v>
      </c>
      <c r="Q24" s="2"/>
      <c r="R24" s="2"/>
      <c r="S24" s="2"/>
      <c r="T24" s="1251"/>
      <c r="U24" s="1251"/>
      <c r="V24" s="1251"/>
      <c r="W24" s="1251"/>
      <c r="X24" s="1251"/>
      <c r="Y24" s="1251"/>
      <c r="Z24" s="1251"/>
      <c r="AA24" s="1252"/>
      <c r="AB24" s="1252"/>
      <c r="AC24" s="1252"/>
      <c r="AD24" s="1253"/>
      <c r="AE24" s="1251"/>
      <c r="AF24" s="1251"/>
    </row>
    <row r="25" spans="3:32">
      <c r="C25" s="461">
        <v>33.94</v>
      </c>
      <c r="D25" s="462">
        <v>18.43</v>
      </c>
      <c r="E25" s="467">
        <v>1</v>
      </c>
      <c r="F25" s="471">
        <v>46.359692611863402</v>
      </c>
      <c r="G25" s="8">
        <v>14.25</v>
      </c>
      <c r="H25" s="21">
        <v>27.13586832</v>
      </c>
      <c r="I25" s="97">
        <v>0</v>
      </c>
      <c r="J25" s="152">
        <v>3.9186742018373702E-2</v>
      </c>
      <c r="K25" s="21">
        <v>4.3451215355383301E-2</v>
      </c>
      <c r="L25" s="21">
        <v>1.1352800825355001</v>
      </c>
      <c r="M25" s="153">
        <v>1.05905291969976</v>
      </c>
      <c r="N25" s="152">
        <v>4.03034417062706E-2</v>
      </c>
      <c r="O25" s="21">
        <v>1.1137601680492</v>
      </c>
      <c r="P25" s="153">
        <v>1.5920841993061301</v>
      </c>
      <c r="Q25" s="2"/>
      <c r="R25" s="2"/>
      <c r="S25" s="2"/>
      <c r="T25" s="1251"/>
      <c r="U25" s="1251"/>
      <c r="V25" s="1251"/>
      <c r="W25" s="1251"/>
      <c r="X25" s="1251"/>
      <c r="Y25" s="1251"/>
      <c r="Z25" s="1251"/>
      <c r="AA25" s="1252"/>
      <c r="AB25" s="1252"/>
      <c r="AC25" s="1252"/>
      <c r="AD25" s="1253"/>
      <c r="AE25" s="1251"/>
      <c r="AF25" s="1251"/>
    </row>
    <row r="26" spans="3:32">
      <c r="C26" s="461">
        <v>51.5</v>
      </c>
      <c r="D26" s="462">
        <v>359.86</v>
      </c>
      <c r="E26" s="468">
        <v>1</v>
      </c>
      <c r="F26" s="472">
        <v>31.076991235657001</v>
      </c>
      <c r="G26" s="8">
        <v>14.25</v>
      </c>
      <c r="H26" s="21">
        <v>26.480519999999999</v>
      </c>
      <c r="I26" s="97">
        <v>0</v>
      </c>
      <c r="J26" s="152">
        <v>3.9186742018373702E-2</v>
      </c>
      <c r="K26" s="21">
        <v>4.3451215355383301E-2</v>
      </c>
      <c r="L26" s="21">
        <v>1.1352800825355001</v>
      </c>
      <c r="M26" s="153">
        <v>1.05905291969976</v>
      </c>
      <c r="N26" s="152">
        <v>3.9754879732931299E-2</v>
      </c>
      <c r="O26" s="21">
        <v>1.12418042813791</v>
      </c>
      <c r="P26" s="153">
        <v>1.58130839366869</v>
      </c>
      <c r="Q26" s="2"/>
      <c r="R26" s="2"/>
      <c r="S26" s="2"/>
      <c r="T26" s="1251"/>
      <c r="U26" s="1251"/>
      <c r="V26" s="1251"/>
      <c r="W26" s="1251"/>
      <c r="X26" s="1251"/>
      <c r="Y26" s="1251"/>
      <c r="Z26" s="1251"/>
      <c r="AA26" s="1252"/>
      <c r="AB26" s="1252"/>
      <c r="AC26" s="1252"/>
      <c r="AD26" s="1253"/>
      <c r="AE26" s="1251"/>
      <c r="AF26" s="1251"/>
    </row>
    <row r="27" spans="3:32">
      <c r="C27" s="461">
        <v>41.9</v>
      </c>
      <c r="D27" s="462">
        <v>12.49</v>
      </c>
      <c r="E27" s="468">
        <v>1</v>
      </c>
      <c r="F27" s="471">
        <v>40.232035996361603</v>
      </c>
      <c r="G27" s="8">
        <v>14.25</v>
      </c>
      <c r="H27" s="21">
        <v>33.936231999999997</v>
      </c>
      <c r="I27" s="97">
        <v>0</v>
      </c>
      <c r="J27" s="152">
        <v>3.9186742018373702E-2</v>
      </c>
      <c r="K27" s="21">
        <v>4.3451215355383301E-2</v>
      </c>
      <c r="L27" s="21">
        <v>1.1352800825355001</v>
      </c>
      <c r="M27" s="153">
        <v>1.05905291969976</v>
      </c>
      <c r="N27" s="152">
        <v>4.0076240754695701E-2</v>
      </c>
      <c r="O27" s="21">
        <v>1.1180413774787901</v>
      </c>
      <c r="P27" s="153">
        <v>2.0617321312636201</v>
      </c>
      <c r="T27" s="1251"/>
      <c r="U27" s="1251"/>
      <c r="V27" s="1251"/>
      <c r="W27" s="1251"/>
      <c r="X27" s="1251"/>
      <c r="Y27" s="1251"/>
      <c r="Z27" s="1251"/>
      <c r="AA27" s="1252"/>
      <c r="AB27" s="1252"/>
      <c r="AC27" s="1252"/>
      <c r="AD27" s="1253"/>
      <c r="AE27" s="1251"/>
      <c r="AF27" s="1251"/>
    </row>
    <row r="28" spans="3:32">
      <c r="C28" s="461">
        <v>33.94</v>
      </c>
      <c r="D28" s="462">
        <v>18.43</v>
      </c>
      <c r="E28" s="468">
        <v>1</v>
      </c>
      <c r="F28" s="471">
        <v>46.359692611863402</v>
      </c>
      <c r="G28" s="8">
        <v>14.25</v>
      </c>
      <c r="H28" s="21">
        <v>27.13586832</v>
      </c>
      <c r="I28" s="97">
        <v>0</v>
      </c>
      <c r="J28" s="152">
        <v>3.9186742018373702E-2</v>
      </c>
      <c r="K28" s="21">
        <v>4.3451215355383301E-2</v>
      </c>
      <c r="L28" s="21">
        <v>1.1352800825355001</v>
      </c>
      <c r="M28" s="153">
        <v>1.05905291969976</v>
      </c>
      <c r="N28" s="152">
        <v>4.03034417062706E-2</v>
      </c>
      <c r="O28" s="21">
        <v>1.1137601680492</v>
      </c>
      <c r="P28" s="153">
        <v>1.5920841993061301</v>
      </c>
      <c r="T28" s="1251"/>
      <c r="U28" s="1251"/>
      <c r="V28" s="1251"/>
      <c r="W28" s="1251"/>
      <c r="X28" s="1251"/>
      <c r="Y28" s="1251"/>
      <c r="Z28" s="1251"/>
      <c r="AA28" s="1252"/>
      <c r="AB28" s="1252"/>
      <c r="AC28" s="1252"/>
      <c r="AD28" s="1253"/>
      <c r="AE28" s="1251"/>
      <c r="AF28" s="1251"/>
    </row>
    <row r="29" spans="3:32">
      <c r="C29" s="461">
        <v>51.5</v>
      </c>
      <c r="D29" s="462">
        <v>359.86</v>
      </c>
      <c r="E29" s="467">
        <v>1</v>
      </c>
      <c r="F29" s="472">
        <v>31.076991235657001</v>
      </c>
      <c r="G29" s="8">
        <v>14.25</v>
      </c>
      <c r="H29" s="21">
        <v>26.480519999999999</v>
      </c>
      <c r="I29" s="97">
        <v>0</v>
      </c>
      <c r="J29" s="152">
        <v>3.9186742018373702E-2</v>
      </c>
      <c r="K29" s="21">
        <v>4.3451215355383301E-2</v>
      </c>
      <c r="L29" s="21">
        <v>1.1352800825355001</v>
      </c>
      <c r="M29" s="153">
        <v>1.05905291969976</v>
      </c>
      <c r="N29" s="152">
        <v>3.9754879732931299E-2</v>
      </c>
      <c r="O29" s="21">
        <v>1.12418042813791</v>
      </c>
      <c r="P29" s="153">
        <v>1.58130839366869</v>
      </c>
      <c r="T29" s="1251"/>
      <c r="U29" s="1251"/>
      <c r="V29" s="1251"/>
      <c r="W29" s="1251"/>
      <c r="X29" s="1251"/>
      <c r="Y29" s="1251"/>
      <c r="Z29" s="1251"/>
      <c r="AA29" s="1252"/>
      <c r="AB29" s="1252"/>
      <c r="AC29" s="1252"/>
      <c r="AD29" s="1253"/>
      <c r="AE29" s="1251"/>
      <c r="AF29" s="1251"/>
    </row>
    <row r="30" spans="3:32">
      <c r="C30" s="461">
        <v>41.9</v>
      </c>
      <c r="D30" s="462">
        <v>12.49</v>
      </c>
      <c r="E30" s="467">
        <v>1</v>
      </c>
      <c r="F30" s="471">
        <v>40.232035996361603</v>
      </c>
      <c r="G30" s="8">
        <v>14.25</v>
      </c>
      <c r="H30" s="21">
        <v>33.936231999999997</v>
      </c>
      <c r="I30" s="97">
        <v>0</v>
      </c>
      <c r="J30" s="152">
        <v>3.9186742018373702E-2</v>
      </c>
      <c r="K30" s="21">
        <v>4.3451215355383301E-2</v>
      </c>
      <c r="L30" s="21">
        <v>1.1352800825355001</v>
      </c>
      <c r="M30" s="153">
        <v>1.05905291969976</v>
      </c>
      <c r="N30" s="152">
        <v>4.0076240754695701E-2</v>
      </c>
      <c r="O30" s="21">
        <v>1.1180413774787901</v>
      </c>
      <c r="P30" s="153">
        <v>2.0617321312636201</v>
      </c>
      <c r="T30" s="1251"/>
      <c r="U30" s="1251"/>
      <c r="V30" s="1251"/>
      <c r="W30" s="1251"/>
      <c r="X30" s="1251"/>
      <c r="Y30" s="1251"/>
      <c r="Z30" s="1251"/>
      <c r="AA30" s="1252"/>
      <c r="AB30" s="1252"/>
      <c r="AC30" s="1252"/>
      <c r="AD30" s="1253"/>
      <c r="AE30" s="1251"/>
      <c r="AF30" s="1251"/>
    </row>
    <row r="31" spans="3:32">
      <c r="C31" s="461">
        <v>33.94</v>
      </c>
      <c r="D31" s="462">
        <v>18.43</v>
      </c>
      <c r="E31" s="467">
        <v>1</v>
      </c>
      <c r="F31" s="471">
        <v>46.359692611863402</v>
      </c>
      <c r="G31" s="8">
        <v>14.25</v>
      </c>
      <c r="H31" s="21">
        <v>27.13586832</v>
      </c>
      <c r="I31" s="97">
        <v>0</v>
      </c>
      <c r="J31" s="152">
        <v>3.9186742018373702E-2</v>
      </c>
      <c r="K31" s="21">
        <v>4.3451215355383301E-2</v>
      </c>
      <c r="L31" s="21">
        <v>1.1352800825355001</v>
      </c>
      <c r="M31" s="153">
        <v>1.05905291969976</v>
      </c>
      <c r="N31" s="152">
        <v>4.03034417062706E-2</v>
      </c>
      <c r="O31" s="21">
        <v>1.1137601680492</v>
      </c>
      <c r="P31" s="153">
        <v>1.5920841993061301</v>
      </c>
      <c r="T31" s="1251"/>
      <c r="U31" s="1251"/>
      <c r="V31" s="1251"/>
      <c r="W31" s="1251"/>
      <c r="X31" s="1251"/>
      <c r="Y31" s="1251"/>
      <c r="Z31" s="1251"/>
      <c r="AA31" s="1252"/>
      <c r="AB31" s="1252"/>
      <c r="AC31" s="1252"/>
      <c r="AD31" s="1253"/>
      <c r="AE31" s="1251"/>
      <c r="AF31" s="1251"/>
    </row>
    <row r="32" spans="3:32">
      <c r="C32" s="461">
        <v>51.5</v>
      </c>
      <c r="D32" s="462">
        <v>359.86</v>
      </c>
      <c r="E32" s="467">
        <v>1</v>
      </c>
      <c r="F32" s="472">
        <v>31.076991235657001</v>
      </c>
      <c r="G32" s="8">
        <v>29</v>
      </c>
      <c r="H32" s="21">
        <v>26.480519999999999</v>
      </c>
      <c r="I32" s="97">
        <v>0</v>
      </c>
      <c r="J32" s="152">
        <v>0.22240103375669601</v>
      </c>
      <c r="K32" s="21">
        <v>0.212395484704367</v>
      </c>
      <c r="L32" s="21">
        <v>0.95802573203141295</v>
      </c>
      <c r="M32" s="153">
        <v>0.92032488857384398</v>
      </c>
      <c r="N32" s="152">
        <v>0.22106803684893001</v>
      </c>
      <c r="O32" s="21">
        <v>0.95320005104601602</v>
      </c>
      <c r="P32" s="153">
        <v>5.02180188909084</v>
      </c>
      <c r="T32" s="1251"/>
      <c r="U32" s="1251"/>
      <c r="V32" s="1251"/>
      <c r="W32" s="1251"/>
      <c r="X32" s="1251"/>
      <c r="Y32" s="1251"/>
      <c r="Z32" s="1251"/>
      <c r="AA32" s="1252"/>
      <c r="AB32" s="1252"/>
      <c r="AC32" s="1252"/>
      <c r="AD32" s="1253"/>
      <c r="AE32" s="1251"/>
      <c r="AF32" s="1251"/>
    </row>
    <row r="33" spans="3:32">
      <c r="C33" s="461">
        <v>41.9</v>
      </c>
      <c r="D33" s="462">
        <v>12.49</v>
      </c>
      <c r="E33" s="467">
        <v>1</v>
      </c>
      <c r="F33" s="471">
        <v>40.232035996361603</v>
      </c>
      <c r="G33" s="8">
        <v>29</v>
      </c>
      <c r="H33" s="21">
        <v>33.936231999999997</v>
      </c>
      <c r="I33" s="97">
        <v>0</v>
      </c>
      <c r="J33" s="152">
        <v>0.22240103375669601</v>
      </c>
      <c r="K33" s="21">
        <v>0.212395484704367</v>
      </c>
      <c r="L33" s="21">
        <v>0.95802573203141295</v>
      </c>
      <c r="M33" s="153">
        <v>0.92032488857384398</v>
      </c>
      <c r="N33" s="152">
        <v>0.220314041405022</v>
      </c>
      <c r="O33" s="21">
        <v>0.95044459928478597</v>
      </c>
      <c r="P33" s="153">
        <v>6.27846023972665</v>
      </c>
      <c r="T33" s="1251"/>
      <c r="U33" s="1251"/>
      <c r="V33" s="1251"/>
      <c r="W33" s="1251"/>
      <c r="X33" s="1251"/>
      <c r="Y33" s="1251"/>
      <c r="Z33" s="1251"/>
      <c r="AA33" s="1252"/>
      <c r="AB33" s="1252"/>
      <c r="AC33" s="1252"/>
      <c r="AD33" s="1253"/>
      <c r="AE33" s="1251"/>
      <c r="AF33" s="1251"/>
    </row>
    <row r="34" spans="3:32">
      <c r="C34" s="461">
        <v>33.94</v>
      </c>
      <c r="D34" s="462">
        <v>18.43</v>
      </c>
      <c r="E34" s="467">
        <v>1</v>
      </c>
      <c r="F34" s="471">
        <v>46.359692611863402</v>
      </c>
      <c r="G34" s="8">
        <v>29</v>
      </c>
      <c r="H34" s="21">
        <v>27.13586832</v>
      </c>
      <c r="I34" s="97">
        <v>0</v>
      </c>
      <c r="J34" s="152">
        <v>0.22240103375669601</v>
      </c>
      <c r="K34" s="21">
        <v>0.212395484704367</v>
      </c>
      <c r="L34" s="21">
        <v>0.95802573203141295</v>
      </c>
      <c r="M34" s="153">
        <v>0.92032488857384398</v>
      </c>
      <c r="N34" s="152">
        <v>0.21978096965475699</v>
      </c>
      <c r="O34" s="21">
        <v>0.94848509765844902</v>
      </c>
      <c r="P34" s="153">
        <v>5.0313547936208503</v>
      </c>
      <c r="T34" s="1251"/>
      <c r="U34" s="1251"/>
      <c r="V34" s="1251"/>
      <c r="W34" s="1251"/>
      <c r="X34" s="1251"/>
      <c r="Y34" s="1251"/>
      <c r="Z34" s="1251"/>
      <c r="AA34" s="1252"/>
      <c r="AB34" s="1252"/>
      <c r="AC34" s="1252"/>
      <c r="AD34" s="1253"/>
      <c r="AE34" s="1251"/>
      <c r="AF34" s="1251"/>
    </row>
    <row r="35" spans="3:32">
      <c r="C35" s="461">
        <v>51.5</v>
      </c>
      <c r="D35" s="462">
        <v>359.86</v>
      </c>
      <c r="E35" s="467">
        <v>1</v>
      </c>
      <c r="F35" s="472">
        <v>31.076991235657001</v>
      </c>
      <c r="G35" s="8">
        <v>29</v>
      </c>
      <c r="H35" s="21">
        <v>26.480519999999999</v>
      </c>
      <c r="I35" s="97">
        <v>0</v>
      </c>
      <c r="J35" s="152">
        <v>0.22240103375669601</v>
      </c>
      <c r="K35" s="21">
        <v>0.212395484704367</v>
      </c>
      <c r="L35" s="21">
        <v>0.95802573203141295</v>
      </c>
      <c r="M35" s="153">
        <v>0.92032488857384398</v>
      </c>
      <c r="N35" s="152">
        <v>0.22106803684893001</v>
      </c>
      <c r="O35" s="21">
        <v>0.95320005104601602</v>
      </c>
      <c r="P35" s="153">
        <v>5.02180188909084</v>
      </c>
      <c r="T35" s="1251"/>
      <c r="U35" s="1251"/>
      <c r="V35" s="1251"/>
      <c r="W35" s="1251"/>
      <c r="X35" s="1251"/>
      <c r="Y35" s="1251"/>
      <c r="Z35" s="1251"/>
      <c r="AA35" s="1251"/>
      <c r="AB35" s="1251"/>
      <c r="AC35" s="1251"/>
      <c r="AD35" s="1251"/>
      <c r="AE35" s="1251"/>
      <c r="AF35" s="1251"/>
    </row>
    <row r="36" spans="3:32">
      <c r="C36" s="461">
        <v>41.9</v>
      </c>
      <c r="D36" s="462">
        <v>12.49</v>
      </c>
      <c r="E36" s="467">
        <v>1</v>
      </c>
      <c r="F36" s="471">
        <v>40.232035996361603</v>
      </c>
      <c r="G36" s="8">
        <v>29</v>
      </c>
      <c r="H36" s="21">
        <v>33.936231999999997</v>
      </c>
      <c r="I36" s="97">
        <v>0</v>
      </c>
      <c r="J36" s="152">
        <v>0.22240103375669601</v>
      </c>
      <c r="K36" s="21">
        <v>0.212395484704367</v>
      </c>
      <c r="L36" s="21">
        <v>0.95802573203141295</v>
      </c>
      <c r="M36" s="153">
        <v>0.92032488857384398</v>
      </c>
      <c r="N36" s="152">
        <v>0.220314041405022</v>
      </c>
      <c r="O36" s="21">
        <v>0.95044459928478597</v>
      </c>
      <c r="P36" s="153">
        <v>6.27846023972665</v>
      </c>
      <c r="T36" s="1251"/>
      <c r="U36" s="1251"/>
      <c r="V36" s="1251"/>
      <c r="W36" s="1251"/>
      <c r="X36" s="1251"/>
      <c r="Y36" s="1251"/>
      <c r="Z36" s="1251"/>
      <c r="AA36" s="1251"/>
      <c r="AB36" s="1251"/>
      <c r="AC36" s="1251"/>
      <c r="AD36" s="1251"/>
      <c r="AE36" s="1251"/>
      <c r="AF36" s="1251"/>
    </row>
    <row r="37" spans="3:32">
      <c r="C37" s="461">
        <v>33.94</v>
      </c>
      <c r="D37" s="462">
        <v>18.43</v>
      </c>
      <c r="E37" s="467">
        <v>1</v>
      </c>
      <c r="F37" s="471">
        <v>46.359692611863402</v>
      </c>
      <c r="G37" s="8">
        <v>29</v>
      </c>
      <c r="H37" s="21">
        <v>27.13586832</v>
      </c>
      <c r="I37" s="97">
        <v>0</v>
      </c>
      <c r="J37" s="152">
        <v>0.22240103375669601</v>
      </c>
      <c r="K37" s="21">
        <v>0.212395484704367</v>
      </c>
      <c r="L37" s="21">
        <v>0.95802573203141295</v>
      </c>
      <c r="M37" s="153">
        <v>0.92032488857384398</v>
      </c>
      <c r="N37" s="152">
        <v>0.21978096965475699</v>
      </c>
      <c r="O37" s="21">
        <v>0.94848509765844902</v>
      </c>
      <c r="P37" s="153">
        <v>5.0313547936208503</v>
      </c>
      <c r="T37" s="1251"/>
      <c r="U37" s="1251"/>
      <c r="V37" s="1251"/>
      <c r="W37" s="1251"/>
      <c r="X37" s="1251"/>
      <c r="Y37" s="1251"/>
      <c r="Z37" s="1251"/>
      <c r="AA37" s="1251"/>
      <c r="AB37" s="1251"/>
      <c r="AC37" s="1251"/>
      <c r="AD37" s="1251"/>
      <c r="AE37" s="1251"/>
      <c r="AF37" s="1251"/>
    </row>
    <row r="38" spans="3:32">
      <c r="C38" s="461">
        <v>51.5</v>
      </c>
      <c r="D38" s="462">
        <v>359.86</v>
      </c>
      <c r="E38" s="467">
        <v>1</v>
      </c>
      <c r="F38" s="472">
        <v>31.076991235657001</v>
      </c>
      <c r="G38" s="8">
        <v>29</v>
      </c>
      <c r="H38" s="21">
        <v>26.480519999999999</v>
      </c>
      <c r="I38" s="97">
        <v>0</v>
      </c>
      <c r="J38" s="152">
        <v>0.22240103375669601</v>
      </c>
      <c r="K38" s="21">
        <v>0.212395484704367</v>
      </c>
      <c r="L38" s="21">
        <v>0.95802573203141295</v>
      </c>
      <c r="M38" s="153">
        <v>0.92032488857384398</v>
      </c>
      <c r="N38" s="152">
        <v>0.22106803684893001</v>
      </c>
      <c r="O38" s="21">
        <v>0.95320005104601602</v>
      </c>
      <c r="P38" s="153">
        <v>5.02180188909084</v>
      </c>
      <c r="T38" s="1251"/>
      <c r="U38" s="1251"/>
      <c r="V38" s="1251"/>
      <c r="W38" s="1251"/>
      <c r="X38" s="1251"/>
      <c r="Y38" s="1251"/>
      <c r="Z38" s="1251"/>
      <c r="AA38" s="1251"/>
      <c r="AB38" s="1251"/>
      <c r="AC38" s="1251"/>
      <c r="AD38" s="1251"/>
      <c r="AE38" s="1251"/>
      <c r="AF38" s="1251"/>
    </row>
    <row r="39" spans="3:32">
      <c r="C39" s="461">
        <v>41.9</v>
      </c>
      <c r="D39" s="462">
        <v>12.49</v>
      </c>
      <c r="E39" s="467">
        <v>1</v>
      </c>
      <c r="F39" s="471">
        <v>40.232035996361603</v>
      </c>
      <c r="G39" s="8">
        <v>29</v>
      </c>
      <c r="H39" s="21">
        <v>33.936231999999997</v>
      </c>
      <c r="I39" s="97">
        <v>0</v>
      </c>
      <c r="J39" s="152">
        <v>0.22240103375669601</v>
      </c>
      <c r="K39" s="21">
        <v>0.212395484704367</v>
      </c>
      <c r="L39" s="21">
        <v>0.95802573203141295</v>
      </c>
      <c r="M39" s="153">
        <v>0.92032488857384398</v>
      </c>
      <c r="N39" s="152">
        <v>0.220314041405022</v>
      </c>
      <c r="O39" s="21">
        <v>0.95044459928478597</v>
      </c>
      <c r="P39" s="153">
        <v>6.27846023972665</v>
      </c>
      <c r="T39" s="1251"/>
      <c r="U39" s="1251"/>
      <c r="V39" s="1251"/>
      <c r="W39" s="1251"/>
      <c r="X39" s="1251"/>
      <c r="Y39" s="1251"/>
      <c r="Z39" s="1251"/>
      <c r="AA39" s="1251"/>
      <c r="AB39" s="1251"/>
      <c r="AC39" s="1251"/>
      <c r="AD39" s="1251"/>
      <c r="AE39" s="1251"/>
      <c r="AF39" s="1251"/>
    </row>
    <row r="40" spans="3:32">
      <c r="C40" s="461">
        <v>33.94</v>
      </c>
      <c r="D40" s="462">
        <v>18.43</v>
      </c>
      <c r="E40" s="467">
        <v>1</v>
      </c>
      <c r="F40" s="471">
        <v>46.359692611863402</v>
      </c>
      <c r="G40" s="8">
        <v>29</v>
      </c>
      <c r="H40" s="21">
        <v>27.13586832</v>
      </c>
      <c r="I40" s="97">
        <v>0</v>
      </c>
      <c r="J40" s="152">
        <v>0.22240103375669601</v>
      </c>
      <c r="K40" s="21">
        <v>0.212395484704367</v>
      </c>
      <c r="L40" s="21">
        <v>0.95802573203141295</v>
      </c>
      <c r="M40" s="153">
        <v>0.92032488857384398</v>
      </c>
      <c r="N40" s="152">
        <v>0.21978096965475699</v>
      </c>
      <c r="O40" s="21">
        <v>0.94848509765844902</v>
      </c>
      <c r="P40" s="153">
        <v>5.0313547936208503</v>
      </c>
      <c r="T40" s="1251"/>
      <c r="U40" s="1251"/>
      <c r="V40" s="1251"/>
      <c r="W40" s="1251"/>
      <c r="X40" s="1251"/>
      <c r="Y40" s="1251"/>
      <c r="Z40" s="1251"/>
      <c r="AA40" s="1251"/>
      <c r="AB40" s="1251"/>
      <c r="AC40" s="1251"/>
      <c r="AD40" s="1251"/>
      <c r="AE40" s="1251"/>
      <c r="AF40" s="1251"/>
    </row>
    <row r="41" spans="3:32">
      <c r="C41" s="461">
        <v>51.5</v>
      </c>
      <c r="D41" s="462">
        <v>359.86</v>
      </c>
      <c r="E41" s="467">
        <v>1</v>
      </c>
      <c r="F41" s="472">
        <v>31.076991235657001</v>
      </c>
      <c r="G41" s="8">
        <v>29</v>
      </c>
      <c r="H41" s="21">
        <v>26.480519999999999</v>
      </c>
      <c r="I41" s="97">
        <v>0</v>
      </c>
      <c r="J41" s="152">
        <v>0.22240103375669601</v>
      </c>
      <c r="K41" s="21">
        <v>0.212395484704367</v>
      </c>
      <c r="L41" s="21">
        <v>0.95802573203141295</v>
      </c>
      <c r="M41" s="153">
        <v>0.92032488857384398</v>
      </c>
      <c r="N41" s="152">
        <v>0.22106803684893001</v>
      </c>
      <c r="O41" s="21">
        <v>0.95320005104601602</v>
      </c>
      <c r="P41" s="153">
        <v>5.02180188909084</v>
      </c>
      <c r="T41" s="1251"/>
      <c r="U41" s="1251"/>
      <c r="V41" s="1251"/>
      <c r="W41" s="1251"/>
      <c r="X41" s="1251"/>
      <c r="Y41" s="1251"/>
      <c r="Z41" s="1251"/>
      <c r="AA41" s="1251"/>
      <c r="AB41" s="1251"/>
      <c r="AC41" s="1251"/>
      <c r="AD41" s="1251"/>
      <c r="AE41" s="1251"/>
      <c r="AF41" s="1251"/>
    </row>
    <row r="42" spans="3:32">
      <c r="C42" s="461">
        <v>41.9</v>
      </c>
      <c r="D42" s="462">
        <v>12.49</v>
      </c>
      <c r="E42" s="467">
        <v>1</v>
      </c>
      <c r="F42" s="471">
        <v>40.232035996361603</v>
      </c>
      <c r="G42" s="8">
        <v>29</v>
      </c>
      <c r="H42" s="21">
        <v>33.936231999999997</v>
      </c>
      <c r="I42" s="97">
        <v>0</v>
      </c>
      <c r="J42" s="152">
        <v>0.22240103375669601</v>
      </c>
      <c r="K42" s="21">
        <v>0.212395484704367</v>
      </c>
      <c r="L42" s="21">
        <v>0.95802573203141295</v>
      </c>
      <c r="M42" s="153">
        <v>0.92032488857384398</v>
      </c>
      <c r="N42" s="152">
        <v>0.220314041405022</v>
      </c>
      <c r="O42" s="21">
        <v>0.95044459928478597</v>
      </c>
      <c r="P42" s="153">
        <v>6.27846023972665</v>
      </c>
      <c r="T42" s="1251"/>
      <c r="U42" s="1251"/>
      <c r="V42" s="1251"/>
      <c r="W42" s="1251"/>
      <c r="X42" s="1251"/>
      <c r="Y42" s="1251"/>
      <c r="Z42" s="1251"/>
      <c r="AA42" s="1251"/>
      <c r="AB42" s="1251"/>
      <c r="AC42" s="1251"/>
      <c r="AD42" s="1251"/>
      <c r="AE42" s="1251"/>
      <c r="AF42" s="1251"/>
    </row>
    <row r="43" spans="3:32">
      <c r="C43" s="461">
        <v>33.94</v>
      </c>
      <c r="D43" s="462">
        <v>18.43</v>
      </c>
      <c r="E43" s="467">
        <v>1</v>
      </c>
      <c r="F43" s="471">
        <v>46.359692611863402</v>
      </c>
      <c r="G43" s="8">
        <v>29</v>
      </c>
      <c r="H43" s="21">
        <v>27.13586832</v>
      </c>
      <c r="I43" s="97">
        <v>0</v>
      </c>
      <c r="J43" s="152">
        <v>0.22240103375669601</v>
      </c>
      <c r="K43" s="21">
        <v>0.212395484704367</v>
      </c>
      <c r="L43" s="21">
        <v>0.95802573203141295</v>
      </c>
      <c r="M43" s="153">
        <v>0.92032488857384398</v>
      </c>
      <c r="N43" s="152">
        <v>0.21978096965475699</v>
      </c>
      <c r="O43" s="21">
        <v>0.94848509765844902</v>
      </c>
      <c r="P43" s="153">
        <v>5.0313547936208503</v>
      </c>
      <c r="T43" s="1251"/>
      <c r="U43" s="1251"/>
      <c r="V43" s="1251"/>
      <c r="W43" s="1251"/>
      <c r="X43" s="1251"/>
      <c r="Y43" s="1251"/>
      <c r="Z43" s="1251"/>
      <c r="AA43" s="1251"/>
      <c r="AB43" s="1251"/>
      <c r="AC43" s="1251"/>
      <c r="AD43" s="1251"/>
      <c r="AE43" s="1251"/>
      <c r="AF43" s="1251"/>
    </row>
    <row r="44" spans="3:32">
      <c r="C44" s="461">
        <v>22.9</v>
      </c>
      <c r="D44" s="462">
        <v>316.77</v>
      </c>
      <c r="E44" s="467">
        <v>-100</v>
      </c>
      <c r="F44" s="471">
        <v>22.2783346840557</v>
      </c>
      <c r="G44" s="8">
        <v>14.25</v>
      </c>
      <c r="H44" s="21">
        <v>50.639304000000003</v>
      </c>
      <c r="I44" s="97">
        <v>0</v>
      </c>
      <c r="J44" s="152">
        <v>3.9186742018373702E-2</v>
      </c>
      <c r="K44" s="21">
        <v>4.3451215355383301E-2</v>
      </c>
      <c r="L44" s="21">
        <v>1.1352800825355001</v>
      </c>
      <c r="M44" s="153">
        <v>1.05905291969976</v>
      </c>
      <c r="N44" s="152">
        <v>3.9493190426237799E-2</v>
      </c>
      <c r="O44" s="21">
        <v>1.1292533567619301</v>
      </c>
      <c r="P44" s="153">
        <v>3.3213963776662601</v>
      </c>
      <c r="T44" s="1251"/>
      <c r="U44" s="1251"/>
      <c r="V44" s="1251"/>
      <c r="W44" s="1251"/>
      <c r="X44" s="1251"/>
      <c r="Y44" s="1251"/>
      <c r="Z44" s="1251"/>
      <c r="AA44" s="1251"/>
      <c r="AB44" s="1251"/>
      <c r="AC44" s="1251"/>
      <c r="AD44" s="1251"/>
      <c r="AE44" s="1251"/>
      <c r="AF44" s="1251"/>
    </row>
    <row r="45" spans="3:32">
      <c r="C45" s="461">
        <v>25.78</v>
      </c>
      <c r="D45" s="462">
        <v>279.77999999999997</v>
      </c>
      <c r="E45" s="467">
        <v>-100</v>
      </c>
      <c r="F45" s="471">
        <v>52.678984859030599</v>
      </c>
      <c r="G45" s="8">
        <v>14.25</v>
      </c>
      <c r="H45" s="21">
        <v>78.299499299999994</v>
      </c>
      <c r="I45" s="97">
        <v>0</v>
      </c>
      <c r="J45" s="152">
        <v>3.9186742018373702E-2</v>
      </c>
      <c r="K45" s="21">
        <v>4.3451215355383301E-2</v>
      </c>
      <c r="L45" s="21">
        <v>1.1352800825355001</v>
      </c>
      <c r="M45" s="153">
        <v>1.05905291969976</v>
      </c>
      <c r="N45" s="152">
        <v>4.0535220532995998E-2</v>
      </c>
      <c r="O45" s="21">
        <v>1.10944214929518</v>
      </c>
      <c r="P45" s="153">
        <v>5.1150346331063403</v>
      </c>
      <c r="T45" s="1251"/>
      <c r="U45" s="1251"/>
      <c r="V45" s="1251"/>
      <c r="W45" s="1251"/>
      <c r="X45" s="1251"/>
      <c r="Y45" s="1251"/>
      <c r="Z45" s="1251"/>
      <c r="AA45" s="1251"/>
      <c r="AB45" s="1251"/>
      <c r="AC45" s="1251"/>
      <c r="AD45" s="1251"/>
      <c r="AE45" s="1251"/>
      <c r="AF45" s="1251"/>
    </row>
    <row r="46" spans="3:32">
      <c r="C46" s="461">
        <v>22.9</v>
      </c>
      <c r="D46" s="462">
        <v>316.77</v>
      </c>
      <c r="E46" s="467">
        <v>-100</v>
      </c>
      <c r="F46" s="471">
        <v>22.2783346840557</v>
      </c>
      <c r="G46" s="8">
        <v>14.25</v>
      </c>
      <c r="H46" s="21">
        <v>50.639304000000003</v>
      </c>
      <c r="I46" s="97">
        <v>0</v>
      </c>
      <c r="J46" s="152">
        <v>3.9186742018373702E-2</v>
      </c>
      <c r="K46" s="21">
        <v>4.3451215355383301E-2</v>
      </c>
      <c r="L46" s="21">
        <v>1.1352800825355001</v>
      </c>
      <c r="M46" s="153">
        <v>1.05905291969976</v>
      </c>
      <c r="N46" s="152">
        <v>3.9493190426237799E-2</v>
      </c>
      <c r="O46" s="21">
        <v>1.1292533567619301</v>
      </c>
      <c r="P46" s="153">
        <v>3.3213963776662601</v>
      </c>
      <c r="T46" s="1251"/>
      <c r="U46" s="1251"/>
      <c r="V46" s="1251"/>
      <c r="W46" s="1251"/>
      <c r="X46" s="1251"/>
      <c r="Y46" s="1251"/>
      <c r="Z46" s="1251"/>
      <c r="AA46" s="1251"/>
      <c r="AB46" s="1251"/>
      <c r="AC46" s="1251"/>
      <c r="AD46" s="1251"/>
      <c r="AE46" s="1251"/>
      <c r="AF46" s="1251"/>
    </row>
    <row r="47" spans="3:32">
      <c r="C47" s="461">
        <v>25.78</v>
      </c>
      <c r="D47" s="462">
        <v>279.77999999999997</v>
      </c>
      <c r="E47" s="467">
        <v>-100</v>
      </c>
      <c r="F47" s="471">
        <v>52.678984859030599</v>
      </c>
      <c r="G47" s="8">
        <v>14.25</v>
      </c>
      <c r="H47" s="21">
        <v>78.299499299999994</v>
      </c>
      <c r="I47" s="97">
        <v>0</v>
      </c>
      <c r="J47" s="152">
        <v>3.9186742018373702E-2</v>
      </c>
      <c r="K47" s="21">
        <v>4.3451215355383301E-2</v>
      </c>
      <c r="L47" s="21">
        <v>1.1352800825355001</v>
      </c>
      <c r="M47" s="153">
        <v>1.05905291969976</v>
      </c>
      <c r="N47" s="152">
        <v>4.0535220532995998E-2</v>
      </c>
      <c r="O47" s="21">
        <v>1.10944214929518</v>
      </c>
      <c r="P47" s="153">
        <v>5.1150346331063403</v>
      </c>
      <c r="T47" s="1251"/>
      <c r="U47" s="1251"/>
      <c r="V47" s="1251"/>
      <c r="W47" s="1251"/>
      <c r="X47" s="1251"/>
      <c r="Y47" s="1251"/>
      <c r="Z47" s="1251"/>
      <c r="AA47" s="1251"/>
      <c r="AB47" s="1251"/>
      <c r="AC47" s="1251"/>
      <c r="AD47" s="1251"/>
      <c r="AE47" s="1251"/>
      <c r="AF47" s="1251"/>
    </row>
    <row r="48" spans="3:32">
      <c r="C48" s="461">
        <v>22.9</v>
      </c>
      <c r="D48" s="462">
        <v>316.77</v>
      </c>
      <c r="E48" s="467">
        <v>-100</v>
      </c>
      <c r="F48" s="471">
        <v>22.2783346840557</v>
      </c>
      <c r="G48" s="8">
        <v>14.25</v>
      </c>
      <c r="H48" s="21">
        <v>50.639304000000003</v>
      </c>
      <c r="I48" s="97">
        <v>0</v>
      </c>
      <c r="J48" s="152">
        <v>3.9186742018373702E-2</v>
      </c>
      <c r="K48" s="21">
        <v>4.3451215355383301E-2</v>
      </c>
      <c r="L48" s="21">
        <v>1.1352800825355001</v>
      </c>
      <c r="M48" s="153">
        <v>1.05905291969976</v>
      </c>
      <c r="N48" s="152">
        <v>3.9493190426237799E-2</v>
      </c>
      <c r="O48" s="21">
        <v>1.1292533567619301</v>
      </c>
      <c r="P48" s="153">
        <v>3.3213963776662601</v>
      </c>
      <c r="T48" s="1251"/>
      <c r="U48" s="1251"/>
      <c r="V48" s="1251"/>
      <c r="W48" s="1251"/>
      <c r="X48" s="1251"/>
      <c r="Y48" s="1251"/>
      <c r="Z48" s="1251"/>
      <c r="AA48" s="1251"/>
      <c r="AB48" s="1251"/>
      <c r="AC48" s="1251"/>
      <c r="AD48" s="1251"/>
      <c r="AE48" s="1251"/>
      <c r="AF48" s="1251"/>
    </row>
    <row r="49" spans="3:32">
      <c r="C49" s="461">
        <v>25.78</v>
      </c>
      <c r="D49" s="462">
        <v>279.77999999999997</v>
      </c>
      <c r="E49" s="467">
        <v>-100</v>
      </c>
      <c r="F49" s="471">
        <v>52.678984859030599</v>
      </c>
      <c r="G49" s="8">
        <v>14.25</v>
      </c>
      <c r="H49" s="21">
        <v>78.299499299999994</v>
      </c>
      <c r="I49" s="97">
        <v>0</v>
      </c>
      <c r="J49" s="152">
        <v>3.9186742018373702E-2</v>
      </c>
      <c r="K49" s="21">
        <v>4.3451215355383301E-2</v>
      </c>
      <c r="L49" s="21">
        <v>1.1352800825355001</v>
      </c>
      <c r="M49" s="153">
        <v>1.05905291969976</v>
      </c>
      <c r="N49" s="152">
        <v>4.0535220532995998E-2</v>
      </c>
      <c r="O49" s="21">
        <v>1.10944214929518</v>
      </c>
      <c r="P49" s="153">
        <v>5.1150346331063403</v>
      </c>
      <c r="T49" s="1251"/>
      <c r="U49" s="1251"/>
      <c r="V49" s="1251"/>
      <c r="W49" s="1251"/>
      <c r="X49" s="1251"/>
      <c r="Y49" s="1251"/>
      <c r="Z49" s="1251"/>
      <c r="AA49" s="1251"/>
      <c r="AB49" s="1251"/>
      <c r="AC49" s="1251"/>
      <c r="AD49" s="1251"/>
      <c r="AE49" s="1251"/>
      <c r="AF49" s="1251"/>
    </row>
    <row r="50" spans="3:32">
      <c r="C50" s="461">
        <v>22.9</v>
      </c>
      <c r="D50" s="462">
        <v>316.77</v>
      </c>
      <c r="E50" s="467">
        <v>-100</v>
      </c>
      <c r="F50" s="471">
        <v>22.2783346840557</v>
      </c>
      <c r="G50" s="8">
        <v>14.25</v>
      </c>
      <c r="H50" s="21">
        <v>50.639304000000003</v>
      </c>
      <c r="I50" s="97">
        <v>0</v>
      </c>
      <c r="J50" s="152">
        <v>3.9186742018373702E-2</v>
      </c>
      <c r="K50" s="21">
        <v>4.3451215355383301E-2</v>
      </c>
      <c r="L50" s="21">
        <v>1.1352800825355001</v>
      </c>
      <c r="M50" s="153">
        <v>1.05905291969976</v>
      </c>
      <c r="N50" s="152">
        <v>3.9493190426237799E-2</v>
      </c>
      <c r="O50" s="21">
        <v>1.1292533567619301</v>
      </c>
      <c r="P50" s="153">
        <v>3.3213963776662601</v>
      </c>
      <c r="T50" s="1251"/>
      <c r="U50" s="1251"/>
      <c r="V50" s="1251"/>
      <c r="W50" s="1251"/>
      <c r="X50" s="1251"/>
      <c r="Y50" s="1251"/>
      <c r="Z50" s="1251"/>
      <c r="AA50" s="1251"/>
      <c r="AB50" s="1251"/>
      <c r="AC50" s="1251"/>
      <c r="AD50" s="1251"/>
      <c r="AE50" s="1251"/>
      <c r="AF50" s="1251"/>
    </row>
    <row r="51" spans="3:32">
      <c r="C51" s="461">
        <v>25.78</v>
      </c>
      <c r="D51" s="462">
        <v>279.77999999999997</v>
      </c>
      <c r="E51" s="467">
        <v>-100</v>
      </c>
      <c r="F51" s="471">
        <v>52.678984859030599</v>
      </c>
      <c r="G51" s="8">
        <v>14.25</v>
      </c>
      <c r="H51" s="21">
        <v>78.299499299999994</v>
      </c>
      <c r="I51" s="97">
        <v>0</v>
      </c>
      <c r="J51" s="152">
        <v>3.9186742018373702E-2</v>
      </c>
      <c r="K51" s="21">
        <v>4.3451215355383301E-2</v>
      </c>
      <c r="L51" s="21">
        <v>1.1352800825355001</v>
      </c>
      <c r="M51" s="153">
        <v>1.05905291969976</v>
      </c>
      <c r="N51" s="152">
        <v>4.0535220532995998E-2</v>
      </c>
      <c r="O51" s="21">
        <v>1.10944214929518</v>
      </c>
      <c r="P51" s="153">
        <v>5.1150346331063403</v>
      </c>
      <c r="T51" s="1251"/>
      <c r="U51" s="1251"/>
      <c r="V51" s="1251"/>
      <c r="W51" s="1251"/>
      <c r="X51" s="1251"/>
      <c r="Y51" s="1251"/>
      <c r="Z51" s="1251"/>
      <c r="AA51" s="1251"/>
      <c r="AB51" s="1251"/>
      <c r="AC51" s="1251"/>
      <c r="AD51" s="1251"/>
      <c r="AE51" s="1251"/>
      <c r="AF51" s="1251"/>
    </row>
    <row r="52" spans="3:32">
      <c r="C52" s="461">
        <v>22.9</v>
      </c>
      <c r="D52" s="462">
        <v>316.77</v>
      </c>
      <c r="E52" s="467">
        <v>-100</v>
      </c>
      <c r="F52" s="471">
        <v>22.2783346840557</v>
      </c>
      <c r="G52" s="8">
        <v>29</v>
      </c>
      <c r="H52" s="21">
        <v>50.639304000000003</v>
      </c>
      <c r="I52" s="97">
        <v>0</v>
      </c>
      <c r="J52" s="152">
        <v>0.22240103375669601</v>
      </c>
      <c r="K52" s="21">
        <v>0.212395484704367</v>
      </c>
      <c r="L52" s="21">
        <v>0.95802573203141295</v>
      </c>
      <c r="M52" s="153">
        <v>0.92032488857384398</v>
      </c>
      <c r="N52" s="152">
        <v>0.221682027132764</v>
      </c>
      <c r="O52" s="21">
        <v>0.95543001212189704</v>
      </c>
      <c r="P52" s="153">
        <v>9.4243024380859008</v>
      </c>
      <c r="T52" s="1251"/>
      <c r="U52" s="1251"/>
      <c r="V52" s="1251"/>
      <c r="W52" s="1251"/>
      <c r="X52" s="1251"/>
      <c r="Y52" s="1251"/>
      <c r="Z52" s="1251"/>
      <c r="AA52" s="1251"/>
      <c r="AB52" s="1251"/>
      <c r="AC52" s="1251"/>
      <c r="AD52" s="1251"/>
      <c r="AE52" s="1251"/>
      <c r="AF52" s="1251"/>
    </row>
    <row r="53" spans="3:32">
      <c r="C53" s="461">
        <v>25.78</v>
      </c>
      <c r="D53" s="462">
        <v>279.77999999999997</v>
      </c>
      <c r="E53" s="467">
        <v>-100</v>
      </c>
      <c r="F53" s="471">
        <v>52.678984859030599</v>
      </c>
      <c r="G53" s="8">
        <v>29</v>
      </c>
      <c r="H53" s="21">
        <v>78.299499299999994</v>
      </c>
      <c r="I53" s="97">
        <v>0</v>
      </c>
      <c r="J53" s="152">
        <v>0.22240103375669601</v>
      </c>
      <c r="K53" s="21">
        <v>0.212395484704367</v>
      </c>
      <c r="L53" s="21">
        <v>0.95802573203141295</v>
      </c>
      <c r="M53" s="153">
        <v>0.92032488857384398</v>
      </c>
      <c r="N53" s="152">
        <v>0.21923715703434199</v>
      </c>
      <c r="O53" s="21">
        <v>0.94647629507665298</v>
      </c>
      <c r="P53" s="153">
        <v>13.5929008637587</v>
      </c>
      <c r="T53" s="1251"/>
      <c r="U53" s="1251"/>
      <c r="V53" s="1251"/>
      <c r="W53" s="1251"/>
      <c r="X53" s="1251"/>
      <c r="Y53" s="1251"/>
      <c r="Z53" s="1251"/>
      <c r="AA53" s="1251"/>
      <c r="AB53" s="1251"/>
      <c r="AC53" s="1251"/>
      <c r="AD53" s="1251"/>
      <c r="AE53" s="1251"/>
      <c r="AF53" s="1251"/>
    </row>
    <row r="54" spans="3:32">
      <c r="C54" s="461">
        <v>22.9</v>
      </c>
      <c r="D54" s="462">
        <v>316.77</v>
      </c>
      <c r="E54" s="467">
        <v>-100</v>
      </c>
      <c r="F54" s="471">
        <v>22.2783346840557</v>
      </c>
      <c r="G54" s="8">
        <v>29</v>
      </c>
      <c r="H54" s="21">
        <v>50.639304000000003</v>
      </c>
      <c r="I54" s="97">
        <v>0</v>
      </c>
      <c r="J54" s="152">
        <v>0.22240103375669601</v>
      </c>
      <c r="K54" s="21">
        <v>0.212395484704367</v>
      </c>
      <c r="L54" s="21">
        <v>0.95802573203141295</v>
      </c>
      <c r="M54" s="153">
        <v>0.92032488857384398</v>
      </c>
      <c r="N54" s="152">
        <v>0.221682027132764</v>
      </c>
      <c r="O54" s="21">
        <v>0.95543001212189704</v>
      </c>
      <c r="P54" s="153">
        <v>9.4243024380859008</v>
      </c>
      <c r="T54" s="1251"/>
      <c r="U54" s="1251"/>
      <c r="V54" s="1251"/>
      <c r="W54" s="1251"/>
      <c r="X54" s="1251"/>
      <c r="Y54" s="1251"/>
      <c r="Z54" s="1251"/>
      <c r="AA54" s="1251"/>
      <c r="AB54" s="1251"/>
      <c r="AC54" s="1251"/>
      <c r="AD54" s="1251"/>
      <c r="AE54" s="1251"/>
      <c r="AF54" s="1251"/>
    </row>
    <row r="55" spans="3:32">
      <c r="C55" s="461">
        <v>25.78</v>
      </c>
      <c r="D55" s="462">
        <v>279.77999999999997</v>
      </c>
      <c r="E55" s="467">
        <v>-100</v>
      </c>
      <c r="F55" s="471">
        <v>52.678984859030599</v>
      </c>
      <c r="G55" s="8">
        <v>29</v>
      </c>
      <c r="H55" s="21">
        <v>78.299499299999994</v>
      </c>
      <c r="I55" s="97">
        <v>0</v>
      </c>
      <c r="J55" s="152">
        <v>0.22240103375669601</v>
      </c>
      <c r="K55" s="21">
        <v>0.212395484704367</v>
      </c>
      <c r="L55" s="21">
        <v>0.95802573203141295</v>
      </c>
      <c r="M55" s="153">
        <v>0.92032488857384398</v>
      </c>
      <c r="N55" s="152">
        <v>0.21923715703434199</v>
      </c>
      <c r="O55" s="21">
        <v>0.94647629507665298</v>
      </c>
      <c r="P55" s="153">
        <v>13.5929008637587</v>
      </c>
      <c r="T55" s="1251"/>
      <c r="U55" s="1251"/>
      <c r="V55" s="1251"/>
      <c r="W55" s="1251"/>
      <c r="X55" s="1251"/>
      <c r="Y55" s="1251"/>
      <c r="Z55" s="1251"/>
      <c r="AA55" s="1251"/>
      <c r="AB55" s="1251"/>
      <c r="AC55" s="1251"/>
      <c r="AD55" s="1251"/>
      <c r="AE55" s="1251"/>
      <c r="AF55" s="1251"/>
    </row>
    <row r="56" spans="3:32">
      <c r="C56" s="461">
        <v>22.9</v>
      </c>
      <c r="D56" s="462">
        <v>316.77</v>
      </c>
      <c r="E56" s="467">
        <v>-100</v>
      </c>
      <c r="F56" s="471">
        <v>22.2783346840557</v>
      </c>
      <c r="G56" s="8">
        <v>29</v>
      </c>
      <c r="H56" s="21">
        <v>50.639304000000003</v>
      </c>
      <c r="I56" s="97">
        <v>0</v>
      </c>
      <c r="J56" s="152">
        <v>0.22240103375669601</v>
      </c>
      <c r="K56" s="21">
        <v>0.212395484704367</v>
      </c>
      <c r="L56" s="21">
        <v>0.95802573203141295</v>
      </c>
      <c r="M56" s="153">
        <v>0.92032488857384398</v>
      </c>
      <c r="N56" s="152">
        <v>0.221682027132764</v>
      </c>
      <c r="O56" s="21">
        <v>0.95543001212189704</v>
      </c>
      <c r="P56" s="153">
        <v>9.4243024380859008</v>
      </c>
      <c r="T56" s="1251"/>
      <c r="U56" s="1251"/>
      <c r="V56" s="1251"/>
      <c r="W56" s="1251"/>
      <c r="X56" s="1251"/>
      <c r="Y56" s="1251"/>
      <c r="Z56" s="1251"/>
      <c r="AA56" s="1251"/>
      <c r="AB56" s="1251"/>
      <c r="AC56" s="1251"/>
      <c r="AD56" s="1251"/>
      <c r="AE56" s="1251"/>
      <c r="AF56" s="1251"/>
    </row>
    <row r="57" spans="3:32">
      <c r="C57" s="461">
        <v>25.78</v>
      </c>
      <c r="D57" s="462">
        <v>279.77999999999997</v>
      </c>
      <c r="E57" s="467">
        <v>-100</v>
      </c>
      <c r="F57" s="471">
        <v>52.678984859030599</v>
      </c>
      <c r="G57" s="8">
        <v>29</v>
      </c>
      <c r="H57" s="21">
        <v>78.299499299999994</v>
      </c>
      <c r="I57" s="97">
        <v>0</v>
      </c>
      <c r="J57" s="152">
        <v>0.22240103375669601</v>
      </c>
      <c r="K57" s="21">
        <v>0.212395484704367</v>
      </c>
      <c r="L57" s="21">
        <v>0.95802573203141295</v>
      </c>
      <c r="M57" s="153">
        <v>0.92032488857384398</v>
      </c>
      <c r="N57" s="152">
        <v>0.21923715703434199</v>
      </c>
      <c r="O57" s="21">
        <v>0.94647629507665298</v>
      </c>
      <c r="P57" s="153">
        <v>13.5929008637587</v>
      </c>
      <c r="T57" s="1251"/>
      <c r="U57" s="1251"/>
      <c r="V57" s="1251"/>
      <c r="W57" s="1251"/>
      <c r="X57" s="1251"/>
      <c r="Y57" s="1251"/>
      <c r="Z57" s="1251"/>
      <c r="AA57" s="1251"/>
      <c r="AB57" s="1251"/>
      <c r="AC57" s="1251"/>
      <c r="AD57" s="1251"/>
      <c r="AE57" s="1251"/>
      <c r="AF57" s="1251"/>
    </row>
    <row r="58" spans="3:32">
      <c r="C58" s="461">
        <v>22.9</v>
      </c>
      <c r="D58" s="462">
        <v>316.77</v>
      </c>
      <c r="E58" s="467">
        <v>-100</v>
      </c>
      <c r="F58" s="471">
        <v>22.2783346840557</v>
      </c>
      <c r="G58" s="8">
        <v>29</v>
      </c>
      <c r="H58" s="21">
        <v>50.639304000000003</v>
      </c>
      <c r="I58" s="97">
        <v>0</v>
      </c>
      <c r="J58" s="152">
        <v>0.22240103375669601</v>
      </c>
      <c r="K58" s="21">
        <v>0.212395484704367</v>
      </c>
      <c r="L58" s="21">
        <v>0.95802573203141295</v>
      </c>
      <c r="M58" s="153">
        <v>0.92032488857384398</v>
      </c>
      <c r="N58" s="152">
        <v>0.221682027132764</v>
      </c>
      <c r="O58" s="21">
        <v>0.95543001212189704</v>
      </c>
      <c r="P58" s="153">
        <v>9.4243024380859008</v>
      </c>
      <c r="T58" s="1251"/>
      <c r="U58" s="1251"/>
      <c r="V58" s="1251"/>
      <c r="W58" s="1251"/>
      <c r="X58" s="1251"/>
      <c r="Y58" s="1251"/>
      <c r="Z58" s="1251"/>
      <c r="AA58" s="1251"/>
      <c r="AB58" s="1251"/>
      <c r="AC58" s="1251"/>
      <c r="AD58" s="1251"/>
      <c r="AE58" s="1251"/>
      <c r="AF58" s="1251"/>
    </row>
    <row r="59" spans="3:32">
      <c r="C59" s="461">
        <v>25.78</v>
      </c>
      <c r="D59" s="462">
        <v>279.77999999999997</v>
      </c>
      <c r="E59" s="467">
        <v>-100</v>
      </c>
      <c r="F59" s="471">
        <v>52.678984859030599</v>
      </c>
      <c r="G59" s="8">
        <v>29</v>
      </c>
      <c r="H59" s="21">
        <v>78.299499299999994</v>
      </c>
      <c r="I59" s="97">
        <v>0</v>
      </c>
      <c r="J59" s="152">
        <v>0.22240103375669601</v>
      </c>
      <c r="K59" s="21">
        <v>0.212395484704367</v>
      </c>
      <c r="L59" s="21">
        <v>0.95802573203141295</v>
      </c>
      <c r="M59" s="153">
        <v>0.92032488857384398</v>
      </c>
      <c r="N59" s="152">
        <v>0.21923715703434199</v>
      </c>
      <c r="O59" s="21">
        <v>0.94647629507665298</v>
      </c>
      <c r="P59" s="153">
        <v>13.5929008637587</v>
      </c>
      <c r="T59" s="1251"/>
      <c r="U59" s="1251"/>
      <c r="V59" s="1251"/>
      <c r="W59" s="1251"/>
      <c r="X59" s="1251"/>
      <c r="Y59" s="1251"/>
      <c r="Z59" s="1251"/>
      <c r="AA59" s="1251"/>
      <c r="AB59" s="1251"/>
      <c r="AC59" s="1251"/>
      <c r="AD59" s="1251"/>
      <c r="AE59" s="1251"/>
      <c r="AF59" s="1251"/>
    </row>
    <row r="60" spans="3:32">
      <c r="C60" s="461">
        <v>28.72</v>
      </c>
      <c r="D60" s="462">
        <v>77.3</v>
      </c>
      <c r="E60" s="467">
        <v>100</v>
      </c>
      <c r="F60" s="473">
        <v>48.241170540511497</v>
      </c>
      <c r="G60" s="8">
        <v>14.25</v>
      </c>
      <c r="H60" s="21">
        <v>63.626681490000003</v>
      </c>
      <c r="I60" s="97">
        <v>90</v>
      </c>
      <c r="J60" s="152">
        <v>3.9186742018373702E-2</v>
      </c>
      <c r="K60" s="21">
        <v>4.3451215355383301E-2</v>
      </c>
      <c r="L60" s="21">
        <v>1.1352800825355001</v>
      </c>
      <c r="M60" s="153">
        <v>1.05905291969976</v>
      </c>
      <c r="N60" s="152">
        <v>4.22647354773402E-2</v>
      </c>
      <c r="O60" s="21">
        <v>1.07871664199312</v>
      </c>
      <c r="P60" s="153">
        <v>3.7290126351866499</v>
      </c>
      <c r="T60" s="1251"/>
      <c r="U60" s="1251"/>
      <c r="V60" s="1251"/>
      <c r="W60" s="1251"/>
      <c r="X60" s="1251"/>
      <c r="Y60" s="1251"/>
      <c r="Z60" s="1251"/>
      <c r="AA60" s="1251"/>
      <c r="AB60" s="1251"/>
      <c r="AC60" s="1251"/>
      <c r="AD60" s="1251"/>
      <c r="AE60" s="1251"/>
      <c r="AF60" s="1251"/>
    </row>
    <row r="61" spans="3:32">
      <c r="C61" s="461">
        <v>3.13</v>
      </c>
      <c r="D61" s="462">
        <v>101.7</v>
      </c>
      <c r="E61" s="467">
        <v>100</v>
      </c>
      <c r="F61" s="473">
        <v>85.804595657500798</v>
      </c>
      <c r="G61" s="8">
        <v>14.25</v>
      </c>
      <c r="H61" s="21">
        <v>99.135589780000004</v>
      </c>
      <c r="I61" s="97">
        <v>90</v>
      </c>
      <c r="J61" s="152">
        <v>3.9186742018373702E-2</v>
      </c>
      <c r="K61" s="21">
        <v>4.3451215355383301E-2</v>
      </c>
      <c r="L61" s="21">
        <v>1.1352800825355001</v>
      </c>
      <c r="M61" s="153">
        <v>1.05905291969976</v>
      </c>
      <c r="N61" s="152">
        <v>4.1330390679063501E-2</v>
      </c>
      <c r="O61" s="21">
        <v>1.0949962875419299</v>
      </c>
      <c r="P61" s="153">
        <v>6.3406459802259798</v>
      </c>
      <c r="T61" s="1251"/>
      <c r="U61" s="1251"/>
      <c r="V61" s="1251"/>
      <c r="W61" s="1251"/>
      <c r="X61" s="1251"/>
      <c r="Y61" s="1251"/>
      <c r="Z61" s="1251"/>
      <c r="AA61" s="1251"/>
      <c r="AB61" s="1251"/>
      <c r="AC61" s="1251"/>
      <c r="AD61" s="1251"/>
      <c r="AE61" s="1251"/>
      <c r="AF61" s="1251"/>
    </row>
    <row r="62" spans="3:32">
      <c r="C62" s="461">
        <v>9.0500000000000007</v>
      </c>
      <c r="D62" s="462">
        <v>38.700000000000003</v>
      </c>
      <c r="E62" s="467">
        <v>100</v>
      </c>
      <c r="F62" s="473">
        <v>20.143358086261198</v>
      </c>
      <c r="G62" s="8">
        <v>14.25</v>
      </c>
      <c r="H62" s="21">
        <v>42.91007183</v>
      </c>
      <c r="I62" s="97">
        <v>90</v>
      </c>
      <c r="J62" s="152">
        <v>3.9186742018373702E-2</v>
      </c>
      <c r="K62" s="21">
        <v>4.3451215355383301E-2</v>
      </c>
      <c r="L62" s="21">
        <v>1.1352800825355001</v>
      </c>
      <c r="M62" s="153">
        <v>1.05905291969976</v>
      </c>
      <c r="N62" s="152">
        <v>4.3198351559321099E-2</v>
      </c>
      <c r="O62" s="21">
        <v>1.0631531003233901</v>
      </c>
      <c r="P62" s="153">
        <v>2.3503232330842199</v>
      </c>
      <c r="T62" s="1251"/>
      <c r="U62" s="1251"/>
      <c r="V62" s="1251"/>
      <c r="W62" s="1251"/>
      <c r="X62" s="1251"/>
      <c r="Y62" s="1251"/>
      <c r="Z62" s="1251"/>
      <c r="AA62" s="1251"/>
      <c r="AB62" s="1251"/>
      <c r="AC62" s="1251"/>
      <c r="AD62" s="1251"/>
      <c r="AE62" s="1251"/>
      <c r="AF62" s="1251"/>
    </row>
    <row r="63" spans="3:32">
      <c r="C63" s="461">
        <v>28.72</v>
      </c>
      <c r="D63" s="462">
        <v>77.3</v>
      </c>
      <c r="E63" s="467">
        <v>100</v>
      </c>
      <c r="F63" s="473">
        <v>48.241170540511497</v>
      </c>
      <c r="G63" s="8">
        <v>14.25</v>
      </c>
      <c r="H63" s="21">
        <v>63.626681490000003</v>
      </c>
      <c r="I63" s="97">
        <v>90</v>
      </c>
      <c r="J63" s="152">
        <v>3.9186742018373702E-2</v>
      </c>
      <c r="K63" s="21">
        <v>4.3451215355383301E-2</v>
      </c>
      <c r="L63" s="21">
        <v>1.1352800825355001</v>
      </c>
      <c r="M63" s="153">
        <v>1.05905291969976</v>
      </c>
      <c r="N63" s="152">
        <v>4.22647354773402E-2</v>
      </c>
      <c r="O63" s="21">
        <v>1.07871664199312</v>
      </c>
      <c r="P63" s="153">
        <v>3.7290126351866499</v>
      </c>
      <c r="T63" s="1251"/>
      <c r="U63" s="1251"/>
      <c r="V63" s="1251"/>
      <c r="W63" s="1251"/>
      <c r="X63" s="1251"/>
      <c r="Y63" s="1251"/>
      <c r="Z63" s="1251"/>
      <c r="AA63" s="1251"/>
      <c r="AB63" s="1251"/>
      <c r="AC63" s="1251"/>
      <c r="AD63" s="1251"/>
      <c r="AE63" s="1251"/>
      <c r="AF63" s="1251"/>
    </row>
    <row r="64" spans="3:32">
      <c r="C64" s="461">
        <v>3.13</v>
      </c>
      <c r="D64" s="462">
        <v>101.7</v>
      </c>
      <c r="E64" s="467">
        <v>100</v>
      </c>
      <c r="F64" s="473">
        <v>85.804595657500798</v>
      </c>
      <c r="G64" s="8">
        <v>14.25</v>
      </c>
      <c r="H64" s="21">
        <v>99.135589780000004</v>
      </c>
      <c r="I64" s="97">
        <v>90</v>
      </c>
      <c r="J64" s="152">
        <v>3.9186742018373702E-2</v>
      </c>
      <c r="K64" s="21">
        <v>4.3451215355383301E-2</v>
      </c>
      <c r="L64" s="21">
        <v>1.1352800825355001</v>
      </c>
      <c r="M64" s="153">
        <v>1.05905291969976</v>
      </c>
      <c r="N64" s="152">
        <v>4.1330390679063501E-2</v>
      </c>
      <c r="O64" s="21">
        <v>1.0949962875419299</v>
      </c>
      <c r="P64" s="153">
        <v>6.3406459802259798</v>
      </c>
      <c r="T64" s="1251"/>
      <c r="U64" s="1251"/>
      <c r="V64" s="1251"/>
      <c r="W64" s="1251"/>
      <c r="X64" s="1251"/>
      <c r="Y64" s="1251"/>
      <c r="Z64" s="1251"/>
      <c r="AA64" s="1251"/>
      <c r="AB64" s="1251"/>
      <c r="AC64" s="1251"/>
      <c r="AD64" s="1251"/>
      <c r="AE64" s="1251"/>
      <c r="AF64" s="1251"/>
    </row>
    <row r="65" spans="3:32">
      <c r="C65" s="461">
        <v>9.0500000000000007</v>
      </c>
      <c r="D65" s="462">
        <v>38.700000000000003</v>
      </c>
      <c r="E65" s="467">
        <v>100</v>
      </c>
      <c r="F65" s="473">
        <v>20.143358086261198</v>
      </c>
      <c r="G65" s="8">
        <v>14.25</v>
      </c>
      <c r="H65" s="21">
        <v>42.91007183</v>
      </c>
      <c r="I65" s="97">
        <v>90</v>
      </c>
      <c r="J65" s="152">
        <v>3.9186742018373702E-2</v>
      </c>
      <c r="K65" s="21">
        <v>4.3451215355383301E-2</v>
      </c>
      <c r="L65" s="21">
        <v>1.1352800825355001</v>
      </c>
      <c r="M65" s="153">
        <v>1.05905291969976</v>
      </c>
      <c r="N65" s="152">
        <v>4.3198351559321099E-2</v>
      </c>
      <c r="O65" s="21">
        <v>1.0631531003233901</v>
      </c>
      <c r="P65" s="153">
        <v>2.3503232330842199</v>
      </c>
      <c r="T65" s="1251"/>
      <c r="U65" s="1251"/>
      <c r="V65" s="1251"/>
      <c r="W65" s="1251"/>
      <c r="X65" s="1251"/>
      <c r="Y65" s="1251"/>
      <c r="Z65" s="1251"/>
      <c r="AA65" s="1251"/>
      <c r="AB65" s="1251"/>
      <c r="AC65" s="1251"/>
      <c r="AD65" s="1251"/>
      <c r="AE65" s="1251"/>
      <c r="AF65" s="1251"/>
    </row>
    <row r="66" spans="3:32">
      <c r="C66" s="461">
        <v>28.72</v>
      </c>
      <c r="D66" s="462">
        <v>77.3</v>
      </c>
      <c r="E66" s="467">
        <v>100</v>
      </c>
      <c r="F66" s="473">
        <v>48.241170540511497</v>
      </c>
      <c r="G66" s="8">
        <v>14.25</v>
      </c>
      <c r="H66" s="21">
        <v>63.626681490000003</v>
      </c>
      <c r="I66" s="97">
        <v>90</v>
      </c>
      <c r="J66" s="152">
        <v>3.9186742018373702E-2</v>
      </c>
      <c r="K66" s="21">
        <v>4.3451215355383301E-2</v>
      </c>
      <c r="L66" s="21">
        <v>1.1352800825355001</v>
      </c>
      <c r="M66" s="153">
        <v>1.05905291969976</v>
      </c>
      <c r="N66" s="152">
        <v>4.22647354773402E-2</v>
      </c>
      <c r="O66" s="21">
        <v>1.07871664199312</v>
      </c>
      <c r="P66" s="153">
        <v>3.7290126351866499</v>
      </c>
      <c r="T66" s="1251"/>
      <c r="U66" s="1251"/>
      <c r="V66" s="1251"/>
      <c r="W66" s="1251"/>
      <c r="X66" s="1251"/>
      <c r="Y66" s="1251"/>
      <c r="Z66" s="1251"/>
      <c r="AA66" s="1251"/>
      <c r="AB66" s="1251"/>
      <c r="AC66" s="1251"/>
      <c r="AD66" s="1251"/>
      <c r="AE66" s="1251"/>
      <c r="AF66" s="1251"/>
    </row>
    <row r="67" spans="3:32">
      <c r="C67" s="461">
        <v>3.13</v>
      </c>
      <c r="D67" s="462">
        <v>101.7</v>
      </c>
      <c r="E67" s="467">
        <v>100</v>
      </c>
      <c r="F67" s="473">
        <v>85.804595657500798</v>
      </c>
      <c r="G67" s="8">
        <v>14.25</v>
      </c>
      <c r="H67" s="21">
        <v>99.135589780000004</v>
      </c>
      <c r="I67" s="97">
        <v>90</v>
      </c>
      <c r="J67" s="152">
        <v>3.9186742018373702E-2</v>
      </c>
      <c r="K67" s="21">
        <v>4.3451215355383301E-2</v>
      </c>
      <c r="L67" s="21">
        <v>1.1352800825355001</v>
      </c>
      <c r="M67" s="153">
        <v>1.05905291969976</v>
      </c>
      <c r="N67" s="152">
        <v>4.1330390679063501E-2</v>
      </c>
      <c r="O67" s="21">
        <v>1.0949962875419299</v>
      </c>
      <c r="P67" s="153">
        <v>6.3406459802259798</v>
      </c>
      <c r="T67" s="1251"/>
      <c r="U67" s="1251"/>
      <c r="V67" s="1251"/>
      <c r="W67" s="1251"/>
      <c r="X67" s="1251"/>
      <c r="Y67" s="1251"/>
      <c r="Z67" s="1251"/>
      <c r="AA67" s="1251"/>
      <c r="AB67" s="1251"/>
      <c r="AC67" s="1251"/>
      <c r="AD67" s="1251"/>
      <c r="AE67" s="1251"/>
      <c r="AF67" s="1251"/>
    </row>
    <row r="68" spans="3:32">
      <c r="C68" s="461">
        <v>9.0500000000000007</v>
      </c>
      <c r="D68" s="462">
        <v>38.700000000000003</v>
      </c>
      <c r="E68" s="467">
        <v>100</v>
      </c>
      <c r="F68" s="473">
        <v>20.143358086261198</v>
      </c>
      <c r="G68" s="8">
        <v>14.25</v>
      </c>
      <c r="H68" s="21">
        <v>42.91007183</v>
      </c>
      <c r="I68" s="97">
        <v>90</v>
      </c>
      <c r="J68" s="152">
        <v>3.9186742018373702E-2</v>
      </c>
      <c r="K68" s="21">
        <v>4.3451215355383301E-2</v>
      </c>
      <c r="L68" s="21">
        <v>1.1352800825355001</v>
      </c>
      <c r="M68" s="153">
        <v>1.05905291969976</v>
      </c>
      <c r="N68" s="152">
        <v>4.3198351559321099E-2</v>
      </c>
      <c r="O68" s="21">
        <v>1.0631531003233901</v>
      </c>
      <c r="P68" s="153">
        <v>2.3503232330842199</v>
      </c>
      <c r="T68" s="1251"/>
      <c r="U68" s="1251"/>
      <c r="V68" s="1251"/>
      <c r="W68" s="1251"/>
      <c r="X68" s="1251"/>
      <c r="Y68" s="1251"/>
      <c r="Z68" s="1251"/>
      <c r="AA68" s="1251"/>
      <c r="AB68" s="1251"/>
      <c r="AC68" s="1251"/>
      <c r="AD68" s="1251"/>
      <c r="AE68" s="1251"/>
      <c r="AF68" s="1251"/>
    </row>
    <row r="69" spans="3:32">
      <c r="C69" s="461">
        <v>28.72</v>
      </c>
      <c r="D69" s="462">
        <v>77.3</v>
      </c>
      <c r="E69" s="467">
        <v>100</v>
      </c>
      <c r="F69" s="473">
        <v>48.241170540511497</v>
      </c>
      <c r="G69" s="8">
        <v>14.25</v>
      </c>
      <c r="H69" s="21">
        <v>63.626681490000003</v>
      </c>
      <c r="I69" s="97">
        <v>90</v>
      </c>
      <c r="J69" s="152">
        <v>3.9186742018373702E-2</v>
      </c>
      <c r="K69" s="21">
        <v>4.3451215355383301E-2</v>
      </c>
      <c r="L69" s="21">
        <v>1.1352800825355001</v>
      </c>
      <c r="M69" s="153">
        <v>1.05905291969976</v>
      </c>
      <c r="N69" s="152">
        <v>4.22647354773402E-2</v>
      </c>
      <c r="O69" s="21">
        <v>1.07871664199312</v>
      </c>
      <c r="P69" s="153">
        <v>3.7290126351866499</v>
      </c>
      <c r="T69" s="1251"/>
      <c r="U69" s="1251"/>
      <c r="V69" s="1251"/>
      <c r="W69" s="1251"/>
      <c r="X69" s="1251"/>
      <c r="Y69" s="1251"/>
      <c r="Z69" s="1251"/>
      <c r="AA69" s="1251"/>
      <c r="AB69" s="1251"/>
      <c r="AC69" s="1251"/>
      <c r="AD69" s="1251"/>
      <c r="AE69" s="1251"/>
      <c r="AF69" s="1251"/>
    </row>
    <row r="70" spans="3:32">
      <c r="C70" s="461">
        <v>3.13</v>
      </c>
      <c r="D70" s="462">
        <v>101.7</v>
      </c>
      <c r="E70" s="467">
        <v>100</v>
      </c>
      <c r="F70" s="473">
        <v>85.804595657500798</v>
      </c>
      <c r="G70" s="8">
        <v>14.25</v>
      </c>
      <c r="H70" s="21">
        <v>99.135589780000004</v>
      </c>
      <c r="I70" s="97">
        <v>90</v>
      </c>
      <c r="J70" s="152">
        <v>3.9186742018373702E-2</v>
      </c>
      <c r="K70" s="21">
        <v>4.3451215355383301E-2</v>
      </c>
      <c r="L70" s="21">
        <v>1.1352800825355001</v>
      </c>
      <c r="M70" s="153">
        <v>1.05905291969976</v>
      </c>
      <c r="N70" s="152">
        <v>4.1330390679063501E-2</v>
      </c>
      <c r="O70" s="21">
        <v>1.0949962875419299</v>
      </c>
      <c r="P70" s="153">
        <v>6.3406459802259798</v>
      </c>
    </row>
    <row r="71" spans="3:32">
      <c r="C71" s="461">
        <v>9.0500000000000007</v>
      </c>
      <c r="D71" s="462">
        <v>38.700000000000003</v>
      </c>
      <c r="E71" s="467">
        <v>100</v>
      </c>
      <c r="F71" s="473">
        <v>20.143358086261198</v>
      </c>
      <c r="G71" s="8">
        <v>14.25</v>
      </c>
      <c r="H71" s="21">
        <v>42.91007183</v>
      </c>
      <c r="I71" s="97">
        <v>90</v>
      </c>
      <c r="J71" s="152">
        <v>3.9186742018373702E-2</v>
      </c>
      <c r="K71" s="21">
        <v>4.3451215355383301E-2</v>
      </c>
      <c r="L71" s="21">
        <v>1.1352800825355001</v>
      </c>
      <c r="M71" s="153">
        <v>1.05905291969976</v>
      </c>
      <c r="N71" s="152">
        <v>4.3198351559321099E-2</v>
      </c>
      <c r="O71" s="21">
        <v>1.0631531003233901</v>
      </c>
      <c r="P71" s="153">
        <v>2.3503232330842199</v>
      </c>
    </row>
    <row r="72" spans="3:32">
      <c r="C72" s="461">
        <v>28.72</v>
      </c>
      <c r="D72" s="462">
        <v>77.3</v>
      </c>
      <c r="E72" s="467">
        <v>100</v>
      </c>
      <c r="F72" s="473">
        <v>48.241170540511497</v>
      </c>
      <c r="G72" s="8">
        <v>29</v>
      </c>
      <c r="H72" s="21">
        <v>63.626681490000003</v>
      </c>
      <c r="I72" s="97">
        <v>90</v>
      </c>
      <c r="J72" s="152">
        <v>0.22240103375669601</v>
      </c>
      <c r="K72" s="21">
        <v>0.212395484704367</v>
      </c>
      <c r="L72" s="21">
        <v>0.95802573203141295</v>
      </c>
      <c r="M72" s="153">
        <v>0.92032488857384398</v>
      </c>
      <c r="N72" s="152">
        <v>0.215179271043547</v>
      </c>
      <c r="O72" s="21">
        <v>0.93116621472670302</v>
      </c>
      <c r="P72" s="153">
        <v>10.286991626085101</v>
      </c>
    </row>
    <row r="73" spans="3:32">
      <c r="C73" s="461">
        <v>3.13</v>
      </c>
      <c r="D73" s="462">
        <v>101.7</v>
      </c>
      <c r="E73" s="467">
        <v>100</v>
      </c>
      <c r="F73" s="473">
        <v>85.804595657500798</v>
      </c>
      <c r="G73" s="8">
        <v>29</v>
      </c>
      <c r="H73" s="21">
        <v>99.135589780000004</v>
      </c>
      <c r="I73" s="97">
        <v>90</v>
      </c>
      <c r="J73" s="152">
        <v>0.22240103375669601</v>
      </c>
      <c r="K73" s="21">
        <v>0.212395484704367</v>
      </c>
      <c r="L73" s="21">
        <v>0.95802573203141295</v>
      </c>
      <c r="M73" s="153">
        <v>0.92032488857384398</v>
      </c>
      <c r="N73" s="152">
        <v>0.21737148376763901</v>
      </c>
      <c r="O73" s="21">
        <v>0.93950824794546395</v>
      </c>
      <c r="P73" s="153">
        <v>16.318368602161001</v>
      </c>
    </row>
    <row r="74" spans="3:32">
      <c r="C74" s="461">
        <v>9.0500000000000007</v>
      </c>
      <c r="D74" s="462">
        <v>38.700000000000003</v>
      </c>
      <c r="E74" s="467">
        <v>100</v>
      </c>
      <c r="F74" s="473">
        <v>20.143358086261198</v>
      </c>
      <c r="G74" s="8">
        <v>29</v>
      </c>
      <c r="H74" s="21">
        <v>42.91007183</v>
      </c>
      <c r="I74" s="97">
        <v>90</v>
      </c>
      <c r="J74" s="152">
        <v>0.22240103375669601</v>
      </c>
      <c r="K74" s="21">
        <v>0.212395484704367</v>
      </c>
      <c r="L74" s="21">
        <v>0.95802573203141295</v>
      </c>
      <c r="M74" s="153">
        <v>0.92032488857384398</v>
      </c>
      <c r="N74" s="152">
        <v>0.212988768074931</v>
      </c>
      <c r="O74" s="21">
        <v>0.92265916571159101</v>
      </c>
      <c r="P74" s="153">
        <v>6.8336455572172596</v>
      </c>
    </row>
    <row r="75" spans="3:32">
      <c r="C75" s="461">
        <v>28.72</v>
      </c>
      <c r="D75" s="462">
        <v>77.3</v>
      </c>
      <c r="E75" s="467">
        <v>100</v>
      </c>
      <c r="F75" s="473">
        <v>48.241170540511497</v>
      </c>
      <c r="G75" s="8">
        <v>29</v>
      </c>
      <c r="H75" s="21">
        <v>63.626681490000003</v>
      </c>
      <c r="I75" s="97">
        <v>90</v>
      </c>
      <c r="J75" s="152">
        <v>0.22240103375669601</v>
      </c>
      <c r="K75" s="21">
        <v>0.212395484704367</v>
      </c>
      <c r="L75" s="21">
        <v>0.95802573203141295</v>
      </c>
      <c r="M75" s="153">
        <v>0.92032488857384398</v>
      </c>
      <c r="N75" s="152">
        <v>0.215179271043547</v>
      </c>
      <c r="O75" s="21">
        <v>0.93116621472670302</v>
      </c>
      <c r="P75" s="153">
        <v>10.286991626085101</v>
      </c>
    </row>
    <row r="76" spans="3:32">
      <c r="C76" s="461">
        <v>3.13</v>
      </c>
      <c r="D76" s="462">
        <v>101.7</v>
      </c>
      <c r="E76" s="467">
        <v>100</v>
      </c>
      <c r="F76" s="473">
        <v>85.804595657500798</v>
      </c>
      <c r="G76" s="8">
        <v>29</v>
      </c>
      <c r="H76" s="21">
        <v>99.135589780000004</v>
      </c>
      <c r="I76" s="97">
        <v>90</v>
      </c>
      <c r="J76" s="152">
        <v>0.22240103375669601</v>
      </c>
      <c r="K76" s="21">
        <v>0.212395484704367</v>
      </c>
      <c r="L76" s="21">
        <v>0.95802573203141295</v>
      </c>
      <c r="M76" s="153">
        <v>0.92032488857384398</v>
      </c>
      <c r="N76" s="152">
        <v>0.21737148376763901</v>
      </c>
      <c r="O76" s="21">
        <v>0.93950824794546395</v>
      </c>
      <c r="P76" s="153">
        <v>16.318368602161001</v>
      </c>
    </row>
    <row r="77" spans="3:32">
      <c r="C77" s="461">
        <v>9.0500000000000007</v>
      </c>
      <c r="D77" s="462">
        <v>38.700000000000003</v>
      </c>
      <c r="E77" s="467">
        <v>100</v>
      </c>
      <c r="F77" s="473">
        <v>20.143358086261198</v>
      </c>
      <c r="G77" s="8">
        <v>29</v>
      </c>
      <c r="H77" s="21">
        <v>42.91007183</v>
      </c>
      <c r="I77" s="97">
        <v>90</v>
      </c>
      <c r="J77" s="152">
        <v>0.22240103375669601</v>
      </c>
      <c r="K77" s="21">
        <v>0.212395484704367</v>
      </c>
      <c r="L77" s="21">
        <v>0.95802573203141295</v>
      </c>
      <c r="M77" s="153">
        <v>0.92032488857384398</v>
      </c>
      <c r="N77" s="152">
        <v>0.212988768074931</v>
      </c>
      <c r="O77" s="21">
        <v>0.92265916571159101</v>
      </c>
      <c r="P77" s="153">
        <v>6.8336455572172596</v>
      </c>
    </row>
    <row r="78" spans="3:32">
      <c r="C78" s="461">
        <v>28.72</v>
      </c>
      <c r="D78" s="462">
        <v>77.3</v>
      </c>
      <c r="E78" s="467">
        <v>100</v>
      </c>
      <c r="F78" s="473">
        <v>48.241170540511497</v>
      </c>
      <c r="G78" s="8">
        <v>29</v>
      </c>
      <c r="H78" s="21">
        <v>63.626681490000003</v>
      </c>
      <c r="I78" s="97">
        <v>90</v>
      </c>
      <c r="J78" s="152">
        <v>0.22240103375669601</v>
      </c>
      <c r="K78" s="21">
        <v>0.212395484704367</v>
      </c>
      <c r="L78" s="21">
        <v>0.95802573203141295</v>
      </c>
      <c r="M78" s="153">
        <v>0.92032488857384398</v>
      </c>
      <c r="N78" s="152">
        <v>0.215179271043547</v>
      </c>
      <c r="O78" s="21">
        <v>0.93116621472670302</v>
      </c>
      <c r="P78" s="153">
        <v>10.286991626085101</v>
      </c>
    </row>
    <row r="79" spans="3:32">
      <c r="C79" s="461">
        <v>3.13</v>
      </c>
      <c r="D79" s="462">
        <v>101.7</v>
      </c>
      <c r="E79" s="467">
        <v>100</v>
      </c>
      <c r="F79" s="473">
        <v>85.804595657500798</v>
      </c>
      <c r="G79" s="8">
        <v>29</v>
      </c>
      <c r="H79" s="21">
        <v>99.135589780000004</v>
      </c>
      <c r="I79" s="97">
        <v>90</v>
      </c>
      <c r="J79" s="152">
        <v>0.22240103375669601</v>
      </c>
      <c r="K79" s="21">
        <v>0.212395484704367</v>
      </c>
      <c r="L79" s="21">
        <v>0.95802573203141295</v>
      </c>
      <c r="M79" s="153">
        <v>0.92032488857384398</v>
      </c>
      <c r="N79" s="152">
        <v>0.21737148376763901</v>
      </c>
      <c r="O79" s="21">
        <v>0.93950824794546395</v>
      </c>
      <c r="P79" s="153">
        <v>16.318368602161001</v>
      </c>
    </row>
    <row r="80" spans="3:32">
      <c r="C80" s="461">
        <v>9.0500000000000007</v>
      </c>
      <c r="D80" s="462">
        <v>38.700000000000003</v>
      </c>
      <c r="E80" s="467">
        <v>100</v>
      </c>
      <c r="F80" s="473">
        <v>20.143358086261198</v>
      </c>
      <c r="G80" s="8">
        <v>29</v>
      </c>
      <c r="H80" s="21">
        <v>42.91007183</v>
      </c>
      <c r="I80" s="97">
        <v>90</v>
      </c>
      <c r="J80" s="152">
        <v>0.22240103375669601</v>
      </c>
      <c r="K80" s="21">
        <v>0.212395484704367</v>
      </c>
      <c r="L80" s="21">
        <v>0.95802573203141295</v>
      </c>
      <c r="M80" s="153">
        <v>0.92032488857384398</v>
      </c>
      <c r="N80" s="152">
        <v>0.212988768074931</v>
      </c>
      <c r="O80" s="21">
        <v>0.92265916571159101</v>
      </c>
      <c r="P80" s="153">
        <v>6.8336455572172596</v>
      </c>
    </row>
    <row r="81" spans="3:16">
      <c r="C81" s="461">
        <v>28.72</v>
      </c>
      <c r="D81" s="462">
        <v>77.3</v>
      </c>
      <c r="E81" s="467">
        <v>100</v>
      </c>
      <c r="F81" s="473">
        <v>48.241170540511497</v>
      </c>
      <c r="G81" s="8">
        <v>29</v>
      </c>
      <c r="H81" s="21">
        <v>63.626681490000003</v>
      </c>
      <c r="I81" s="97">
        <v>90</v>
      </c>
      <c r="J81" s="152">
        <v>0.22240103375669601</v>
      </c>
      <c r="K81" s="21">
        <v>0.212395484704367</v>
      </c>
      <c r="L81" s="21">
        <v>0.95802573203141295</v>
      </c>
      <c r="M81" s="153">
        <v>0.92032488857384398</v>
      </c>
      <c r="N81" s="152">
        <v>0.215179271043547</v>
      </c>
      <c r="O81" s="21">
        <v>0.93116621472670302</v>
      </c>
      <c r="P81" s="153">
        <v>10.286991626085101</v>
      </c>
    </row>
    <row r="82" spans="3:16">
      <c r="C82" s="461">
        <v>3.13</v>
      </c>
      <c r="D82" s="462">
        <v>101.7</v>
      </c>
      <c r="E82" s="467">
        <v>100</v>
      </c>
      <c r="F82" s="473">
        <v>85.804595657500798</v>
      </c>
      <c r="G82" s="8">
        <v>29</v>
      </c>
      <c r="H82" s="21">
        <v>99.135589780000004</v>
      </c>
      <c r="I82" s="97">
        <v>90</v>
      </c>
      <c r="J82" s="152">
        <v>0.22240103375669601</v>
      </c>
      <c r="K82" s="21">
        <v>0.212395484704367</v>
      </c>
      <c r="L82" s="21">
        <v>0.95802573203141295</v>
      </c>
      <c r="M82" s="153">
        <v>0.92032488857384398</v>
      </c>
      <c r="N82" s="152">
        <v>0.21737148376763901</v>
      </c>
      <c r="O82" s="21">
        <v>0.93950824794546395</v>
      </c>
      <c r="P82" s="153">
        <v>16.318368602161001</v>
      </c>
    </row>
    <row r="83" spans="3:16" ht="13.8" thickBot="1">
      <c r="C83" s="463">
        <v>9.0500000000000007</v>
      </c>
      <c r="D83" s="464">
        <v>38.700000000000003</v>
      </c>
      <c r="E83" s="469">
        <v>100</v>
      </c>
      <c r="F83" s="474">
        <v>20.143358086261198</v>
      </c>
      <c r="G83" s="11">
        <v>29</v>
      </c>
      <c r="H83" s="51">
        <v>42.91007183</v>
      </c>
      <c r="I83" s="98">
        <v>90</v>
      </c>
      <c r="J83" s="154">
        <v>0.22240103375669601</v>
      </c>
      <c r="K83" s="51">
        <v>0.212395484704367</v>
      </c>
      <c r="L83" s="51">
        <v>0.95802573203141295</v>
      </c>
      <c r="M83" s="155">
        <v>0.92032488857384398</v>
      </c>
      <c r="N83" s="154">
        <v>0.212988768074931</v>
      </c>
      <c r="O83" s="51">
        <v>0.92265916571159101</v>
      </c>
      <c r="P83" s="155">
        <v>6.8336455572172596</v>
      </c>
    </row>
  </sheetData>
  <mergeCells count="7">
    <mergeCell ref="J17:M17"/>
    <mergeCell ref="N17:P17"/>
    <mergeCell ref="C5:I5"/>
    <mergeCell ref="C7:C9"/>
    <mergeCell ref="K7:N7"/>
    <mergeCell ref="K8:N8"/>
    <mergeCell ref="D11:L11"/>
  </mergeCells>
  <phoneticPr fontId="11" type="noConversion"/>
  <hyperlinks>
    <hyperlink ref="N2" location="NOTES!A1" display="BACK" xr:uid="{00000000-0004-0000-0400-000000000000}"/>
  </hyperlinks>
  <pageMargins left="0.74791666666667" right="0.74791666666667" top="0.98402777777778005" bottom="0.98402777777778005" header="0.51180555555555995" footer="0.51180555555555995"/>
  <pageSetup paperSize="9" firstPageNumber="0" orientation="portrait" horizontalDpi="300" verticalDpi="300"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17"/>
  <dimension ref="A2:O103"/>
  <sheetViews>
    <sheetView topLeftCell="A11" workbookViewId="0">
      <selection activeCell="J17" sqref="J17"/>
    </sheetView>
  </sheetViews>
  <sheetFormatPr defaultColWidth="9.33203125" defaultRowHeight="13.2"/>
  <cols>
    <col min="1" max="1" width="6.33203125" style="3" customWidth="1"/>
    <col min="2" max="2" width="6.6640625" style="3" customWidth="1"/>
    <col min="3" max="3" width="12.44140625" style="3" customWidth="1"/>
    <col min="4" max="4" width="13.44140625" style="3" customWidth="1"/>
    <col min="5" max="5" width="19" style="3" customWidth="1"/>
    <col min="6" max="6" width="20.33203125" style="3" customWidth="1"/>
    <col min="7" max="8" width="13.44140625" style="3" bestFit="1" customWidth="1"/>
    <col min="9" max="9" width="15.5546875" style="3" bestFit="1" customWidth="1"/>
    <col min="10" max="10" width="54.6640625" style="3" customWidth="1"/>
    <col min="11" max="11" width="14" style="3" customWidth="1"/>
    <col min="12" max="12" width="11.5546875" style="3" bestFit="1" customWidth="1"/>
    <col min="13" max="13" width="12" style="3" customWidth="1"/>
    <col min="14" max="14" width="17.33203125" style="3" customWidth="1"/>
    <col min="15" max="16384" width="9.33203125" style="3"/>
  </cols>
  <sheetData>
    <row r="2" spans="3:14" ht="15">
      <c r="N2" s="412" t="s">
        <v>48</v>
      </c>
    </row>
    <row r="5" spans="3:14" ht="69" customHeight="1">
      <c r="C5" s="1352" t="s">
        <v>0</v>
      </c>
      <c r="D5" s="1353"/>
      <c r="E5" s="1353"/>
      <c r="F5" s="1353"/>
      <c r="G5" s="1353"/>
      <c r="H5" s="1353"/>
      <c r="I5" s="1353"/>
      <c r="J5" s="23"/>
      <c r="K5" s="23"/>
      <c r="L5" s="23"/>
      <c r="M5" s="23"/>
      <c r="N5" s="24"/>
    </row>
    <row r="6" spans="3:14" ht="13.8">
      <c r="C6" s="25"/>
      <c r="D6" s="26"/>
      <c r="E6" s="23"/>
      <c r="F6" s="23"/>
      <c r="G6" s="23"/>
      <c r="H6" s="23"/>
      <c r="I6" s="23"/>
      <c r="J6" s="23"/>
      <c r="K6" s="23"/>
      <c r="L6" s="23"/>
      <c r="M6" s="23"/>
      <c r="N6" s="24"/>
    </row>
    <row r="7" spans="3:14" ht="17.399999999999999">
      <c r="C7" s="1354"/>
      <c r="K7" s="1356"/>
      <c r="L7" s="1357"/>
      <c r="M7" s="1357"/>
      <c r="N7" s="1358"/>
    </row>
    <row r="8" spans="3:14" ht="17.399999999999999">
      <c r="C8" s="1354"/>
      <c r="K8" s="1359" t="s">
        <v>1</v>
      </c>
      <c r="L8" s="1359"/>
      <c r="M8" s="1359"/>
      <c r="N8" s="1360"/>
    </row>
    <row r="9" spans="3:14" ht="17.399999999999999">
      <c r="C9" s="1355"/>
      <c r="D9" s="27"/>
      <c r="E9" s="27"/>
      <c r="F9" s="27"/>
      <c r="G9" s="27"/>
      <c r="H9" s="27"/>
      <c r="I9" s="27"/>
      <c r="J9" s="27"/>
      <c r="K9" s="33"/>
      <c r="L9" s="33"/>
      <c r="M9" s="33"/>
      <c r="N9" s="34"/>
    </row>
    <row r="10" spans="3:14">
      <c r="C10" s="29"/>
      <c r="D10" s="23"/>
      <c r="E10" s="23"/>
      <c r="F10" s="23"/>
      <c r="G10" s="23"/>
      <c r="H10" s="23"/>
      <c r="I10" s="23"/>
      <c r="J10" s="23"/>
      <c r="K10" s="23"/>
      <c r="L10" s="23"/>
      <c r="M10" s="23"/>
      <c r="N10" s="24"/>
    </row>
    <row r="11" spans="3:14" ht="42" customHeight="1">
      <c r="C11" s="30"/>
      <c r="D11" s="1361" t="s">
        <v>600</v>
      </c>
      <c r="E11" s="1361"/>
      <c r="F11" s="1361"/>
      <c r="G11" s="1361"/>
      <c r="H11" s="1361"/>
      <c r="I11" s="1361"/>
      <c r="J11" s="1361"/>
      <c r="K11" s="1361"/>
      <c r="L11" s="1361"/>
      <c r="N11" s="31"/>
    </row>
    <row r="12" spans="3:14">
      <c r="C12" s="32"/>
      <c r="D12" s="27"/>
      <c r="E12" s="27"/>
      <c r="F12" s="27"/>
      <c r="G12" s="27"/>
      <c r="H12" s="27"/>
      <c r="I12" s="27"/>
      <c r="J12" s="27"/>
      <c r="K12" s="27"/>
      <c r="L12" s="27"/>
      <c r="M12" s="27"/>
      <c r="N12" s="28"/>
    </row>
    <row r="13" spans="3:14" ht="17.100000000000001" customHeight="1"/>
    <row r="14" spans="3:14" ht="17.100000000000001" customHeight="1">
      <c r="C14" s="43" t="s">
        <v>599</v>
      </c>
      <c r="D14" s="43"/>
    </row>
    <row r="15" spans="3:14" ht="17.100000000000001" customHeight="1">
      <c r="C15" s="43"/>
      <c r="D15" s="43" t="s">
        <v>801</v>
      </c>
    </row>
    <row r="16" spans="3:14" ht="17.100000000000001" customHeight="1">
      <c r="C16" s="43"/>
      <c r="D16" s="43" t="s">
        <v>127</v>
      </c>
    </row>
    <row r="17" spans="3:12" ht="17.100000000000001" customHeight="1">
      <c r="E17" s="43"/>
    </row>
    <row r="18" spans="3:12" ht="17.100000000000001" customHeight="1" thickBot="1">
      <c r="C18" s="43"/>
      <c r="D18" s="43"/>
      <c r="E18" s="43"/>
    </row>
    <row r="19" spans="3:12" ht="18.75" customHeight="1" thickBot="1">
      <c r="C19" s="223" t="s">
        <v>50</v>
      </c>
      <c r="D19" s="224"/>
      <c r="E19" s="224"/>
      <c r="F19" s="224" t="s">
        <v>77</v>
      </c>
      <c r="G19" s="224" t="s">
        <v>51</v>
      </c>
      <c r="H19" s="224"/>
      <c r="I19" s="225" t="s">
        <v>58</v>
      </c>
    </row>
    <row r="20" spans="3:12" ht="19.5" customHeight="1">
      <c r="C20" s="238" t="s">
        <v>52</v>
      </c>
      <c r="D20" s="239" t="s">
        <v>53</v>
      </c>
      <c r="E20" s="224"/>
      <c r="F20" s="126" t="s">
        <v>749</v>
      </c>
      <c r="G20" s="60" t="s">
        <v>128</v>
      </c>
      <c r="H20" s="224"/>
      <c r="I20" s="225"/>
    </row>
    <row r="21" spans="3:12" ht="18.600000000000001" thickBot="1">
      <c r="C21" s="243" t="s">
        <v>54</v>
      </c>
      <c r="D21" s="211" t="s">
        <v>55</v>
      </c>
      <c r="E21" s="120"/>
      <c r="F21" s="120" t="s">
        <v>129</v>
      </c>
      <c r="G21" s="120" t="s">
        <v>129</v>
      </c>
      <c r="H21" s="120"/>
      <c r="I21" s="296"/>
    </row>
    <row r="22" spans="3:12">
      <c r="C22" s="450">
        <v>3.133</v>
      </c>
      <c r="D22" s="129">
        <v>101.7</v>
      </c>
      <c r="E22" s="129"/>
      <c r="F22" s="451">
        <v>4.5979744</v>
      </c>
      <c r="G22" s="451">
        <v>4.9579744000000003</v>
      </c>
      <c r="H22" s="451"/>
      <c r="I22" s="452"/>
    </row>
    <row r="23" spans="3:12" ht="15" customHeight="1">
      <c r="C23" s="84">
        <v>22.9</v>
      </c>
      <c r="D23" s="2">
        <v>-43.23</v>
      </c>
      <c r="E23" s="2"/>
      <c r="F23" s="61">
        <v>3.7987786666666699</v>
      </c>
      <c r="G23" s="65">
        <v>4.1587786666666702</v>
      </c>
      <c r="H23" s="61"/>
      <c r="I23" s="83"/>
      <c r="K23" s="63"/>
      <c r="L23" s="63"/>
    </row>
    <row r="24" spans="3:12" ht="16.5" customHeight="1">
      <c r="C24" s="85">
        <v>23</v>
      </c>
      <c r="D24" s="4">
        <v>30</v>
      </c>
      <c r="F24" s="80">
        <v>4.1680000000000001</v>
      </c>
      <c r="G24" s="80">
        <v>4.5279999999999996</v>
      </c>
      <c r="H24" s="150"/>
      <c r="I24" s="83"/>
      <c r="K24" s="58"/>
      <c r="L24" s="58"/>
    </row>
    <row r="25" spans="3:12" ht="13.5" customHeight="1">
      <c r="C25" s="85">
        <v>25.78</v>
      </c>
      <c r="D25" s="4">
        <v>-80.22</v>
      </c>
      <c r="F25" s="80">
        <v>4.2094613333333299</v>
      </c>
      <c r="G25" s="80">
        <v>4.56946133333334</v>
      </c>
      <c r="H25" s="150"/>
      <c r="I25" s="83"/>
      <c r="K25" s="58"/>
      <c r="L25" s="58"/>
    </row>
    <row r="26" spans="3:12" ht="14.25" customHeight="1">
      <c r="C26" s="85">
        <v>28.716999999999999</v>
      </c>
      <c r="D26" s="4">
        <v>77.3</v>
      </c>
      <c r="F26" s="80">
        <v>4.8982040444444399</v>
      </c>
      <c r="G26" s="80">
        <v>5.25820404444445</v>
      </c>
      <c r="H26" s="150"/>
      <c r="I26" s="83"/>
      <c r="K26" s="62"/>
      <c r="L26" s="61"/>
    </row>
    <row r="27" spans="3:12" ht="14.25" customHeight="1">
      <c r="C27" s="85">
        <v>33.94</v>
      </c>
      <c r="D27" s="4">
        <v>18.43</v>
      </c>
      <c r="F27" s="80">
        <v>2.2033027555555602</v>
      </c>
      <c r="G27" s="80">
        <v>2.5633027555555601</v>
      </c>
      <c r="H27" s="150"/>
      <c r="I27" s="142"/>
      <c r="K27" s="62"/>
      <c r="L27" s="61"/>
    </row>
    <row r="28" spans="3:12" ht="14.25" customHeight="1">
      <c r="C28" s="85">
        <v>41.9</v>
      </c>
      <c r="D28" s="4">
        <v>12.49</v>
      </c>
      <c r="F28" s="80">
        <v>2.6874933333333302</v>
      </c>
      <c r="G28" s="80">
        <v>3.0474933333333301</v>
      </c>
      <c r="H28" s="150"/>
      <c r="I28" s="83"/>
      <c r="K28" s="62"/>
      <c r="L28" s="61"/>
    </row>
    <row r="29" spans="3:12" ht="14.25" customHeight="1" thickBot="1">
      <c r="C29" s="87">
        <v>51.5</v>
      </c>
      <c r="D29" s="88">
        <v>-0.14000000000000001</v>
      </c>
      <c r="E29" s="127"/>
      <c r="F29" s="235">
        <v>2.0927333333333298</v>
      </c>
      <c r="G29" s="235">
        <v>2.4527333333333301</v>
      </c>
      <c r="H29" s="158"/>
      <c r="I29" s="262"/>
      <c r="K29" s="62"/>
      <c r="L29" s="61"/>
    </row>
    <row r="30" spans="3:12" ht="14.25" customHeight="1">
      <c r="C30" s="4"/>
      <c r="D30" s="4"/>
      <c r="F30" s="80"/>
      <c r="G30" s="150"/>
      <c r="H30" s="150"/>
      <c r="I30" s="80"/>
      <c r="K30" s="62"/>
      <c r="L30" s="61"/>
    </row>
    <row r="31" spans="3:12" ht="14.25" customHeight="1">
      <c r="C31" s="4"/>
      <c r="D31" s="4"/>
      <c r="F31" s="80"/>
      <c r="G31" s="150"/>
      <c r="H31" s="150"/>
      <c r="I31" s="80"/>
      <c r="K31" s="62"/>
      <c r="L31" s="61"/>
    </row>
    <row r="32" spans="3:12" ht="14.25" customHeight="1">
      <c r="C32" s="4"/>
      <c r="D32" s="4"/>
      <c r="G32" s="150"/>
      <c r="H32" s="150"/>
      <c r="I32" s="80"/>
      <c r="J32" s="150"/>
      <c r="K32" s="62"/>
      <c r="L32" s="61"/>
    </row>
    <row r="33" spans="3:15" ht="14.25" customHeight="1">
      <c r="C33" s="4"/>
      <c r="D33" s="4"/>
      <c r="G33" s="150"/>
      <c r="H33" s="150"/>
      <c r="I33" s="80"/>
      <c r="J33" s="150"/>
      <c r="K33" s="62"/>
      <c r="L33" s="70"/>
      <c r="O33" s="69"/>
    </row>
    <row r="34" spans="3:15">
      <c r="C34" s="4"/>
      <c r="D34" s="4"/>
      <c r="G34" s="150"/>
      <c r="H34" s="150"/>
      <c r="I34" s="80"/>
      <c r="J34" s="150"/>
    </row>
    <row r="35" spans="3:15">
      <c r="C35" s="4"/>
      <c r="D35" s="4"/>
      <c r="G35" s="150"/>
      <c r="H35" s="150"/>
      <c r="I35" s="80"/>
      <c r="J35" s="150"/>
    </row>
    <row r="36" spans="3:15">
      <c r="C36" s="4"/>
      <c r="D36" s="4"/>
      <c r="G36" s="150"/>
      <c r="H36" s="150"/>
      <c r="I36" s="80"/>
      <c r="J36" s="150"/>
    </row>
    <row r="37" spans="3:15">
      <c r="C37" s="4"/>
      <c r="D37" s="4"/>
      <c r="G37" s="150"/>
      <c r="H37" s="150"/>
      <c r="I37" s="80"/>
      <c r="J37" s="150"/>
    </row>
    <row r="38" spans="3:15">
      <c r="C38" s="4"/>
      <c r="D38" s="4"/>
      <c r="G38" s="150"/>
      <c r="H38" s="150"/>
      <c r="I38" s="80"/>
      <c r="J38" s="150"/>
    </row>
    <row r="39" spans="3:15">
      <c r="C39" s="4"/>
      <c r="D39" s="4"/>
      <c r="G39" s="150"/>
      <c r="H39" s="150"/>
      <c r="I39" s="80"/>
      <c r="J39" s="150"/>
    </row>
    <row r="40" spans="3:15">
      <c r="C40" s="4"/>
      <c r="D40" s="4"/>
      <c r="F40" s="80"/>
      <c r="G40" s="150"/>
      <c r="H40" s="150"/>
      <c r="I40" s="80"/>
    </row>
    <row r="41" spans="3:15">
      <c r="C41" s="4"/>
      <c r="D41" s="4"/>
      <c r="F41" s="80"/>
      <c r="G41" s="150"/>
      <c r="H41" s="150"/>
      <c r="I41" s="80"/>
    </row>
    <row r="42" spans="3:15">
      <c r="C42" s="4"/>
      <c r="D42" s="4"/>
      <c r="F42" s="80"/>
      <c r="G42" s="150"/>
      <c r="H42" s="150"/>
      <c r="I42" s="80"/>
    </row>
    <row r="43" spans="3:15">
      <c r="C43" s="4"/>
      <c r="D43" s="4"/>
      <c r="F43" s="80"/>
      <c r="G43" s="150"/>
      <c r="H43" s="150"/>
      <c r="I43" s="80"/>
    </row>
    <row r="44" spans="3:15">
      <c r="C44" s="4"/>
      <c r="D44" s="4"/>
      <c r="F44" s="80"/>
      <c r="G44" s="150"/>
      <c r="H44" s="150"/>
      <c r="I44" s="80"/>
    </row>
    <row r="45" spans="3:15">
      <c r="C45" s="4"/>
      <c r="D45" s="4"/>
      <c r="F45" s="80"/>
      <c r="G45" s="150"/>
      <c r="H45" s="150"/>
      <c r="I45" s="80"/>
    </row>
    <row r="46" spans="3:15">
      <c r="C46" s="4"/>
      <c r="D46" s="4"/>
      <c r="F46" s="80"/>
      <c r="G46" s="150"/>
      <c r="H46" s="150"/>
      <c r="I46" s="80"/>
    </row>
    <row r="47" spans="3:15">
      <c r="C47" s="4"/>
      <c r="D47" s="4"/>
      <c r="F47" s="80"/>
      <c r="G47" s="150"/>
      <c r="H47" s="150"/>
      <c r="I47" s="80"/>
    </row>
    <row r="48" spans="3:15">
      <c r="C48" s="4"/>
      <c r="D48" s="4"/>
      <c r="F48" s="80"/>
      <c r="G48" s="150"/>
      <c r="H48" s="150"/>
      <c r="I48" s="80"/>
    </row>
    <row r="49" spans="1:10">
      <c r="C49" s="4"/>
      <c r="D49" s="4"/>
      <c r="F49" s="80"/>
      <c r="G49" s="150"/>
      <c r="H49" s="150"/>
      <c r="I49" s="80"/>
    </row>
    <row r="50" spans="1:10">
      <c r="C50" s="4"/>
      <c r="D50" s="4"/>
      <c r="F50" s="80"/>
      <c r="G50" s="150"/>
      <c r="H50" s="150"/>
      <c r="I50" s="80"/>
    </row>
    <row r="51" spans="1:10">
      <c r="C51" s="4"/>
      <c r="D51" s="4"/>
      <c r="F51" s="80"/>
      <c r="G51" s="150"/>
      <c r="H51" s="150"/>
      <c r="I51" s="80"/>
    </row>
    <row r="52" spans="1:10">
      <c r="C52" s="4"/>
      <c r="D52" s="4"/>
      <c r="F52" s="80"/>
      <c r="G52" s="150"/>
      <c r="H52" s="150"/>
      <c r="I52" s="80"/>
    </row>
    <row r="53" spans="1:10">
      <c r="C53" s="4"/>
      <c r="D53" s="4"/>
      <c r="F53" s="80"/>
      <c r="G53" s="150"/>
      <c r="H53" s="150"/>
      <c r="I53" s="80"/>
    </row>
    <row r="54" spans="1:10">
      <c r="C54" s="4"/>
      <c r="D54" s="4"/>
      <c r="F54" s="80"/>
      <c r="G54" s="150"/>
      <c r="H54" s="150"/>
      <c r="I54" s="80"/>
    </row>
    <row r="55" spans="1:10">
      <c r="C55" s="4"/>
      <c r="D55" s="4"/>
      <c r="F55" s="80"/>
      <c r="G55" s="150"/>
      <c r="H55" s="150"/>
      <c r="I55" s="80"/>
    </row>
    <row r="56" spans="1:10">
      <c r="C56" s="4"/>
      <c r="D56" s="4"/>
      <c r="F56" s="80"/>
      <c r="G56" s="150"/>
      <c r="H56" s="150"/>
      <c r="I56" s="80"/>
    </row>
    <row r="57" spans="1:10">
      <c r="C57" s="4"/>
      <c r="D57" s="4"/>
      <c r="F57" s="80"/>
      <c r="G57" s="150"/>
      <c r="H57" s="150"/>
      <c r="I57" s="80"/>
    </row>
    <row r="58" spans="1:10">
      <c r="C58" s="4"/>
      <c r="D58" s="4"/>
      <c r="F58" s="80"/>
      <c r="G58" s="150"/>
      <c r="H58" s="150"/>
      <c r="I58" s="80"/>
    </row>
    <row r="59" spans="1:10">
      <c r="C59" s="4"/>
      <c r="D59" s="4"/>
      <c r="F59" s="80"/>
      <c r="G59" s="150"/>
      <c r="H59" s="150"/>
      <c r="I59" s="80"/>
    </row>
    <row r="60" spans="1:10">
      <c r="C60" s="4"/>
      <c r="D60" s="4"/>
      <c r="F60" s="80"/>
      <c r="G60" s="150"/>
      <c r="H60" s="150"/>
      <c r="I60" s="80"/>
    </row>
    <row r="61" spans="1:10">
      <c r="C61" s="4"/>
      <c r="D61" s="4"/>
      <c r="F61" s="80"/>
      <c r="G61" s="150"/>
      <c r="H61" s="150"/>
      <c r="I61" s="80"/>
    </row>
    <row r="64" spans="1:10">
      <c r="A64" s="62"/>
      <c r="B64" s="2"/>
      <c r="C64" s="62"/>
      <c r="D64" s="2"/>
      <c r="E64" s="2"/>
      <c r="F64" s="61"/>
      <c r="G64" s="61"/>
      <c r="H64" s="61"/>
      <c r="I64" s="61"/>
      <c r="J64" s="443"/>
    </row>
    <row r="65" spans="1:15" ht="15" customHeight="1">
      <c r="A65" s="2"/>
      <c r="B65" s="2"/>
      <c r="C65" s="2"/>
      <c r="D65" s="2"/>
      <c r="E65" s="2"/>
      <c r="F65" s="61"/>
      <c r="G65" s="61"/>
      <c r="H65" s="61"/>
      <c r="I65" s="65"/>
      <c r="J65" s="61"/>
      <c r="K65" s="63"/>
      <c r="L65" s="63"/>
    </row>
    <row r="66" spans="1:15" ht="16.5" customHeight="1">
      <c r="A66" s="4"/>
      <c r="B66" s="4"/>
      <c r="C66" s="4"/>
      <c r="D66" s="4"/>
      <c r="F66" s="80"/>
      <c r="G66" s="150"/>
      <c r="H66" s="150"/>
      <c r="I66" s="80"/>
      <c r="J66" s="61"/>
      <c r="K66" s="58"/>
      <c r="L66" s="58"/>
    </row>
    <row r="67" spans="1:15" ht="18">
      <c r="A67" s="4"/>
      <c r="B67" s="4"/>
      <c r="C67" s="4"/>
      <c r="D67" s="4"/>
      <c r="F67" s="80"/>
      <c r="G67" s="150"/>
      <c r="H67" s="150"/>
      <c r="I67" s="80"/>
      <c r="J67" s="61"/>
      <c r="K67" s="58"/>
      <c r="L67" s="58"/>
    </row>
    <row r="68" spans="1:15" ht="14.25" customHeight="1">
      <c r="A68" s="4"/>
      <c r="B68" s="4"/>
      <c r="C68" s="4"/>
      <c r="D68" s="4"/>
      <c r="F68" s="80"/>
      <c r="G68" s="150"/>
      <c r="H68" s="150"/>
      <c r="I68" s="80"/>
      <c r="J68" s="61"/>
      <c r="K68" s="62"/>
      <c r="L68" s="61"/>
    </row>
    <row r="69" spans="1:15" ht="14.25" customHeight="1">
      <c r="A69" s="4"/>
      <c r="B69" s="4"/>
      <c r="C69" s="4"/>
      <c r="D69" s="4"/>
      <c r="F69" s="80"/>
      <c r="G69" s="150"/>
      <c r="H69" s="150"/>
      <c r="I69" s="80"/>
      <c r="J69" s="443"/>
      <c r="K69" s="62"/>
      <c r="L69" s="61"/>
    </row>
    <row r="70" spans="1:15" ht="14.25" customHeight="1">
      <c r="A70" s="4"/>
      <c r="B70" s="4"/>
      <c r="C70" s="4"/>
      <c r="D70" s="4"/>
      <c r="F70" s="80"/>
      <c r="G70" s="150"/>
      <c r="H70" s="150"/>
      <c r="I70" s="80"/>
      <c r="J70" s="61"/>
      <c r="K70" s="62"/>
      <c r="L70" s="61"/>
    </row>
    <row r="71" spans="1:15" ht="14.25" customHeight="1">
      <c r="A71" s="4"/>
      <c r="B71" s="4"/>
      <c r="C71" s="4"/>
      <c r="D71" s="4"/>
      <c r="F71" s="80"/>
      <c r="G71" s="150"/>
      <c r="H71" s="150"/>
      <c r="I71" s="80"/>
      <c r="J71" s="61"/>
      <c r="K71" s="62"/>
      <c r="L71" s="61"/>
    </row>
    <row r="72" spans="1:15" ht="14.25" customHeight="1">
      <c r="C72" s="342"/>
      <c r="D72" s="342"/>
      <c r="E72" s="342"/>
      <c r="F72" s="342"/>
      <c r="G72" s="342"/>
      <c r="H72" s="342"/>
      <c r="I72" s="342"/>
      <c r="K72" s="62"/>
      <c r="L72" s="61"/>
    </row>
    <row r="73" spans="1:15" ht="14.25" customHeight="1">
      <c r="C73" s="342"/>
      <c r="D73" s="342"/>
      <c r="E73" s="342"/>
      <c r="F73" s="342"/>
      <c r="G73" s="342"/>
      <c r="H73" s="342"/>
      <c r="I73" s="342"/>
      <c r="K73" s="62"/>
      <c r="L73" s="61"/>
    </row>
    <row r="74" spans="1:15" ht="14.25" customHeight="1">
      <c r="C74" s="342"/>
      <c r="D74" s="342"/>
      <c r="E74" s="342"/>
      <c r="F74" s="342"/>
      <c r="G74" s="342"/>
      <c r="H74" s="342"/>
      <c r="I74" s="342"/>
      <c r="K74" s="62"/>
      <c r="L74" s="61"/>
    </row>
    <row r="75" spans="1:15" ht="14.25" customHeight="1">
      <c r="C75" s="342"/>
      <c r="D75" s="342"/>
      <c r="E75" s="342"/>
      <c r="F75" s="342"/>
      <c r="G75" s="342"/>
      <c r="H75" s="342"/>
      <c r="I75" s="342"/>
      <c r="K75" s="62"/>
      <c r="L75" s="70"/>
      <c r="O75" s="69"/>
    </row>
    <row r="76" spans="1:15">
      <c r="C76" s="342"/>
      <c r="D76" s="342"/>
      <c r="E76" s="342"/>
      <c r="F76" s="342"/>
      <c r="G76" s="342"/>
      <c r="H76" s="342"/>
      <c r="I76" s="342"/>
    </row>
    <row r="77" spans="1:15">
      <c r="C77" s="342"/>
      <c r="D77" s="342"/>
      <c r="E77" s="342"/>
      <c r="F77" s="342"/>
      <c r="G77" s="342"/>
      <c r="H77" s="342"/>
      <c r="I77" s="342"/>
    </row>
    <row r="78" spans="1:15">
      <c r="C78" s="342"/>
      <c r="D78" s="342"/>
      <c r="E78" s="342"/>
      <c r="F78" s="342"/>
      <c r="G78" s="342"/>
      <c r="H78" s="342"/>
      <c r="I78" s="342"/>
    </row>
    <row r="79" spans="1:15">
      <c r="C79" s="342"/>
      <c r="D79" s="342"/>
      <c r="E79" s="342"/>
      <c r="F79" s="342"/>
      <c r="G79" s="342"/>
      <c r="H79" s="342"/>
      <c r="I79" s="342"/>
    </row>
    <row r="80" spans="1:15">
      <c r="C80" s="342"/>
      <c r="D80" s="342"/>
      <c r="E80" s="342"/>
      <c r="F80" s="342"/>
      <c r="G80" s="342"/>
      <c r="H80" s="342"/>
      <c r="I80" s="342"/>
    </row>
    <row r="81" spans="3:9">
      <c r="C81" s="342"/>
      <c r="D81" s="342"/>
      <c r="E81" s="342"/>
      <c r="F81" s="342"/>
      <c r="G81" s="342"/>
      <c r="H81" s="342"/>
      <c r="I81" s="342"/>
    </row>
    <row r="82" spans="3:9">
      <c r="C82" s="342"/>
      <c r="D82" s="342"/>
      <c r="E82" s="342"/>
      <c r="F82" s="342"/>
      <c r="G82" s="342"/>
      <c r="H82" s="342"/>
      <c r="I82" s="342"/>
    </row>
    <row r="83" spans="3:9">
      <c r="C83" s="342"/>
      <c r="D83" s="342"/>
      <c r="E83" s="342"/>
      <c r="F83" s="342"/>
      <c r="G83" s="342"/>
      <c r="H83" s="342"/>
      <c r="I83" s="342"/>
    </row>
    <row r="84" spans="3:9">
      <c r="C84" s="342"/>
      <c r="D84" s="342"/>
      <c r="E84" s="342"/>
      <c r="F84" s="342"/>
      <c r="G84" s="342"/>
      <c r="H84" s="342"/>
      <c r="I84" s="342"/>
    </row>
    <row r="85" spans="3:9">
      <c r="C85" s="342"/>
      <c r="D85" s="342"/>
      <c r="E85" s="342"/>
      <c r="F85" s="342"/>
      <c r="G85" s="342"/>
      <c r="H85" s="342"/>
      <c r="I85" s="342"/>
    </row>
    <row r="86" spans="3:9">
      <c r="C86" s="342"/>
      <c r="D86" s="342"/>
      <c r="E86" s="342"/>
      <c r="F86" s="342"/>
      <c r="G86" s="342"/>
      <c r="H86" s="342"/>
      <c r="I86" s="342"/>
    </row>
    <row r="87" spans="3:9">
      <c r="C87" s="342"/>
      <c r="D87" s="342"/>
      <c r="E87" s="342"/>
      <c r="F87" s="342"/>
      <c r="G87" s="342"/>
      <c r="H87" s="342"/>
      <c r="I87" s="342"/>
    </row>
    <row r="88" spans="3:9">
      <c r="C88" s="342"/>
      <c r="D88" s="342"/>
      <c r="E88" s="342"/>
      <c r="F88" s="342"/>
      <c r="G88" s="342"/>
      <c r="H88" s="342"/>
      <c r="I88" s="342"/>
    </row>
    <row r="89" spans="3:9">
      <c r="C89" s="342"/>
      <c r="D89" s="342"/>
      <c r="E89" s="342"/>
      <c r="F89" s="342"/>
      <c r="G89" s="342"/>
      <c r="H89" s="342"/>
      <c r="I89" s="342"/>
    </row>
    <row r="90" spans="3:9">
      <c r="C90" s="342"/>
      <c r="D90" s="342"/>
      <c r="E90" s="342"/>
      <c r="F90" s="342"/>
      <c r="G90" s="342"/>
      <c r="H90" s="342"/>
      <c r="I90" s="342"/>
    </row>
    <row r="91" spans="3:9">
      <c r="C91" s="342"/>
      <c r="D91" s="342"/>
      <c r="E91" s="342"/>
      <c r="F91" s="342"/>
      <c r="G91" s="342"/>
      <c r="H91" s="342"/>
      <c r="I91" s="342"/>
    </row>
    <row r="92" spans="3:9">
      <c r="C92" s="342"/>
      <c r="D92" s="342"/>
      <c r="E92" s="342"/>
      <c r="F92" s="342"/>
      <c r="G92" s="342"/>
      <c r="H92" s="342"/>
      <c r="I92" s="342"/>
    </row>
    <row r="93" spans="3:9">
      <c r="C93" s="342"/>
      <c r="D93" s="342"/>
      <c r="E93" s="342"/>
      <c r="F93" s="342"/>
      <c r="G93" s="342"/>
      <c r="H93" s="342"/>
      <c r="I93" s="342"/>
    </row>
    <row r="94" spans="3:9">
      <c r="C94" s="342"/>
      <c r="D94" s="342"/>
      <c r="E94" s="342"/>
      <c r="F94" s="342"/>
      <c r="G94" s="342"/>
      <c r="H94" s="342"/>
      <c r="I94" s="342"/>
    </row>
    <row r="95" spans="3:9">
      <c r="C95" s="342"/>
      <c r="D95" s="342"/>
      <c r="E95" s="342"/>
      <c r="F95" s="342"/>
      <c r="G95" s="342"/>
      <c r="H95" s="342"/>
      <c r="I95" s="342"/>
    </row>
    <row r="96" spans="3:9">
      <c r="C96" s="342"/>
      <c r="D96" s="342"/>
      <c r="E96" s="342"/>
      <c r="F96" s="342"/>
      <c r="G96" s="342"/>
      <c r="H96" s="342"/>
      <c r="I96" s="342"/>
    </row>
    <row r="97" spans="3:9">
      <c r="C97" s="342"/>
      <c r="D97" s="342"/>
      <c r="E97" s="342"/>
      <c r="F97" s="342"/>
      <c r="G97" s="342"/>
      <c r="H97" s="342"/>
      <c r="I97" s="342"/>
    </row>
    <row r="98" spans="3:9">
      <c r="C98" s="342"/>
      <c r="D98" s="342"/>
      <c r="E98" s="342"/>
      <c r="F98" s="342"/>
      <c r="G98" s="342"/>
      <c r="H98" s="342"/>
      <c r="I98" s="342"/>
    </row>
    <row r="99" spans="3:9">
      <c r="C99" s="342"/>
      <c r="D99" s="342"/>
      <c r="E99" s="342"/>
      <c r="F99" s="342"/>
      <c r="G99" s="342"/>
      <c r="H99" s="342"/>
      <c r="I99" s="342"/>
    </row>
    <row r="100" spans="3:9">
      <c r="C100" s="342"/>
      <c r="D100" s="342"/>
      <c r="E100" s="342"/>
      <c r="F100" s="342"/>
      <c r="G100" s="342"/>
      <c r="H100" s="342"/>
      <c r="I100" s="342"/>
    </row>
    <row r="101" spans="3:9">
      <c r="C101" s="342"/>
      <c r="D101" s="342"/>
      <c r="E101" s="342"/>
      <c r="F101" s="342"/>
      <c r="G101" s="342"/>
      <c r="H101" s="342"/>
      <c r="I101" s="342"/>
    </row>
    <row r="102" spans="3:9">
      <c r="C102" s="342"/>
      <c r="D102" s="342"/>
      <c r="E102" s="342"/>
      <c r="F102" s="342"/>
      <c r="G102" s="342"/>
      <c r="H102" s="342"/>
      <c r="I102" s="342"/>
    </row>
    <row r="103" spans="3:9">
      <c r="C103" s="342"/>
      <c r="D103" s="342"/>
      <c r="E103" s="342"/>
      <c r="F103" s="342"/>
      <c r="G103" s="342"/>
      <c r="H103" s="342"/>
      <c r="I103" s="342"/>
    </row>
  </sheetData>
  <mergeCells count="5">
    <mergeCell ref="C5:I5"/>
    <mergeCell ref="C7:C9"/>
    <mergeCell ref="K7:N7"/>
    <mergeCell ref="K8:N8"/>
    <mergeCell ref="D11:L11"/>
  </mergeCells>
  <hyperlinks>
    <hyperlink ref="N2" location="NOTES!A1" display="BACK" xr:uid="{00000000-0004-0000-0500-000000000000}"/>
  </hyperlinks>
  <pageMargins left="0.7" right="0.7" top="0.75" bottom="0.75" header="0.3" footer="0.3"/>
  <pageSetup paperSize="9"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D7BAF7-C138-490C-B268-DF25020B93B5}">
  <sheetPr codeName="Sheet32"/>
  <dimension ref="C2:Z93"/>
  <sheetViews>
    <sheetView topLeftCell="A8" zoomScale="75" zoomScaleNormal="75" workbookViewId="0">
      <selection activeCell="N60" sqref="N60"/>
    </sheetView>
  </sheetViews>
  <sheetFormatPr defaultColWidth="9.33203125" defaultRowHeight="13.2"/>
  <cols>
    <col min="1" max="1" width="6.33203125" style="3" customWidth="1"/>
    <col min="2" max="2" width="6.6640625" style="3" customWidth="1"/>
    <col min="3" max="3" width="14.44140625" style="3" customWidth="1"/>
    <col min="4" max="4" width="9.5546875" style="3" bestFit="1" customWidth="1"/>
    <col min="5" max="5" width="13.44140625" style="3" customWidth="1"/>
    <col min="6" max="6" width="11.5546875" style="3" bestFit="1" customWidth="1"/>
    <col min="7" max="7" width="17.44140625" style="3" customWidth="1"/>
    <col min="8" max="8" width="17.88671875" style="3" customWidth="1"/>
    <col min="9" max="13" width="16.109375" style="3" customWidth="1"/>
    <col min="14" max="14" width="11.5546875" style="3" bestFit="1" customWidth="1"/>
    <col min="15" max="15" width="14" style="3" customWidth="1"/>
    <col min="16" max="16" width="14.33203125" style="3" customWidth="1"/>
    <col min="17" max="17" width="12" style="3" customWidth="1"/>
    <col min="18" max="18" width="13.5546875" style="3" customWidth="1"/>
    <col min="19" max="19" width="18" style="3" customWidth="1"/>
    <col min="20" max="26" width="13.88671875" style="3" customWidth="1"/>
    <col min="27" max="16384" width="9.33203125" style="3"/>
  </cols>
  <sheetData>
    <row r="2" spans="3:18" ht="15">
      <c r="N2" s="412" t="s">
        <v>48</v>
      </c>
    </row>
    <row r="5" spans="3:18" ht="69" customHeight="1">
      <c r="C5" s="1058" t="s">
        <v>0</v>
      </c>
      <c r="D5" s="712"/>
      <c r="E5" s="712"/>
      <c r="F5" s="712"/>
      <c r="G5" s="712"/>
      <c r="H5" s="712"/>
      <c r="I5" s="712"/>
      <c r="J5" s="712"/>
      <c r="K5" s="23"/>
      <c r="L5" s="23"/>
      <c r="M5" s="24"/>
    </row>
    <row r="6" spans="3:18" ht="13.8">
      <c r="C6" s="25"/>
      <c r="D6" s="26"/>
      <c r="E6" s="23"/>
      <c r="F6" s="23"/>
      <c r="G6" s="23"/>
      <c r="H6" s="23"/>
      <c r="I6" s="23"/>
      <c r="J6" s="23"/>
      <c r="K6" s="23"/>
      <c r="L6" s="23"/>
      <c r="M6" s="24"/>
    </row>
    <row r="7" spans="3:18" ht="17.399999999999999">
      <c r="C7" s="726"/>
      <c r="L7" s="696"/>
      <c r="M7" s="562"/>
      <c r="O7" s="105"/>
      <c r="P7" s="105"/>
      <c r="Q7" s="105"/>
      <c r="R7" s="105"/>
    </row>
    <row r="8" spans="3:18" ht="17.399999999999999">
      <c r="C8" s="726"/>
      <c r="L8" s="530" t="s">
        <v>1</v>
      </c>
      <c r="M8" s="563"/>
      <c r="O8" s="106"/>
      <c r="P8" s="106"/>
      <c r="Q8" s="106"/>
      <c r="R8" s="106"/>
    </row>
    <row r="9" spans="3:18" ht="17.399999999999999">
      <c r="C9" s="727"/>
      <c r="D9" s="27"/>
      <c r="E9" s="27"/>
      <c r="F9" s="27"/>
      <c r="G9" s="27"/>
      <c r="H9" s="27"/>
      <c r="I9" s="27"/>
      <c r="J9" s="27"/>
      <c r="K9" s="27"/>
      <c r="L9" s="33"/>
      <c r="M9" s="34"/>
      <c r="O9" s="7"/>
      <c r="P9" s="7"/>
      <c r="Q9" s="7"/>
      <c r="R9" s="7"/>
    </row>
    <row r="10" spans="3:18">
      <c r="C10" s="29"/>
      <c r="D10" s="23"/>
      <c r="E10" s="23"/>
      <c r="F10" s="23"/>
      <c r="G10" s="23"/>
      <c r="H10" s="23"/>
      <c r="I10" s="23"/>
      <c r="J10" s="23"/>
      <c r="K10" s="23"/>
      <c r="L10" s="23"/>
      <c r="M10" s="24"/>
    </row>
    <row r="11" spans="3:18" ht="42" customHeight="1">
      <c r="C11" s="30"/>
      <c r="D11" s="1089" t="s">
        <v>600</v>
      </c>
      <c r="E11" s="407"/>
      <c r="F11" s="407"/>
      <c r="G11" s="407"/>
      <c r="H11" s="407"/>
      <c r="I11" s="407"/>
      <c r="J11" s="407"/>
      <c r="K11" s="407"/>
      <c r="L11" s="407"/>
      <c r="M11" s="31"/>
      <c r="O11" s="407"/>
      <c r="P11" s="407"/>
    </row>
    <row r="12" spans="3:18">
      <c r="C12" s="32"/>
      <c r="D12" s="27"/>
      <c r="E12" s="27"/>
      <c r="F12" s="27"/>
      <c r="G12" s="27"/>
      <c r="H12" s="27"/>
      <c r="I12" s="27"/>
      <c r="J12" s="27"/>
      <c r="K12" s="27"/>
      <c r="L12" s="27"/>
      <c r="M12" s="28"/>
    </row>
    <row r="13" spans="3:18" ht="18.75" customHeight="1"/>
    <row r="14" spans="3:18" ht="18.75" customHeight="1">
      <c r="C14" s="43" t="s">
        <v>656</v>
      </c>
      <c r="D14" s="43"/>
      <c r="F14" s="273"/>
      <c r="G14" s="273"/>
      <c r="H14" s="273"/>
      <c r="I14" s="273"/>
      <c r="J14" s="273"/>
      <c r="K14" s="273"/>
      <c r="L14" s="273"/>
      <c r="M14" s="273"/>
      <c r="N14" s="273"/>
      <c r="O14" s="1327" t="s">
        <v>656</v>
      </c>
      <c r="P14" s="43"/>
    </row>
    <row r="15" spans="3:18" ht="18.75" customHeight="1">
      <c r="C15" s="43"/>
      <c r="D15" s="43" t="s">
        <v>660</v>
      </c>
      <c r="O15" s="43"/>
      <c r="P15" s="43" t="s">
        <v>655</v>
      </c>
    </row>
    <row r="16" spans="3:18" ht="18.75" customHeight="1"/>
    <row r="17" spans="3:26" ht="17.100000000000001" customHeight="1" thickBot="1"/>
    <row r="18" spans="3:26" ht="21.75" customHeight="1" thickBot="1">
      <c r="C18" s="431"/>
      <c r="D18" s="348"/>
      <c r="E18" s="222" t="s">
        <v>373</v>
      </c>
      <c r="F18" s="348"/>
      <c r="G18" s="222"/>
      <c r="H18" s="222" t="s">
        <v>109</v>
      </c>
      <c r="I18" s="220"/>
      <c r="J18" s="220"/>
      <c r="K18" s="220"/>
      <c r="L18" s="220"/>
      <c r="M18" s="420" t="s">
        <v>51</v>
      </c>
      <c r="O18" s="431"/>
      <c r="P18" s="222" t="s">
        <v>373</v>
      </c>
      <c r="Q18" s="101"/>
      <c r="R18" s="348"/>
      <c r="S18" s="222"/>
      <c r="T18" s="222"/>
      <c r="U18" s="219"/>
      <c r="V18" s="222"/>
      <c r="W18" s="222"/>
      <c r="X18" s="222" t="s">
        <v>109</v>
      </c>
      <c r="Y18" s="266"/>
      <c r="Z18" s="1072" t="s">
        <v>51</v>
      </c>
    </row>
    <row r="19" spans="3:26" ht="18.75" customHeight="1">
      <c r="C19" s="270" t="s">
        <v>52</v>
      </c>
      <c r="D19" s="268" t="s">
        <v>53</v>
      </c>
      <c r="E19" s="60" t="s">
        <v>389</v>
      </c>
      <c r="F19" s="274" t="s">
        <v>113</v>
      </c>
      <c r="G19" s="268" t="s">
        <v>112</v>
      </c>
      <c r="H19" s="60" t="s">
        <v>130</v>
      </c>
      <c r="I19" s="60" t="s">
        <v>131</v>
      </c>
      <c r="J19" s="60" t="s">
        <v>132</v>
      </c>
      <c r="K19" s="271" t="s">
        <v>677</v>
      </c>
      <c r="L19" s="271" t="s">
        <v>666</v>
      </c>
      <c r="M19" s="1338" t="s">
        <v>133</v>
      </c>
      <c r="O19" s="270" t="s">
        <v>52</v>
      </c>
      <c r="P19" s="268" t="s">
        <v>53</v>
      </c>
      <c r="Q19" s="60" t="s">
        <v>389</v>
      </c>
      <c r="R19" s="274" t="s">
        <v>113</v>
      </c>
      <c r="S19" s="268" t="s">
        <v>112</v>
      </c>
      <c r="T19" s="271" t="s">
        <v>677</v>
      </c>
      <c r="U19" s="1339" t="s">
        <v>667</v>
      </c>
      <c r="V19" s="271" t="s">
        <v>668</v>
      </c>
      <c r="W19" s="271" t="s">
        <v>669</v>
      </c>
      <c r="X19" s="274" t="s">
        <v>658</v>
      </c>
      <c r="Y19" s="578" t="s">
        <v>657</v>
      </c>
      <c r="Z19" s="1338" t="s">
        <v>133</v>
      </c>
    </row>
    <row r="20" spans="3:26" ht="21" thickBot="1">
      <c r="C20" s="243" t="s">
        <v>54</v>
      </c>
      <c r="D20" s="211" t="s">
        <v>55</v>
      </c>
      <c r="E20" s="110" t="s">
        <v>61</v>
      </c>
      <c r="F20" s="211" t="s">
        <v>117</v>
      </c>
      <c r="G20" s="211" t="s">
        <v>116</v>
      </c>
      <c r="H20" s="110"/>
      <c r="I20" s="110"/>
      <c r="J20" s="110"/>
      <c r="K20" s="110" t="s">
        <v>785</v>
      </c>
      <c r="L20" s="72" t="s">
        <v>786</v>
      </c>
      <c r="M20" s="73" t="s">
        <v>134</v>
      </c>
      <c r="O20" s="243" t="s">
        <v>54</v>
      </c>
      <c r="P20" s="211" t="s">
        <v>55</v>
      </c>
      <c r="Q20" s="110" t="s">
        <v>61</v>
      </c>
      <c r="R20" s="211" t="s">
        <v>117</v>
      </c>
      <c r="S20" s="211" t="s">
        <v>116</v>
      </c>
      <c r="T20" s="1326" t="s">
        <v>784</v>
      </c>
      <c r="U20" s="109"/>
      <c r="V20" s="110"/>
      <c r="W20" s="110"/>
      <c r="X20" s="110"/>
      <c r="Y20" s="72" t="s">
        <v>134</v>
      </c>
      <c r="Z20" s="1071" t="s">
        <v>134</v>
      </c>
    </row>
    <row r="21" spans="3:26" ht="14.25" customHeight="1">
      <c r="C21" s="480">
        <v>0</v>
      </c>
      <c r="D21" s="196">
        <v>0</v>
      </c>
      <c r="E21" s="1075">
        <v>1.4999999999999999E-2</v>
      </c>
      <c r="F21" s="16">
        <v>6</v>
      </c>
      <c r="G21" s="1039">
        <v>15</v>
      </c>
      <c r="H21" s="146">
        <v>62.833684655600976</v>
      </c>
      <c r="I21" s="19">
        <v>37.571026375844959</v>
      </c>
      <c r="J21" s="19">
        <v>1.7256298512324815</v>
      </c>
      <c r="K21" s="19">
        <v>3.1127781854533063E-2</v>
      </c>
      <c r="L21" s="17">
        <v>0.82359246235649008</v>
      </c>
      <c r="M21" s="147">
        <v>9.9052241287404669E-2</v>
      </c>
      <c r="O21" s="480">
        <v>0</v>
      </c>
      <c r="P21" s="196">
        <v>0</v>
      </c>
      <c r="Q21" s="1075">
        <v>1.4999999999999999E-2</v>
      </c>
      <c r="R21" s="16">
        <v>6</v>
      </c>
      <c r="S21" s="1039">
        <v>15</v>
      </c>
      <c r="T21" s="966">
        <v>3.1127781854533063E-2</v>
      </c>
      <c r="U21" s="18">
        <v>-3.129</v>
      </c>
      <c r="V21" s="146">
        <v>0.78200000000000003</v>
      </c>
      <c r="W21" s="146">
        <v>88.491</v>
      </c>
      <c r="X21" s="19">
        <v>0.72129934275474827</v>
      </c>
      <c r="Y21" s="151">
        <v>2.2452448593087877E-2</v>
      </c>
      <c r="Z21" s="147">
        <v>8.6749599837964958E-2</v>
      </c>
    </row>
    <row r="22" spans="3:26" ht="14.25" customHeight="1">
      <c r="C22" s="481">
        <v>0</v>
      </c>
      <c r="D22" s="111">
        <v>0</v>
      </c>
      <c r="E22" s="1076">
        <v>1.5</v>
      </c>
      <c r="F22" s="8">
        <v>15</v>
      </c>
      <c r="G22" s="1040">
        <v>45</v>
      </c>
      <c r="H22" s="64">
        <v>27.868407925943668</v>
      </c>
      <c r="I22" s="1323">
        <v>36.333441901837752</v>
      </c>
      <c r="J22" s="1323">
        <v>0.82206381676251039</v>
      </c>
      <c r="K22" s="1323">
        <v>0.19011334907784644</v>
      </c>
      <c r="L22" s="1324">
        <v>0.22133683746466337</v>
      </c>
      <c r="M22" s="1325">
        <v>5.9508816156586798E-2</v>
      </c>
      <c r="O22" s="481">
        <v>0</v>
      </c>
      <c r="P22" s="111">
        <v>0</v>
      </c>
      <c r="Q22" s="1076">
        <v>1.5</v>
      </c>
      <c r="R22" s="8">
        <v>15</v>
      </c>
      <c r="S22" s="1040">
        <v>45</v>
      </c>
      <c r="T22" s="967">
        <v>0.19011334907784644</v>
      </c>
      <c r="U22" s="152">
        <v>-3.129</v>
      </c>
      <c r="V22" s="64">
        <v>0.78200000000000003</v>
      </c>
      <c r="W22" s="64">
        <v>88.491</v>
      </c>
      <c r="X22" s="21">
        <v>0.22988142640866469</v>
      </c>
      <c r="Y22" s="153">
        <v>4.3703527865343733E-2</v>
      </c>
      <c r="Z22" s="22">
        <v>6.1806121830719582E-2</v>
      </c>
    </row>
    <row r="23" spans="3:26" ht="14.25" customHeight="1">
      <c r="C23" s="481">
        <v>0</v>
      </c>
      <c r="D23" s="111">
        <v>0</v>
      </c>
      <c r="E23" s="1076">
        <v>15.5</v>
      </c>
      <c r="F23" s="8">
        <v>30</v>
      </c>
      <c r="G23" s="1040">
        <v>75</v>
      </c>
      <c r="H23" s="64">
        <v>12.75044038752651</v>
      </c>
      <c r="I23" s="21">
        <v>22.89669606542401</v>
      </c>
      <c r="J23" s="21">
        <v>0.6442169798375823</v>
      </c>
      <c r="K23" s="21">
        <v>0.70785395838656084</v>
      </c>
      <c r="L23" s="20">
        <v>8.7767417104015588E-2</v>
      </c>
      <c r="M23" s="22">
        <v>6.4318099716954305E-2</v>
      </c>
      <c r="O23" s="481">
        <v>0</v>
      </c>
      <c r="P23" s="111">
        <v>0</v>
      </c>
      <c r="Q23" s="1076">
        <v>15.5</v>
      </c>
      <c r="R23" s="8">
        <v>30</v>
      </c>
      <c r="S23" s="1040">
        <v>75</v>
      </c>
      <c r="T23" s="967">
        <v>0.70785395838656084</v>
      </c>
      <c r="U23" s="152">
        <v>-3.129</v>
      </c>
      <c r="V23" s="64">
        <v>0.78200000000000003</v>
      </c>
      <c r="W23" s="64">
        <v>88.491</v>
      </c>
      <c r="X23" s="21">
        <v>9.0841999136836743E-2</v>
      </c>
      <c r="Y23" s="153">
        <v>6.4302868676758426E-2</v>
      </c>
      <c r="Z23" s="22">
        <v>6.6571228273085634E-2</v>
      </c>
    </row>
    <row r="24" spans="3:26" ht="14.25" customHeight="1">
      <c r="C24" s="481">
        <v>0</v>
      </c>
      <c r="D24" s="111">
        <v>0</v>
      </c>
      <c r="E24" s="1076">
        <v>65</v>
      </c>
      <c r="F24" s="8">
        <v>45</v>
      </c>
      <c r="G24" s="1040">
        <v>90</v>
      </c>
      <c r="H24" s="64">
        <v>9.0530446523498007</v>
      </c>
      <c r="I24" s="21">
        <v>16.167571903382598</v>
      </c>
      <c r="J24" s="21">
        <v>0.68365520304488459</v>
      </c>
      <c r="K24" s="21">
        <v>1.4430598865763187</v>
      </c>
      <c r="L24" s="20">
        <v>2.7846001703619755E-2</v>
      </c>
      <c r="M24" s="22">
        <v>4.0183448060029499E-2</v>
      </c>
      <c r="O24" s="481">
        <v>0</v>
      </c>
      <c r="P24" s="111">
        <v>0</v>
      </c>
      <c r="Q24" s="1076">
        <v>65</v>
      </c>
      <c r="R24" s="8">
        <v>45</v>
      </c>
      <c r="S24" s="1040">
        <v>90</v>
      </c>
      <c r="T24" s="967">
        <v>1.4430598865763187</v>
      </c>
      <c r="U24" s="152">
        <v>-3.129</v>
      </c>
      <c r="V24" s="64">
        <v>0.78200000000000003</v>
      </c>
      <c r="W24" s="64">
        <v>88.491</v>
      </c>
      <c r="X24" s="21">
        <v>2.6809522903697029E-2</v>
      </c>
      <c r="Y24" s="153">
        <v>3.868774708057425E-2</v>
      </c>
      <c r="Z24" s="22">
        <v>3.868774708057425E-2</v>
      </c>
    </row>
    <row r="25" spans="3:26" ht="14.25" customHeight="1">
      <c r="C25" s="481">
        <v>45</v>
      </c>
      <c r="D25" s="111">
        <v>0</v>
      </c>
      <c r="E25" s="1076">
        <v>1.4999999999999999E-2</v>
      </c>
      <c r="F25" s="8">
        <v>6</v>
      </c>
      <c r="G25" s="1040">
        <v>15</v>
      </c>
      <c r="H25" s="64">
        <v>62.833684655600976</v>
      </c>
      <c r="I25" s="21">
        <v>37.571026375844959</v>
      </c>
      <c r="J25" s="21">
        <v>1.7256298512324815</v>
      </c>
      <c r="K25" s="21">
        <v>3.1127781854533063E-2</v>
      </c>
      <c r="L25" s="20">
        <v>1.3408631499394228</v>
      </c>
      <c r="M25" s="22">
        <v>0.16126361802920472</v>
      </c>
      <c r="O25" s="481">
        <v>45</v>
      </c>
      <c r="P25" s="111">
        <v>0</v>
      </c>
      <c r="Q25" s="1076">
        <v>1.4999999999999999E-2</v>
      </c>
      <c r="R25" s="8">
        <v>6</v>
      </c>
      <c r="S25" s="1040">
        <v>15</v>
      </c>
      <c r="T25" s="967">
        <v>3.1127781854533063E-2</v>
      </c>
      <c r="U25" s="152">
        <v>-2.4809999999999999</v>
      </c>
      <c r="V25" s="64">
        <v>0.88600000000000001</v>
      </c>
      <c r="W25" s="64">
        <v>59.072000000000003</v>
      </c>
      <c r="X25" s="21">
        <v>1.8207506917661493</v>
      </c>
      <c r="Y25" s="153">
        <v>5.6675930344786865E-2</v>
      </c>
      <c r="Z25" s="22">
        <v>0.21897897939595976</v>
      </c>
    </row>
    <row r="26" spans="3:26" ht="14.25" customHeight="1">
      <c r="C26" s="481">
        <v>45</v>
      </c>
      <c r="D26" s="111">
        <v>0</v>
      </c>
      <c r="E26" s="1076">
        <v>1.5</v>
      </c>
      <c r="F26" s="8">
        <v>15</v>
      </c>
      <c r="G26" s="1040">
        <v>45</v>
      </c>
      <c r="H26" s="64">
        <v>27.868407925943668</v>
      </c>
      <c r="I26" s="21">
        <v>36.333441901837752</v>
      </c>
      <c r="J26" s="21">
        <v>0.82206381676251039</v>
      </c>
      <c r="K26" s="21">
        <v>0.19011334907784644</v>
      </c>
      <c r="L26" s="20">
        <v>0.61818043739543227</v>
      </c>
      <c r="M26" s="22">
        <v>0.16620453432852675</v>
      </c>
      <c r="O26" s="481">
        <v>45</v>
      </c>
      <c r="P26" s="111">
        <v>0</v>
      </c>
      <c r="Q26" s="1076">
        <v>1.5</v>
      </c>
      <c r="R26" s="8">
        <v>15</v>
      </c>
      <c r="S26" s="1040">
        <v>45</v>
      </c>
      <c r="T26" s="967">
        <v>0.19011334907784644</v>
      </c>
      <c r="U26" s="152">
        <v>-2.4809999999999999</v>
      </c>
      <c r="V26" s="64">
        <v>0.88600000000000001</v>
      </c>
      <c r="W26" s="64">
        <v>59.072000000000003</v>
      </c>
      <c r="X26" s="21">
        <v>0.47218384918433681</v>
      </c>
      <c r="Y26" s="153">
        <v>8.9768452948903024E-2</v>
      </c>
      <c r="Z26" s="22">
        <v>0.1269517636335897</v>
      </c>
    </row>
    <row r="27" spans="3:26" ht="14.25" customHeight="1">
      <c r="C27" s="482">
        <v>45</v>
      </c>
      <c r="D27" s="483">
        <v>0</v>
      </c>
      <c r="E27" s="1077">
        <v>15.5</v>
      </c>
      <c r="F27" s="1079">
        <v>30</v>
      </c>
      <c r="G27" s="1041">
        <v>75</v>
      </c>
      <c r="H27" s="159">
        <v>12.75044038752651</v>
      </c>
      <c r="I27" s="52">
        <v>22.89669606542401</v>
      </c>
      <c r="J27" s="52">
        <v>0.6442169798375823</v>
      </c>
      <c r="K27" s="52">
        <v>0.70785395838656084</v>
      </c>
      <c r="L27" s="53">
        <v>0.15246359238954432</v>
      </c>
      <c r="M27" s="54">
        <v>0.1117290318216181</v>
      </c>
      <c r="O27" s="482">
        <v>45</v>
      </c>
      <c r="P27" s="483">
        <v>0</v>
      </c>
      <c r="Q27" s="1077">
        <v>15.5</v>
      </c>
      <c r="R27" s="1079">
        <v>30</v>
      </c>
      <c r="S27" s="1041">
        <v>75</v>
      </c>
      <c r="T27" s="1073">
        <v>0.70785395838656084</v>
      </c>
      <c r="U27" s="1074">
        <v>-2.4809999999999999</v>
      </c>
      <c r="V27" s="159">
        <v>0.88600000000000001</v>
      </c>
      <c r="W27" s="159">
        <v>59.072000000000003</v>
      </c>
      <c r="X27" s="52">
        <v>0.14697197299933279</v>
      </c>
      <c r="Y27" s="992">
        <v>0.10403469285946046</v>
      </c>
      <c r="Z27" s="22">
        <v>0.10770463945367836</v>
      </c>
    </row>
    <row r="28" spans="3:26" ht="14.25" customHeight="1">
      <c r="C28" s="482">
        <v>45</v>
      </c>
      <c r="D28" s="483">
        <v>0</v>
      </c>
      <c r="E28" s="1077">
        <v>65</v>
      </c>
      <c r="F28" s="8">
        <v>45</v>
      </c>
      <c r="G28" s="1041">
        <v>90</v>
      </c>
      <c r="H28" s="159">
        <v>9.0530446523498007</v>
      </c>
      <c r="I28" s="52">
        <v>16.167571903382598</v>
      </c>
      <c r="J28" s="52">
        <v>0.68365520304488459</v>
      </c>
      <c r="K28" s="52">
        <v>1.4430598865763187</v>
      </c>
      <c r="L28" s="53">
        <v>0</v>
      </c>
      <c r="M28" s="54">
        <v>0</v>
      </c>
      <c r="O28" s="482">
        <v>45</v>
      </c>
      <c r="P28" s="483">
        <v>0</v>
      </c>
      <c r="Q28" s="1077">
        <v>65</v>
      </c>
      <c r="R28" s="8">
        <v>45</v>
      </c>
      <c r="S28" s="1041">
        <v>90</v>
      </c>
      <c r="T28" s="1073">
        <v>1.4430598865763187</v>
      </c>
      <c r="U28" s="1074">
        <v>-2.4809999999999999</v>
      </c>
      <c r="V28" s="159">
        <v>0.88600000000000001</v>
      </c>
      <c r="W28" s="159">
        <v>59.072000000000003</v>
      </c>
      <c r="X28" s="52">
        <v>8.3659524224262857E-2</v>
      </c>
      <c r="Y28" s="992">
        <v>0</v>
      </c>
      <c r="Z28" s="22">
        <v>0</v>
      </c>
    </row>
    <row r="29" spans="3:26" ht="14.25" customHeight="1">
      <c r="C29" s="482">
        <v>87.5</v>
      </c>
      <c r="D29" s="483">
        <v>0</v>
      </c>
      <c r="E29" s="1077">
        <v>1.4999999999999999E-2</v>
      </c>
      <c r="F29" s="8">
        <v>6</v>
      </c>
      <c r="G29" s="1041">
        <v>15</v>
      </c>
      <c r="H29" s="159">
        <v>62.833684655600976</v>
      </c>
      <c r="I29" s="52">
        <v>37.571026375844959</v>
      </c>
      <c r="J29" s="52">
        <v>1.7256298512324815</v>
      </c>
      <c r="K29" s="52">
        <v>3.1127781854533063E-2</v>
      </c>
      <c r="L29" s="53">
        <v>0.59182706246033634</v>
      </c>
      <c r="M29" s="54">
        <v>7.1178161130210596E-2</v>
      </c>
      <c r="O29" s="482">
        <v>87.5</v>
      </c>
      <c r="P29" s="483">
        <v>0</v>
      </c>
      <c r="Q29" s="1077">
        <v>1.4999999999999999E-2</v>
      </c>
      <c r="R29" s="8">
        <v>6</v>
      </c>
      <c r="S29" s="1041">
        <v>15</v>
      </c>
      <c r="T29" s="1073">
        <v>3.1127781854533063E-2</v>
      </c>
      <c r="U29" s="1074">
        <v>-2.9990000000000001</v>
      </c>
      <c r="V29" s="159">
        <v>0.75</v>
      </c>
      <c r="W29" s="159">
        <v>48.723999999999997</v>
      </c>
      <c r="X29" s="52">
        <v>0.65014973661445585</v>
      </c>
      <c r="Y29" s="992">
        <v>2.023771917411691E-2</v>
      </c>
      <c r="Z29" s="22">
        <v>7.8192542461859998E-2</v>
      </c>
    </row>
    <row r="30" spans="3:26" ht="14.25" customHeight="1">
      <c r="C30" s="481">
        <v>87.5</v>
      </c>
      <c r="D30" s="111">
        <v>0</v>
      </c>
      <c r="E30" s="1076">
        <v>1.5</v>
      </c>
      <c r="F30" s="8">
        <v>15</v>
      </c>
      <c r="G30" s="1040">
        <v>45</v>
      </c>
      <c r="H30" s="64">
        <v>27.868407925943668</v>
      </c>
      <c r="I30" s="21">
        <v>36.333441901837752</v>
      </c>
      <c r="J30" s="21">
        <v>0.82206381676251039</v>
      </c>
      <c r="K30" s="21">
        <v>0.19011334907784644</v>
      </c>
      <c r="L30" s="20">
        <v>0.20290224995673062</v>
      </c>
      <c r="M30" s="22">
        <v>5.4552476798447998E-2</v>
      </c>
      <c r="O30" s="481">
        <v>87.5</v>
      </c>
      <c r="P30" s="111">
        <v>0</v>
      </c>
      <c r="Q30" s="1076">
        <v>1.5</v>
      </c>
      <c r="R30" s="8">
        <v>15</v>
      </c>
      <c r="S30" s="1040">
        <v>45</v>
      </c>
      <c r="T30" s="967">
        <v>0.19011334907784644</v>
      </c>
      <c r="U30" s="152">
        <v>-2.9990000000000001</v>
      </c>
      <c r="V30" s="64">
        <v>0.75</v>
      </c>
      <c r="W30" s="64">
        <v>48.723999999999997</v>
      </c>
      <c r="X30" s="21">
        <v>0.2025087468783619</v>
      </c>
      <c r="Y30" s="153">
        <v>3.849961608660326E-2</v>
      </c>
      <c r="Z30" s="22">
        <v>5.4446679215831711E-2</v>
      </c>
    </row>
    <row r="31" spans="3:26" ht="14.25" customHeight="1">
      <c r="C31" s="481">
        <v>87.5</v>
      </c>
      <c r="D31" s="111">
        <v>0</v>
      </c>
      <c r="E31" s="1076">
        <v>15.5</v>
      </c>
      <c r="F31" s="8">
        <v>30</v>
      </c>
      <c r="G31" s="1040">
        <v>75</v>
      </c>
      <c r="H31" s="64">
        <v>12.75044038752651</v>
      </c>
      <c r="I31" s="21">
        <v>22.89669606542401</v>
      </c>
      <c r="J31" s="21">
        <v>0.6442169798375823</v>
      </c>
      <c r="K31" s="21">
        <v>0.70785395838656084</v>
      </c>
      <c r="L31" s="20">
        <v>7.3399685319515101E-2</v>
      </c>
      <c r="M31" s="22">
        <v>5.3789076121252798E-2</v>
      </c>
      <c r="O31" s="481">
        <v>87.5</v>
      </c>
      <c r="P31" s="111">
        <v>0</v>
      </c>
      <c r="Q31" s="1076">
        <v>15.5</v>
      </c>
      <c r="R31" s="8">
        <v>30</v>
      </c>
      <c r="S31" s="1040">
        <v>75</v>
      </c>
      <c r="T31" s="967">
        <v>0.70785395838656084</v>
      </c>
      <c r="U31" s="152">
        <v>-2.9990000000000001</v>
      </c>
      <c r="V31" s="64">
        <v>0.75</v>
      </c>
      <c r="W31" s="64">
        <v>48.723999999999997</v>
      </c>
      <c r="X31" s="21">
        <v>7.1056866118113404E-2</v>
      </c>
      <c r="Y31" s="153">
        <v>5.0297883952250468E-2</v>
      </c>
      <c r="Z31" s="22">
        <v>5.2072201180795474E-2</v>
      </c>
    </row>
    <row r="32" spans="3:26" ht="14.25" customHeight="1">
      <c r="C32" s="481">
        <v>87.5</v>
      </c>
      <c r="D32" s="111">
        <v>0</v>
      </c>
      <c r="E32" s="1076">
        <v>65</v>
      </c>
      <c r="F32" s="8">
        <v>45</v>
      </c>
      <c r="G32" s="1040">
        <v>90</v>
      </c>
      <c r="H32" s="64">
        <v>9.0530446523498007</v>
      </c>
      <c r="I32" s="21">
        <v>16.167571903382598</v>
      </c>
      <c r="J32" s="21">
        <v>0.68365520304488459</v>
      </c>
      <c r="K32" s="21">
        <v>1.4430598865763187</v>
      </c>
      <c r="L32" s="20">
        <v>0</v>
      </c>
      <c r="M32" s="22">
        <v>0</v>
      </c>
      <c r="O32" s="481">
        <v>87.5</v>
      </c>
      <c r="P32" s="111">
        <v>0</v>
      </c>
      <c r="Q32" s="1076">
        <v>65</v>
      </c>
      <c r="R32" s="8">
        <v>45</v>
      </c>
      <c r="S32" s="1040">
        <v>90</v>
      </c>
      <c r="T32" s="967">
        <v>1.4430598865763187</v>
      </c>
      <c r="U32" s="152">
        <v>-2.9990000000000001</v>
      </c>
      <c r="V32" s="64">
        <v>0.75</v>
      </c>
      <c r="W32" s="64">
        <v>48.723999999999997</v>
      </c>
      <c r="X32" s="21">
        <v>4.9836880338065909E-2</v>
      </c>
      <c r="Y32" s="153">
        <v>0</v>
      </c>
      <c r="Z32" s="22">
        <v>0</v>
      </c>
    </row>
    <row r="33" spans="3:26" ht="14.25" customHeight="1">
      <c r="C33" s="481">
        <v>-45</v>
      </c>
      <c r="D33" s="111">
        <v>0</v>
      </c>
      <c r="E33" s="1076">
        <v>1.4999999999999999E-2</v>
      </c>
      <c r="F33" s="1080">
        <v>6</v>
      </c>
      <c r="G33" s="1040">
        <v>15</v>
      </c>
      <c r="H33" s="64">
        <v>62.833684655600976</v>
      </c>
      <c r="I33" s="21">
        <v>37.571026375844959</v>
      </c>
      <c r="J33" s="21">
        <v>1.7256298512324815</v>
      </c>
      <c r="K33" s="21">
        <v>3.1127781854533063E-2</v>
      </c>
      <c r="L33" s="20">
        <v>0.8335819499624999</v>
      </c>
      <c r="M33" s="22">
        <v>0.10025366211374016</v>
      </c>
      <c r="O33" s="481">
        <v>-45</v>
      </c>
      <c r="P33" s="111">
        <v>0</v>
      </c>
      <c r="Q33" s="1076">
        <v>1.4999999999999999E-2</v>
      </c>
      <c r="R33" s="1080">
        <v>6</v>
      </c>
      <c r="S33" s="1040">
        <v>15</v>
      </c>
      <c r="T33" s="967">
        <v>3.1127781854533063E-2</v>
      </c>
      <c r="U33" s="152">
        <v>-2.5990000000000002</v>
      </c>
      <c r="V33" s="64">
        <v>0.78200000000000003</v>
      </c>
      <c r="W33" s="64">
        <v>80.974000000000004</v>
      </c>
      <c r="X33" s="21">
        <v>1.2033658252754778</v>
      </c>
      <c r="Y33" s="153">
        <v>3.7458108900375223E-2</v>
      </c>
      <c r="Z33" s="22">
        <v>0.14472701916328337</v>
      </c>
    </row>
    <row r="34" spans="3:26" ht="14.25" customHeight="1">
      <c r="C34" s="481">
        <v>-45</v>
      </c>
      <c r="D34" s="111">
        <v>0</v>
      </c>
      <c r="E34" s="1076">
        <v>1.5</v>
      </c>
      <c r="F34" s="1080">
        <v>15</v>
      </c>
      <c r="G34" s="1040">
        <v>45</v>
      </c>
      <c r="H34" s="64">
        <v>27.868407925943668</v>
      </c>
      <c r="I34" s="21">
        <v>36.333441901837752</v>
      </c>
      <c r="J34" s="21">
        <v>0.82206381676251039</v>
      </c>
      <c r="K34" s="21">
        <v>0.19011334907784644</v>
      </c>
      <c r="L34" s="20">
        <v>0.502562399953846</v>
      </c>
      <c r="M34" s="22">
        <v>0.13511936742495984</v>
      </c>
      <c r="O34" s="481">
        <v>-45</v>
      </c>
      <c r="P34" s="111">
        <v>0</v>
      </c>
      <c r="Q34" s="1076">
        <v>1.5</v>
      </c>
      <c r="R34" s="1080">
        <v>15</v>
      </c>
      <c r="S34" s="1040">
        <v>45</v>
      </c>
      <c r="T34" s="967">
        <v>0.19011334907784644</v>
      </c>
      <c r="U34" s="152">
        <v>-2.5990000000000002</v>
      </c>
      <c r="V34" s="64">
        <v>0.78200000000000003</v>
      </c>
      <c r="W34" s="64">
        <v>80.974000000000004</v>
      </c>
      <c r="X34" s="21">
        <v>0.37970734758574443</v>
      </c>
      <c r="Y34" s="153">
        <v>7.2187435518991802E-2</v>
      </c>
      <c r="Z34" s="22">
        <v>0.10208845034389148</v>
      </c>
    </row>
    <row r="35" spans="3:26" ht="14.25" customHeight="1">
      <c r="C35" s="481">
        <v>-45</v>
      </c>
      <c r="D35" s="111">
        <v>0</v>
      </c>
      <c r="E35" s="1076">
        <v>15.5</v>
      </c>
      <c r="F35" s="1080">
        <v>30</v>
      </c>
      <c r="G35" s="1040">
        <v>75</v>
      </c>
      <c r="H35" s="64">
        <v>12.75044038752651</v>
      </c>
      <c r="I35" s="21">
        <v>22.89669606542401</v>
      </c>
      <c r="J35" s="21">
        <v>0.6442169798375823</v>
      </c>
      <c r="K35" s="21">
        <v>0.70785395838656084</v>
      </c>
      <c r="L35" s="20">
        <v>0.20908276451055313</v>
      </c>
      <c r="M35" s="22">
        <v>0.15322093939427275</v>
      </c>
      <c r="O35" s="481">
        <v>-45</v>
      </c>
      <c r="P35" s="111">
        <v>0</v>
      </c>
      <c r="Q35" s="1076">
        <v>15.5</v>
      </c>
      <c r="R35" s="1080">
        <v>30</v>
      </c>
      <c r="S35" s="1040">
        <v>75</v>
      </c>
      <c r="T35" s="967">
        <v>0.70785395838656084</v>
      </c>
      <c r="U35" s="152">
        <v>-2.5990000000000002</v>
      </c>
      <c r="V35" s="64">
        <v>0.78200000000000003</v>
      </c>
      <c r="W35" s="64">
        <v>80.974000000000004</v>
      </c>
      <c r="X35" s="21">
        <v>0.1471112363980934</v>
      </c>
      <c r="Y35" s="153">
        <v>0.10413327100753152</v>
      </c>
      <c r="Z35" s="22">
        <v>0.10780669506228527</v>
      </c>
    </row>
    <row r="36" spans="3:26" ht="14.25" customHeight="1">
      <c r="C36" s="481">
        <v>-45</v>
      </c>
      <c r="D36" s="111">
        <v>0</v>
      </c>
      <c r="E36" s="1076">
        <v>65</v>
      </c>
      <c r="F36" s="8">
        <v>45</v>
      </c>
      <c r="G36" s="1040">
        <v>90</v>
      </c>
      <c r="H36" s="64">
        <v>9.0530446523498007</v>
      </c>
      <c r="I36" s="21">
        <v>16.167571903382598</v>
      </c>
      <c r="J36" s="21">
        <v>0.68365520304488459</v>
      </c>
      <c r="K36" s="21">
        <v>1.4430598865763187</v>
      </c>
      <c r="L36" s="20">
        <v>2.6730502981334565E-2</v>
      </c>
      <c r="M36" s="22">
        <v>3.8573716600372607E-2</v>
      </c>
      <c r="O36" s="481">
        <v>-45</v>
      </c>
      <c r="P36" s="111">
        <v>0</v>
      </c>
      <c r="Q36" s="1076">
        <v>65</v>
      </c>
      <c r="R36" s="8">
        <v>45</v>
      </c>
      <c r="S36" s="1040">
        <v>90</v>
      </c>
      <c r="T36" s="967">
        <v>1.4430598865763187</v>
      </c>
      <c r="U36" s="152">
        <v>-2.5990000000000002</v>
      </c>
      <c r="V36" s="64">
        <v>0.78200000000000003</v>
      </c>
      <c r="W36" s="64">
        <v>80.974000000000004</v>
      </c>
      <c r="X36" s="21">
        <v>3.8204731173009085E-2</v>
      </c>
      <c r="Y36" s="153">
        <v>5.5131715033201238E-2</v>
      </c>
      <c r="Z36" s="22">
        <v>5.5131715033201238E-2</v>
      </c>
    </row>
    <row r="37" spans="3:26" ht="14.25" customHeight="1">
      <c r="C37" s="481">
        <v>-87.5</v>
      </c>
      <c r="D37" s="111">
        <v>0</v>
      </c>
      <c r="E37" s="1076">
        <v>1.4999999999999999E-2</v>
      </c>
      <c r="F37" s="8">
        <v>6</v>
      </c>
      <c r="G37" s="1040">
        <v>15</v>
      </c>
      <c r="H37" s="64">
        <v>62.833684655600976</v>
      </c>
      <c r="I37" s="21">
        <v>37.571026375844959</v>
      </c>
      <c r="J37" s="21">
        <v>1.7256298512324815</v>
      </c>
      <c r="K37" s="21">
        <v>3.1127781854533063E-2</v>
      </c>
      <c r="L37" s="20">
        <v>0</v>
      </c>
      <c r="M37" s="22">
        <v>0</v>
      </c>
      <c r="O37" s="481">
        <v>-87.5</v>
      </c>
      <c r="P37" s="111">
        <v>0</v>
      </c>
      <c r="Q37" s="1076">
        <v>1.4999999999999999E-2</v>
      </c>
      <c r="R37" s="8">
        <v>6</v>
      </c>
      <c r="S37" s="1040">
        <v>15</v>
      </c>
      <c r="T37" s="967">
        <v>3.1127781854533063E-2</v>
      </c>
      <c r="U37" s="152">
        <v>0</v>
      </c>
      <c r="V37" s="152">
        <v>0</v>
      </c>
      <c r="W37" s="64">
        <v>8.0000000000000002E-3</v>
      </c>
      <c r="X37" s="21">
        <v>1</v>
      </c>
      <c r="Y37" s="153">
        <v>0</v>
      </c>
      <c r="Z37" s="22">
        <v>0</v>
      </c>
    </row>
    <row r="38" spans="3:26" ht="14.25" customHeight="1">
      <c r="C38" s="481">
        <v>-87.5</v>
      </c>
      <c r="D38" s="111">
        <v>0</v>
      </c>
      <c r="E38" s="1076">
        <v>1.5</v>
      </c>
      <c r="F38" s="8">
        <v>15</v>
      </c>
      <c r="G38" s="1040">
        <v>45</v>
      </c>
      <c r="H38" s="64">
        <v>27.868407925943668</v>
      </c>
      <c r="I38" s="21">
        <v>36.333441901837752</v>
      </c>
      <c r="J38" s="21">
        <v>0.82206381676251039</v>
      </c>
      <c r="K38" s="21">
        <v>0.19011334907784644</v>
      </c>
      <c r="L38" s="20">
        <v>0</v>
      </c>
      <c r="M38" s="22">
        <v>0</v>
      </c>
      <c r="O38" s="481">
        <v>-87.5</v>
      </c>
      <c r="P38" s="111">
        <v>0</v>
      </c>
      <c r="Q38" s="1076">
        <v>1.5</v>
      </c>
      <c r="R38" s="8">
        <v>15</v>
      </c>
      <c r="S38" s="1040">
        <v>45</v>
      </c>
      <c r="T38" s="967">
        <v>0.19011334907784644</v>
      </c>
      <c r="U38" s="152">
        <v>0</v>
      </c>
      <c r="V38" s="152">
        <v>0</v>
      </c>
      <c r="W38" s="64">
        <v>8.0000000000000002E-3</v>
      </c>
      <c r="X38" s="21">
        <v>1</v>
      </c>
      <c r="Y38" s="153">
        <v>0</v>
      </c>
      <c r="Z38" s="22">
        <v>0</v>
      </c>
    </row>
    <row r="39" spans="3:26" ht="14.25" customHeight="1">
      <c r="C39" s="481">
        <v>-87.5</v>
      </c>
      <c r="D39" s="111">
        <v>0</v>
      </c>
      <c r="E39" s="1076">
        <v>15.5</v>
      </c>
      <c r="F39" s="8">
        <v>30</v>
      </c>
      <c r="G39" s="1040">
        <v>75</v>
      </c>
      <c r="H39" s="64">
        <v>12.75044038752651</v>
      </c>
      <c r="I39" s="21">
        <v>22.89669606542401</v>
      </c>
      <c r="J39" s="21">
        <v>0.6442169798375823</v>
      </c>
      <c r="K39" s="21">
        <v>0.70785395838656084</v>
      </c>
      <c r="L39" s="20">
        <v>0</v>
      </c>
      <c r="M39" s="22">
        <v>0</v>
      </c>
      <c r="O39" s="481">
        <v>-87.5</v>
      </c>
      <c r="P39" s="111">
        <v>0</v>
      </c>
      <c r="Q39" s="1076">
        <v>15.5</v>
      </c>
      <c r="R39" s="8">
        <v>30</v>
      </c>
      <c r="S39" s="1040">
        <v>75</v>
      </c>
      <c r="T39" s="967">
        <v>0.70785395838656084</v>
      </c>
      <c r="U39" s="152">
        <v>0</v>
      </c>
      <c r="V39" s="152">
        <v>0</v>
      </c>
      <c r="W39" s="64">
        <v>8.0000000000000002E-3</v>
      </c>
      <c r="X39" s="21">
        <v>1</v>
      </c>
      <c r="Y39" s="153">
        <v>0</v>
      </c>
      <c r="Z39" s="22">
        <v>0</v>
      </c>
    </row>
    <row r="40" spans="3:26" ht="14.25" customHeight="1">
      <c r="C40" s="481">
        <v>-87.5</v>
      </c>
      <c r="D40" s="111">
        <v>0</v>
      </c>
      <c r="E40" s="1076">
        <v>65</v>
      </c>
      <c r="F40" s="8">
        <v>45</v>
      </c>
      <c r="G40" s="1040">
        <v>90</v>
      </c>
      <c r="H40" s="64">
        <v>9.0530446523498007</v>
      </c>
      <c r="I40" s="21">
        <v>16.167571903382598</v>
      </c>
      <c r="J40" s="21">
        <v>0.68365520304488459</v>
      </c>
      <c r="K40" s="21">
        <v>1.4430598865763187</v>
      </c>
      <c r="L40" s="20">
        <v>0</v>
      </c>
      <c r="M40" s="22">
        <v>0</v>
      </c>
      <c r="O40" s="481">
        <v>-87.5</v>
      </c>
      <c r="P40" s="111">
        <v>0</v>
      </c>
      <c r="Q40" s="1076">
        <v>65</v>
      </c>
      <c r="R40" s="8">
        <v>45</v>
      </c>
      <c r="S40" s="1040">
        <v>90</v>
      </c>
      <c r="T40" s="967">
        <v>1.4430598865763187</v>
      </c>
      <c r="U40" s="152">
        <v>0</v>
      </c>
      <c r="V40" s="152">
        <v>0</v>
      </c>
      <c r="W40" s="64">
        <v>8.0000000000000002E-3</v>
      </c>
      <c r="X40" s="21">
        <v>1</v>
      </c>
      <c r="Y40" s="153">
        <v>0</v>
      </c>
      <c r="Z40" s="22">
        <v>0</v>
      </c>
    </row>
    <row r="41" spans="3:26" ht="14.25" customHeight="1">
      <c r="C41" s="481">
        <v>45</v>
      </c>
      <c r="D41" s="111">
        <v>-90</v>
      </c>
      <c r="E41" s="1076">
        <v>1.4999999999999999E-2</v>
      </c>
      <c r="F41" s="8">
        <v>6</v>
      </c>
      <c r="G41" s="1040">
        <v>15</v>
      </c>
      <c r="H41" s="64">
        <v>62.833684655600976</v>
      </c>
      <c r="I41" s="21">
        <v>37.571026375844959</v>
      </c>
      <c r="J41" s="21">
        <v>1.7256298512324815</v>
      </c>
      <c r="K41" s="21">
        <v>3.1127781854533063E-2</v>
      </c>
      <c r="L41" s="20">
        <v>1.3334481124401441</v>
      </c>
      <c r="M41" s="22">
        <v>0.16037182249062948</v>
      </c>
      <c r="O41" s="481">
        <v>45</v>
      </c>
      <c r="P41" s="111">
        <v>-90</v>
      </c>
      <c r="Q41" s="1076">
        <v>1.4999999999999999E-2</v>
      </c>
      <c r="R41" s="8">
        <v>6</v>
      </c>
      <c r="S41" s="1040">
        <v>15</v>
      </c>
      <c r="T41" s="967">
        <v>3.1127781854533063E-2</v>
      </c>
      <c r="U41" s="152">
        <v>-2.3820000000000001</v>
      </c>
      <c r="V41" s="64">
        <v>0.86899999999999999</v>
      </c>
      <c r="W41" s="64">
        <v>46.756</v>
      </c>
      <c r="X41" s="21">
        <v>1.7936012116317053</v>
      </c>
      <c r="Y41" s="153">
        <v>5.5830827249697908E-2</v>
      </c>
      <c r="Z41" s="22">
        <v>0.21571375177426674</v>
      </c>
    </row>
    <row r="42" spans="3:26" ht="14.25" customHeight="1">
      <c r="C42" s="481">
        <v>45</v>
      </c>
      <c r="D42" s="111">
        <v>-90</v>
      </c>
      <c r="E42" s="1076">
        <v>1.5</v>
      </c>
      <c r="F42" s="8">
        <v>15</v>
      </c>
      <c r="G42" s="1040">
        <v>45</v>
      </c>
      <c r="H42" s="64">
        <v>27.868407925943668</v>
      </c>
      <c r="I42" s="21">
        <v>36.333441901837752</v>
      </c>
      <c r="J42" s="21">
        <v>0.82206381676251039</v>
      </c>
      <c r="K42" s="21">
        <v>0.19011334907784644</v>
      </c>
      <c r="L42" s="20">
        <v>0.63084058739254767</v>
      </c>
      <c r="M42" s="22">
        <v>0.16960835335532312</v>
      </c>
      <c r="O42" s="481">
        <v>45</v>
      </c>
      <c r="P42" s="111">
        <v>-90</v>
      </c>
      <c r="Q42" s="1076">
        <v>1.5</v>
      </c>
      <c r="R42" s="8">
        <v>15</v>
      </c>
      <c r="S42" s="1040">
        <v>45</v>
      </c>
      <c r="T42" s="967">
        <v>0.19011334907784644</v>
      </c>
      <c r="U42" s="152">
        <v>-2.3820000000000001</v>
      </c>
      <c r="V42" s="64">
        <v>0.86899999999999999</v>
      </c>
      <c r="W42" s="64">
        <v>46.756</v>
      </c>
      <c r="X42" s="21">
        <v>0.46142269872804448</v>
      </c>
      <c r="Y42" s="153">
        <v>8.7722614595726695E-2</v>
      </c>
      <c r="Z42" s="22">
        <v>0.1240585112881047</v>
      </c>
    </row>
    <row r="43" spans="3:26" ht="14.25" customHeight="1">
      <c r="C43" s="481">
        <v>45</v>
      </c>
      <c r="D43" s="111">
        <v>-90</v>
      </c>
      <c r="E43" s="1076">
        <v>15.5</v>
      </c>
      <c r="F43" s="8">
        <v>30</v>
      </c>
      <c r="G43" s="1040">
        <v>75</v>
      </c>
      <c r="H43" s="64">
        <v>12.75044038752651</v>
      </c>
      <c r="I43" s="21">
        <v>22.89669606542401</v>
      </c>
      <c r="J43" s="21">
        <v>0.6442169798375823</v>
      </c>
      <c r="K43" s="21">
        <v>0.70785395838656084</v>
      </c>
      <c r="L43" s="20">
        <v>0.12203771488104774</v>
      </c>
      <c r="M43" s="22">
        <v>8.9432208146744518E-2</v>
      </c>
      <c r="O43" s="481">
        <v>45</v>
      </c>
      <c r="P43" s="111">
        <v>-90</v>
      </c>
      <c r="Q43" s="1076">
        <v>15.5</v>
      </c>
      <c r="R43" s="8">
        <v>30</v>
      </c>
      <c r="S43" s="1040">
        <v>75</v>
      </c>
      <c r="T43" s="967">
        <v>0.70785395838656084</v>
      </c>
      <c r="U43" s="152">
        <v>-2.3820000000000001</v>
      </c>
      <c r="V43" s="64">
        <v>0.86899999999999999</v>
      </c>
      <c r="W43" s="64">
        <v>46.756</v>
      </c>
      <c r="X43" s="21">
        <v>0.13488518848024278</v>
      </c>
      <c r="Y43" s="153">
        <v>9.5479014593457187E-2</v>
      </c>
      <c r="Z43" s="22">
        <v>9.8847149537632933E-2</v>
      </c>
    </row>
    <row r="44" spans="3:26" ht="14.25" customHeight="1">
      <c r="C44" s="481">
        <v>45</v>
      </c>
      <c r="D44" s="111">
        <v>-90</v>
      </c>
      <c r="E44" s="1076">
        <v>65</v>
      </c>
      <c r="F44" s="8">
        <v>45</v>
      </c>
      <c r="G44" s="1040">
        <v>90</v>
      </c>
      <c r="H44" s="64">
        <v>9.0530446523498007</v>
      </c>
      <c r="I44" s="21">
        <v>16.167571903382598</v>
      </c>
      <c r="J44" s="21">
        <v>0.68365520304488459</v>
      </c>
      <c r="K44" s="21">
        <v>1.4430598865763187</v>
      </c>
      <c r="L44" s="20">
        <v>0</v>
      </c>
      <c r="M44" s="22">
        <v>0</v>
      </c>
      <c r="O44" s="481">
        <v>45</v>
      </c>
      <c r="P44" s="111">
        <v>-90</v>
      </c>
      <c r="Q44" s="1076">
        <v>65</v>
      </c>
      <c r="R44" s="8">
        <v>45</v>
      </c>
      <c r="S44" s="1040">
        <v>90</v>
      </c>
      <c r="T44" s="967">
        <v>1.4430598865763187</v>
      </c>
      <c r="U44" s="152">
        <v>-2.3820000000000001</v>
      </c>
      <c r="V44" s="64">
        <v>0.86899999999999999</v>
      </c>
      <c r="W44" s="64">
        <v>46.756</v>
      </c>
      <c r="X44" s="21">
        <v>9.2365661333138505E-2</v>
      </c>
      <c r="Y44" s="153">
        <v>0</v>
      </c>
      <c r="Z44" s="22">
        <v>0</v>
      </c>
    </row>
    <row r="45" spans="3:26" ht="14.25" customHeight="1">
      <c r="C45" s="481">
        <v>-45</v>
      </c>
      <c r="D45" s="111">
        <v>-90</v>
      </c>
      <c r="E45" s="1076">
        <v>1.4999999999999999E-2</v>
      </c>
      <c r="F45" s="8">
        <v>6</v>
      </c>
      <c r="G45" s="1040">
        <v>15</v>
      </c>
      <c r="H45" s="64">
        <v>62.833684655600976</v>
      </c>
      <c r="I45" s="21">
        <v>37.571026375844959</v>
      </c>
      <c r="J45" s="21">
        <v>1.7256298512324815</v>
      </c>
      <c r="K45" s="21">
        <v>3.1127781854533063E-2</v>
      </c>
      <c r="L45" s="20">
        <v>0.79152631247475957</v>
      </c>
      <c r="M45" s="22">
        <v>9.5195693103178533E-2</v>
      </c>
      <c r="O45" s="481">
        <v>-45</v>
      </c>
      <c r="P45" s="111">
        <v>-90</v>
      </c>
      <c r="Q45" s="1076">
        <v>1.4999999999999999E-2</v>
      </c>
      <c r="R45" s="8">
        <v>6</v>
      </c>
      <c r="S45" s="1040">
        <v>15</v>
      </c>
      <c r="T45" s="967">
        <v>3.1127781854533063E-2</v>
      </c>
      <c r="U45" s="152">
        <v>-2.7320000000000002</v>
      </c>
      <c r="V45" s="64">
        <v>0.79700000000000004</v>
      </c>
      <c r="W45" s="64">
        <v>87.962000000000003</v>
      </c>
      <c r="X45" s="21">
        <v>1.1306623331313108</v>
      </c>
      <c r="Y45" s="153">
        <v>3.5195010456848835E-2</v>
      </c>
      <c r="Z45" s="22">
        <v>0.13598307822713646</v>
      </c>
    </row>
    <row r="46" spans="3:26" ht="14.25" customHeight="1">
      <c r="C46" s="481">
        <v>-45</v>
      </c>
      <c r="D46" s="111">
        <v>-90</v>
      </c>
      <c r="E46" s="1076">
        <v>1.5</v>
      </c>
      <c r="F46" s="8">
        <v>15</v>
      </c>
      <c r="G46" s="1040">
        <v>45</v>
      </c>
      <c r="H46" s="64">
        <v>27.868407925943668</v>
      </c>
      <c r="I46" s="21">
        <v>36.333441901837752</v>
      </c>
      <c r="J46" s="21">
        <v>0.82206381676251039</v>
      </c>
      <c r="K46" s="21">
        <v>0.19011334907784644</v>
      </c>
      <c r="L46" s="20">
        <v>0.47039247495240366</v>
      </c>
      <c r="M46" s="22">
        <v>0.12647013318717665</v>
      </c>
      <c r="O46" s="481">
        <v>-45</v>
      </c>
      <c r="P46" s="111">
        <v>-90</v>
      </c>
      <c r="Q46" s="1076">
        <v>1.5</v>
      </c>
      <c r="R46" s="8">
        <v>15</v>
      </c>
      <c r="S46" s="1040">
        <v>45</v>
      </c>
      <c r="T46" s="967">
        <v>0.19011334907784644</v>
      </c>
      <c r="U46" s="152">
        <v>-2.7320000000000002</v>
      </c>
      <c r="V46" s="64">
        <v>0.79700000000000004</v>
      </c>
      <c r="W46" s="64">
        <v>87.962000000000003</v>
      </c>
      <c r="X46" s="21">
        <v>0.35229019245545906</v>
      </c>
      <c r="Y46" s="153">
        <v>6.6975068334986398E-2</v>
      </c>
      <c r="Z46" s="22">
        <v>9.4717049980202583E-2</v>
      </c>
    </row>
    <row r="47" spans="3:26" ht="14.25" customHeight="1">
      <c r="C47" s="481">
        <v>-45</v>
      </c>
      <c r="D47" s="111">
        <v>-90</v>
      </c>
      <c r="E47" s="1076">
        <v>15.5</v>
      </c>
      <c r="F47" s="8">
        <v>30</v>
      </c>
      <c r="G47" s="1040">
        <v>75</v>
      </c>
      <c r="H47" s="64">
        <v>12.75044038752651</v>
      </c>
      <c r="I47" s="21">
        <v>22.89669606542401</v>
      </c>
      <c r="J47" s="21">
        <v>0.6442169798375823</v>
      </c>
      <c r="K47" s="21">
        <v>0.70785395838656084</v>
      </c>
      <c r="L47" s="20">
        <v>0.17424410558805067</v>
      </c>
      <c r="M47" s="22">
        <v>0.1276903220818493</v>
      </c>
      <c r="O47" s="481">
        <v>-45</v>
      </c>
      <c r="P47" s="111">
        <v>-90</v>
      </c>
      <c r="Q47" s="1076">
        <v>15.5</v>
      </c>
      <c r="R47" s="8">
        <v>30</v>
      </c>
      <c r="S47" s="1040">
        <v>75</v>
      </c>
      <c r="T47" s="967">
        <v>0.70785395838656084</v>
      </c>
      <c r="U47" s="152">
        <v>-2.7320000000000002</v>
      </c>
      <c r="V47" s="64">
        <v>0.79700000000000004</v>
      </c>
      <c r="W47" s="64">
        <v>87.962000000000003</v>
      </c>
      <c r="X47" s="21">
        <v>0.13657616264847125</v>
      </c>
      <c r="Y47" s="153">
        <v>9.6675977351967132E-2</v>
      </c>
      <c r="Z47" s="22">
        <v>0.10008633657035622</v>
      </c>
    </row>
    <row r="48" spans="3:26" ht="14.25" customHeight="1">
      <c r="C48" s="481">
        <v>-45</v>
      </c>
      <c r="D48" s="111">
        <v>-90</v>
      </c>
      <c r="E48" s="1076">
        <v>65</v>
      </c>
      <c r="F48" s="8">
        <v>45</v>
      </c>
      <c r="G48" s="1040">
        <v>90</v>
      </c>
      <c r="H48" s="64">
        <v>9.0530446523498007</v>
      </c>
      <c r="I48" s="21">
        <v>16.167571903382598</v>
      </c>
      <c r="J48" s="21">
        <v>0.68365520304488459</v>
      </c>
      <c r="K48" s="21">
        <v>1.4430598865763187</v>
      </c>
      <c r="L48" s="20">
        <v>3.1288252342477153E-2</v>
      </c>
      <c r="M48" s="22">
        <v>4.515082187650632E-2</v>
      </c>
      <c r="O48" s="481">
        <v>-45</v>
      </c>
      <c r="P48" s="111">
        <v>-90</v>
      </c>
      <c r="Q48" s="1076">
        <v>65</v>
      </c>
      <c r="R48" s="8">
        <v>45</v>
      </c>
      <c r="S48" s="1040">
        <v>90</v>
      </c>
      <c r="T48" s="967">
        <v>1.4430598865763187</v>
      </c>
      <c r="U48" s="152">
        <v>-2.7320000000000002</v>
      </c>
      <c r="V48" s="64">
        <v>0.79700000000000004</v>
      </c>
      <c r="W48" s="64">
        <v>87.962000000000003</v>
      </c>
      <c r="X48" s="21">
        <v>3.9078517505136419E-2</v>
      </c>
      <c r="Y48" s="153">
        <v>5.6392641038532844E-2</v>
      </c>
      <c r="Z48" s="22">
        <v>5.6392641038532844E-2</v>
      </c>
    </row>
    <row r="49" spans="3:26" ht="14.25" customHeight="1">
      <c r="C49" s="481">
        <v>45</v>
      </c>
      <c r="D49" s="111">
        <v>90</v>
      </c>
      <c r="E49" s="1076">
        <v>1.4999999999999999E-2</v>
      </c>
      <c r="F49" s="8">
        <v>6</v>
      </c>
      <c r="G49" s="1040">
        <v>15</v>
      </c>
      <c r="H49" s="64">
        <v>62.833684655600976</v>
      </c>
      <c r="I49" s="21">
        <v>37.571026375844959</v>
      </c>
      <c r="J49" s="21">
        <v>1.7256298512324815</v>
      </c>
      <c r="K49" s="21">
        <v>3.1127781854533063E-2</v>
      </c>
      <c r="L49" s="20">
        <v>0.50624209995961533</v>
      </c>
      <c r="M49" s="22">
        <v>6.0884984900866371E-2</v>
      </c>
      <c r="O49" s="481">
        <v>45</v>
      </c>
      <c r="P49" s="111">
        <v>90</v>
      </c>
      <c r="Q49" s="1076">
        <v>1.4999999999999999E-2</v>
      </c>
      <c r="R49" s="8">
        <v>6</v>
      </c>
      <c r="S49" s="1040">
        <v>15</v>
      </c>
      <c r="T49" s="967">
        <v>3.1127781854533063E-2</v>
      </c>
      <c r="U49" s="152">
        <v>-3.3340000000000001</v>
      </c>
      <c r="V49" s="64">
        <v>0.88800000000000001</v>
      </c>
      <c r="W49" s="64">
        <v>15.016</v>
      </c>
      <c r="X49" s="21">
        <v>0.55455318407754095</v>
      </c>
      <c r="Y49" s="153">
        <v>1.7262010540702411E-2</v>
      </c>
      <c r="Z49" s="22">
        <v>6.6695287179754342E-2</v>
      </c>
    </row>
    <row r="50" spans="3:26" ht="14.25" customHeight="1">
      <c r="C50" s="1336">
        <v>45</v>
      </c>
      <c r="D50" s="1337">
        <v>90</v>
      </c>
      <c r="E50" s="1076">
        <v>1.5</v>
      </c>
      <c r="F50" s="8">
        <v>15</v>
      </c>
      <c r="G50" s="1040">
        <v>45</v>
      </c>
      <c r="H50" s="64">
        <v>27.868407925943668</v>
      </c>
      <c r="I50" s="21">
        <v>36.333441901837752</v>
      </c>
      <c r="J50" s="21">
        <v>0.82206381676251039</v>
      </c>
      <c r="K50" s="21">
        <v>0.19011334907784644</v>
      </c>
      <c r="L50" s="20">
        <v>0.12209172496682681</v>
      </c>
      <c r="M50" s="22">
        <v>3.2825688206787558E-2</v>
      </c>
      <c r="O50" s="481">
        <v>45</v>
      </c>
      <c r="P50" s="111">
        <v>90</v>
      </c>
      <c r="Q50" s="1076">
        <v>1.5</v>
      </c>
      <c r="R50" s="8">
        <v>15</v>
      </c>
      <c r="S50" s="1040">
        <v>45</v>
      </c>
      <c r="T50" s="967">
        <v>0.19011334907784644</v>
      </c>
      <c r="U50" s="152">
        <v>-3.3340000000000001</v>
      </c>
      <c r="V50" s="64">
        <v>0.88800000000000001</v>
      </c>
      <c r="W50" s="64">
        <v>15.016</v>
      </c>
      <c r="X50" s="21">
        <v>0.11130925675392084</v>
      </c>
      <c r="Y50" s="153">
        <v>2.116137558485379E-2</v>
      </c>
      <c r="Z50" s="22">
        <v>2.9926704350571116E-2</v>
      </c>
    </row>
    <row r="51" spans="3:26" ht="14.25" customHeight="1">
      <c r="C51" s="1336">
        <v>45</v>
      </c>
      <c r="D51" s="1337">
        <v>90</v>
      </c>
      <c r="E51" s="1076">
        <v>15.5</v>
      </c>
      <c r="F51" s="8">
        <v>30</v>
      </c>
      <c r="G51" s="1040">
        <v>75</v>
      </c>
      <c r="H51" s="64">
        <v>12.75044038752651</v>
      </c>
      <c r="I51" s="21">
        <v>22.89669606542401</v>
      </c>
      <c r="J51" s="21">
        <v>0.6442169798375823</v>
      </c>
      <c r="K51" s="21">
        <v>0.70785395838656084</v>
      </c>
      <c r="L51" s="20">
        <v>7.7223674745102323E-3</v>
      </c>
      <c r="M51" s="22">
        <v>5.6591388657122607E-3</v>
      </c>
      <c r="O51" s="481">
        <v>45</v>
      </c>
      <c r="P51" s="111">
        <v>90</v>
      </c>
      <c r="Q51" s="1076">
        <v>15.5</v>
      </c>
      <c r="R51" s="8">
        <v>30</v>
      </c>
      <c r="S51" s="1040">
        <v>75</v>
      </c>
      <c r="T51" s="967">
        <v>0.70785395838656084</v>
      </c>
      <c r="U51" s="152">
        <v>-3.3340000000000001</v>
      </c>
      <c r="V51" s="64">
        <v>0.88800000000000001</v>
      </c>
      <c r="W51" s="64">
        <v>15.016</v>
      </c>
      <c r="X51" s="21">
        <v>3.5650218610813585E-2</v>
      </c>
      <c r="Y51" s="153">
        <v>0</v>
      </c>
      <c r="Z51" s="22">
        <v>0</v>
      </c>
    </row>
    <row r="52" spans="3:26" ht="14.25" customHeight="1" thickBot="1">
      <c r="C52" s="1340">
        <v>45</v>
      </c>
      <c r="D52" s="1341">
        <v>90</v>
      </c>
      <c r="E52" s="1078">
        <v>65</v>
      </c>
      <c r="F52" s="11">
        <v>45</v>
      </c>
      <c r="G52" s="1042">
        <v>90</v>
      </c>
      <c r="H52" s="160">
        <v>9.0530446523498007</v>
      </c>
      <c r="I52" s="51">
        <v>16.167571903382598</v>
      </c>
      <c r="J52" s="51">
        <v>0.68365520304488459</v>
      </c>
      <c r="K52" s="51">
        <v>1.4430598865763187</v>
      </c>
      <c r="L52" s="55">
        <v>0</v>
      </c>
      <c r="M52" s="56">
        <v>0</v>
      </c>
      <c r="O52" s="484">
        <v>45</v>
      </c>
      <c r="P52" s="200">
        <v>90</v>
      </c>
      <c r="Q52" s="1078">
        <v>65</v>
      </c>
      <c r="R52" s="11">
        <v>45</v>
      </c>
      <c r="S52" s="1042">
        <v>90</v>
      </c>
      <c r="T52" s="968">
        <v>1.4430598865763187</v>
      </c>
      <c r="U52" s="154">
        <v>-3.3340000000000001</v>
      </c>
      <c r="V52" s="160">
        <v>0.88800000000000001</v>
      </c>
      <c r="W52" s="160">
        <v>15.016</v>
      </c>
      <c r="X52" s="51">
        <v>3.5650218610813585E-2</v>
      </c>
      <c r="Y52" s="155">
        <v>0</v>
      </c>
      <c r="Z52" s="56">
        <v>0</v>
      </c>
    </row>
    <row r="54" spans="3:26">
      <c r="N54" s="150"/>
    </row>
    <row r="55" spans="3:26">
      <c r="N55" s="150"/>
    </row>
    <row r="56" spans="3:26">
      <c r="N56" s="150"/>
    </row>
    <row r="57" spans="3:26">
      <c r="N57" s="150"/>
    </row>
    <row r="58" spans="3:26">
      <c r="N58" s="150"/>
    </row>
    <row r="59" spans="3:26">
      <c r="N59" s="150"/>
    </row>
    <row r="60" spans="3:26">
      <c r="N60" s="150"/>
    </row>
    <row r="61" spans="3:26">
      <c r="N61" s="150"/>
    </row>
    <row r="62" spans="3:26">
      <c r="N62" s="150"/>
    </row>
    <row r="63" spans="3:26">
      <c r="N63" s="150"/>
    </row>
    <row r="64" spans="3:26">
      <c r="N64" s="150"/>
    </row>
    <row r="65" spans="10:14">
      <c r="N65" s="150"/>
    </row>
    <row r="66" spans="10:14">
      <c r="N66" s="150"/>
    </row>
    <row r="67" spans="10:14">
      <c r="N67" s="150"/>
    </row>
    <row r="68" spans="10:14">
      <c r="N68" s="150"/>
    </row>
    <row r="69" spans="10:14">
      <c r="N69" s="150"/>
    </row>
    <row r="70" spans="10:14">
      <c r="N70" s="150"/>
    </row>
    <row r="71" spans="10:14">
      <c r="N71" s="150"/>
    </row>
    <row r="72" spans="10:14">
      <c r="N72" s="150"/>
    </row>
    <row r="73" spans="10:14">
      <c r="N73" s="150"/>
    </row>
    <row r="74" spans="10:14">
      <c r="N74" s="150"/>
    </row>
    <row r="75" spans="10:14">
      <c r="N75" s="150"/>
    </row>
    <row r="76" spans="10:14">
      <c r="N76" s="150"/>
    </row>
    <row r="77" spans="10:14">
      <c r="N77" s="150"/>
    </row>
    <row r="78" spans="10:14">
      <c r="J78" s="157"/>
      <c r="N78" s="150"/>
    </row>
    <row r="79" spans="10:14">
      <c r="N79" s="150"/>
    </row>
    <row r="80" spans="10:14">
      <c r="J80" s="157"/>
      <c r="N80" s="150"/>
    </row>
    <row r="81" spans="5:14">
      <c r="N81" s="150"/>
    </row>
    <row r="82" spans="5:14">
      <c r="J82" s="157"/>
      <c r="N82" s="150"/>
    </row>
    <row r="83" spans="5:14">
      <c r="N83" s="150"/>
    </row>
    <row r="84" spans="5:14">
      <c r="J84" s="157"/>
      <c r="N84" s="150"/>
    </row>
    <row r="85" spans="5:14">
      <c r="N85" s="150"/>
    </row>
    <row r="86" spans="5:14">
      <c r="J86" s="157"/>
      <c r="N86" s="150"/>
    </row>
    <row r="87" spans="5:14">
      <c r="N87" s="150"/>
    </row>
    <row r="88" spans="5:14">
      <c r="J88" s="157"/>
      <c r="N88" s="150"/>
    </row>
    <row r="89" spans="5:14">
      <c r="N89" s="150"/>
    </row>
    <row r="91" spans="5:14">
      <c r="E91" s="157"/>
    </row>
    <row r="93" spans="5:14">
      <c r="E93" s="157"/>
    </row>
  </sheetData>
  <hyperlinks>
    <hyperlink ref="N2" location="NOTES!A1" display="BACK" xr:uid="{00000000-0004-0000-0600-000000000000}"/>
  </hyperlinks>
  <pageMargins left="0.7" right="0.7" top="0.75" bottom="0.75" header="0.3" footer="0.3"/>
  <pageSetup paperSize="9"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88016A-179D-4148-BE3E-2423C3B1D60D}">
  <sheetPr codeName="Sheet31"/>
  <dimension ref="B2:T96"/>
  <sheetViews>
    <sheetView topLeftCell="A9" zoomScale="75" zoomScaleNormal="75" workbookViewId="0">
      <selection activeCell="F27" sqref="F27"/>
    </sheetView>
  </sheetViews>
  <sheetFormatPr defaultColWidth="9.33203125" defaultRowHeight="13.2"/>
  <cols>
    <col min="1" max="1" width="6.33203125" style="3" customWidth="1"/>
    <col min="2" max="2" width="6.6640625" style="3" customWidth="1"/>
    <col min="3" max="3" width="12.44140625" style="3" customWidth="1"/>
    <col min="4" max="4" width="13.44140625" style="3" customWidth="1"/>
    <col min="5" max="5" width="12.33203125" style="3" customWidth="1"/>
    <col min="6" max="6" width="14.5546875" style="3" customWidth="1"/>
    <col min="7" max="7" width="19.6640625" style="3" customWidth="1"/>
    <col min="8" max="8" width="17.33203125" style="3" customWidth="1"/>
    <col min="9" max="9" width="17" style="3" customWidth="1"/>
    <col min="10" max="10" width="21.5546875" style="3" customWidth="1"/>
    <col min="11" max="11" width="26.5546875" style="3" customWidth="1"/>
    <col min="12" max="12" width="20.5546875" style="3" customWidth="1"/>
    <col min="13" max="15" width="9.33203125" style="3"/>
    <col min="16" max="16" width="18.44140625" style="3" bestFit="1" customWidth="1"/>
    <col min="17" max="17" width="13.5546875" style="3" bestFit="1" customWidth="1"/>
    <col min="18" max="18" width="16.44140625" style="3" bestFit="1" customWidth="1"/>
    <col min="19" max="19" width="21.44140625" style="3" bestFit="1" customWidth="1"/>
    <col min="20" max="20" width="16.44140625" style="3" customWidth="1"/>
    <col min="21" max="16384" width="9.33203125" style="3"/>
  </cols>
  <sheetData>
    <row r="2" spans="3:12" ht="15">
      <c r="L2" s="412" t="s">
        <v>48</v>
      </c>
    </row>
    <row r="5" spans="3:12" ht="69" customHeight="1">
      <c r="C5" s="1352" t="s">
        <v>0</v>
      </c>
      <c r="D5" s="1353"/>
      <c r="E5" s="1353"/>
      <c r="F5" s="1353"/>
      <c r="G5" s="1353"/>
      <c r="H5" s="23"/>
      <c r="I5" s="23"/>
      <c r="J5" s="23"/>
      <c r="K5" s="23"/>
      <c r="L5" s="24"/>
    </row>
    <row r="6" spans="3:12" ht="13.8">
      <c r="C6" s="25"/>
      <c r="D6" s="26"/>
      <c r="E6" s="23"/>
      <c r="F6" s="23"/>
      <c r="G6" s="23"/>
      <c r="H6" s="23"/>
      <c r="I6" s="23"/>
      <c r="J6" s="23"/>
      <c r="K6" s="23"/>
      <c r="L6" s="24"/>
    </row>
    <row r="7" spans="3:12" ht="17.399999999999999">
      <c r="C7" s="1354"/>
      <c r="I7" s="1356"/>
      <c r="J7" s="1357"/>
      <c r="K7" s="1357"/>
      <c r="L7" s="1358"/>
    </row>
    <row r="8" spans="3:12" ht="17.399999999999999">
      <c r="C8" s="1354"/>
      <c r="I8" s="1359" t="s">
        <v>1</v>
      </c>
      <c r="J8" s="1359"/>
      <c r="K8" s="1359"/>
      <c r="L8" s="1360"/>
    </row>
    <row r="9" spans="3:12" ht="17.399999999999999">
      <c r="C9" s="1355"/>
      <c r="D9" s="27"/>
      <c r="E9" s="27"/>
      <c r="F9" s="27"/>
      <c r="G9" s="27"/>
      <c r="H9" s="27"/>
      <c r="I9" s="33"/>
      <c r="J9" s="33"/>
      <c r="K9" s="33"/>
      <c r="L9" s="34"/>
    </row>
    <row r="10" spans="3:12">
      <c r="C10" s="29"/>
      <c r="D10" s="23"/>
      <c r="E10" s="23"/>
      <c r="F10" s="23"/>
      <c r="G10" s="23"/>
      <c r="H10" s="23"/>
      <c r="I10" s="23"/>
      <c r="J10" s="23"/>
      <c r="K10" s="23"/>
      <c r="L10" s="24"/>
    </row>
    <row r="11" spans="3:12" ht="42" customHeight="1">
      <c r="C11" s="30"/>
      <c r="D11" s="1361" t="s">
        <v>600</v>
      </c>
      <c r="E11" s="1361"/>
      <c r="F11" s="1361"/>
      <c r="G11" s="1361"/>
      <c r="H11" s="1361"/>
      <c r="I11" s="1361"/>
      <c r="J11" s="1361"/>
      <c r="L11" s="31"/>
    </row>
    <row r="12" spans="3:12">
      <c r="C12" s="32"/>
      <c r="D12" s="27"/>
      <c r="E12" s="27"/>
      <c r="F12" s="27"/>
      <c r="G12" s="27"/>
      <c r="H12" s="27"/>
      <c r="I12" s="27"/>
      <c r="J12" s="27"/>
      <c r="K12" s="27"/>
      <c r="L12" s="28"/>
    </row>
    <row r="13" spans="3:12" ht="17.100000000000001" customHeight="1"/>
    <row r="14" spans="3:12" ht="18.75" customHeight="1">
      <c r="C14" s="43" t="s">
        <v>659</v>
      </c>
      <c r="D14" s="43"/>
      <c r="I14" s="350"/>
    </row>
    <row r="15" spans="3:12" ht="18.75" customHeight="1">
      <c r="C15" s="43"/>
      <c r="D15" s="43" t="s">
        <v>664</v>
      </c>
    </row>
    <row r="16" spans="3:12" ht="18.75" customHeight="1">
      <c r="C16" s="43"/>
      <c r="D16" s="43" t="s">
        <v>661</v>
      </c>
    </row>
    <row r="17" spans="3:20" ht="18.75" customHeight="1">
      <c r="C17" s="43"/>
      <c r="D17" s="43" t="s">
        <v>674</v>
      </c>
    </row>
    <row r="18" spans="3:20" ht="18.75" customHeight="1">
      <c r="C18" s="43"/>
      <c r="D18" s="43"/>
    </row>
    <row r="19" spans="3:20" ht="18.75" customHeight="1">
      <c r="C19" s="43" t="s">
        <v>630</v>
      </c>
      <c r="D19" s="43"/>
      <c r="L19" s="43" t="s">
        <v>631</v>
      </c>
    </row>
    <row r="20" spans="3:20" ht="17.25" customHeight="1" thickBot="1"/>
    <row r="21" spans="3:20" ht="19.5" customHeight="1" thickBot="1">
      <c r="C21" s="219" t="s">
        <v>50</v>
      </c>
      <c r="D21" s="220"/>
      <c r="E21" s="220"/>
      <c r="F21" s="220"/>
      <c r="G21" s="220" t="s">
        <v>51</v>
      </c>
      <c r="H21" s="221"/>
      <c r="I21" s="220"/>
      <c r="J21" s="266" t="s">
        <v>58</v>
      </c>
      <c r="L21" s="223" t="s">
        <v>50</v>
      </c>
      <c r="M21" s="224"/>
      <c r="N21" s="226"/>
      <c r="O21" s="224"/>
      <c r="P21" s="224" t="s">
        <v>51</v>
      </c>
      <c r="Q21" s="250"/>
      <c r="R21" s="250"/>
      <c r="S21" s="250"/>
      <c r="T21" s="225" t="s">
        <v>58</v>
      </c>
    </row>
    <row r="22" spans="3:20" ht="18">
      <c r="C22" s="238" t="s">
        <v>52</v>
      </c>
      <c r="D22" s="239" t="s">
        <v>53</v>
      </c>
      <c r="E22" s="249" t="s">
        <v>389</v>
      </c>
      <c r="F22" s="249"/>
      <c r="G22" s="249" t="s">
        <v>666</v>
      </c>
      <c r="H22" s="101"/>
      <c r="I22" s="126"/>
      <c r="J22" s="370"/>
      <c r="L22" s="241" t="s">
        <v>52</v>
      </c>
      <c r="M22" s="1046" t="s">
        <v>53</v>
      </c>
      <c r="N22" s="1047" t="s">
        <v>389</v>
      </c>
      <c r="O22" s="1048"/>
      <c r="P22" s="1047" t="s">
        <v>666</v>
      </c>
      <c r="Q22" s="1047" t="s">
        <v>666</v>
      </c>
      <c r="R22" s="1047" t="s">
        <v>666</v>
      </c>
      <c r="S22" s="1047" t="s">
        <v>666</v>
      </c>
      <c r="T22" s="260"/>
    </row>
    <row r="23" spans="3:20" ht="19.2">
      <c r="C23" s="1087" t="s">
        <v>54</v>
      </c>
      <c r="D23" s="1088" t="s">
        <v>55</v>
      </c>
      <c r="E23" s="1086" t="s">
        <v>61</v>
      </c>
      <c r="F23" s="204"/>
      <c r="G23" s="1086" t="s">
        <v>782</v>
      </c>
      <c r="H23" s="27"/>
      <c r="I23" s="204"/>
      <c r="J23" s="261"/>
      <c r="L23" s="1087" t="s">
        <v>54</v>
      </c>
      <c r="M23" s="1088" t="s">
        <v>55</v>
      </c>
      <c r="N23" s="1086" t="s">
        <v>61</v>
      </c>
      <c r="O23" s="204"/>
      <c r="P23" s="1086" t="s">
        <v>66</v>
      </c>
      <c r="Q23" s="1086" t="s">
        <v>67</v>
      </c>
      <c r="R23" s="1086" t="s">
        <v>68</v>
      </c>
      <c r="S23" s="1086" t="s">
        <v>69</v>
      </c>
      <c r="T23" s="261"/>
    </row>
    <row r="24" spans="3:20" ht="14.25" customHeight="1">
      <c r="C24" s="666">
        <v>0</v>
      </c>
      <c r="D24" s="1043">
        <v>0</v>
      </c>
      <c r="E24" s="1043">
        <v>1.4999999999999999E-2</v>
      </c>
      <c r="F24" s="1043"/>
      <c r="G24" s="1081">
        <v>0.82359246235648997</v>
      </c>
      <c r="H24" s="1011"/>
      <c r="I24" s="1044"/>
      <c r="J24" s="83"/>
      <c r="L24" s="666">
        <v>0</v>
      </c>
      <c r="M24" s="1051">
        <v>0</v>
      </c>
      <c r="N24" s="1049">
        <v>0.15</v>
      </c>
      <c r="O24" s="1044"/>
      <c r="P24" s="1055">
        <v>0.45031729633438899</v>
      </c>
      <c r="Q24" s="1055">
        <v>0.34984660600170298</v>
      </c>
      <c r="R24" s="1056">
        <v>0.27562104796380399</v>
      </c>
      <c r="S24" s="1055">
        <v>0.54725864505167199</v>
      </c>
      <c r="T24" s="83"/>
    </row>
    <row r="25" spans="3:20" ht="14.25" customHeight="1">
      <c r="C25" s="666">
        <v>0</v>
      </c>
      <c r="D25" s="1043">
        <v>0</v>
      </c>
      <c r="E25" s="1043">
        <v>1.5</v>
      </c>
      <c r="F25" s="1043"/>
      <c r="G25" s="1081">
        <v>0.22133683746466301</v>
      </c>
      <c r="H25" s="1011"/>
      <c r="I25" s="1044"/>
      <c r="J25" s="83"/>
      <c r="L25" s="666">
        <v>0</v>
      </c>
      <c r="M25" s="1051">
        <v>0</v>
      </c>
      <c r="N25" s="1049">
        <v>1.5</v>
      </c>
      <c r="O25" s="1043"/>
      <c r="P25" s="1055">
        <v>0.22841202114241699</v>
      </c>
      <c r="Q25" s="1055">
        <v>0.19318646542485901</v>
      </c>
      <c r="R25" s="1056">
        <v>0.154451130122291</v>
      </c>
      <c r="S25" s="1055">
        <v>0.28831729454618499</v>
      </c>
      <c r="T25" s="83"/>
    </row>
    <row r="26" spans="3:20" ht="14.25" customHeight="1">
      <c r="C26" s="666">
        <v>0</v>
      </c>
      <c r="D26" s="1043">
        <v>0</v>
      </c>
      <c r="E26" s="1043">
        <v>15.5</v>
      </c>
      <c r="F26" s="1043"/>
      <c r="G26" s="1081">
        <v>8.7767417104015602E-2</v>
      </c>
      <c r="H26" s="1011"/>
      <c r="I26" s="1044"/>
      <c r="J26" s="83"/>
      <c r="L26" s="666">
        <v>0</v>
      </c>
      <c r="M26" s="1051">
        <v>0</v>
      </c>
      <c r="N26" s="1049">
        <v>15</v>
      </c>
      <c r="O26" s="1043"/>
      <c r="P26" s="1055">
        <v>9.2281202697494305E-2</v>
      </c>
      <c r="Q26" s="1055">
        <v>8.0621050156111498E-2</v>
      </c>
      <c r="R26" s="1056">
        <v>6.5545865003569306E-2</v>
      </c>
      <c r="S26" s="1055">
        <v>0.11777142410425</v>
      </c>
      <c r="T26" s="83"/>
    </row>
    <row r="27" spans="3:20" ht="14.25" customHeight="1">
      <c r="C27" s="666">
        <v>0</v>
      </c>
      <c r="D27" s="1043">
        <v>0</v>
      </c>
      <c r="E27" s="1043">
        <v>65</v>
      </c>
      <c r="F27" s="1043"/>
      <c r="G27" s="1081">
        <v>2.78460017036198E-2</v>
      </c>
      <c r="H27" s="1011"/>
      <c r="I27" s="1044"/>
      <c r="J27" s="83"/>
      <c r="L27" s="666">
        <v>0</v>
      </c>
      <c r="M27" s="1051">
        <v>0</v>
      </c>
      <c r="N27" s="1049">
        <v>75</v>
      </c>
      <c r="O27" s="1043"/>
      <c r="P27" s="1055">
        <v>2.28999258001692E-2</v>
      </c>
      <c r="Q27" s="1055">
        <v>1.93832471481085E-2</v>
      </c>
      <c r="R27" s="1056">
        <v>1.34166051463987E-2</v>
      </c>
      <c r="S27" s="1055">
        <v>3.7866568376838397E-2</v>
      </c>
      <c r="T27" s="83"/>
    </row>
    <row r="28" spans="3:20" ht="14.25" customHeight="1">
      <c r="C28" s="666">
        <v>45</v>
      </c>
      <c r="D28" s="1043">
        <v>0</v>
      </c>
      <c r="E28" s="1043">
        <v>1.4999999999999999E-2</v>
      </c>
      <c r="F28" s="1043"/>
      <c r="G28" s="1081">
        <v>1.3408631499394199</v>
      </c>
      <c r="H28" s="1011"/>
      <c r="I28" s="1044"/>
      <c r="J28" s="83"/>
      <c r="L28" s="666">
        <v>45</v>
      </c>
      <c r="M28" s="1051">
        <v>0</v>
      </c>
      <c r="N28" s="1049">
        <v>0.15</v>
      </c>
      <c r="O28" s="1043"/>
      <c r="P28" s="1055">
        <v>1.1034285868385201</v>
      </c>
      <c r="Q28" s="1055">
        <v>0.989409029538037</v>
      </c>
      <c r="R28" s="1056">
        <v>0.843052633976205</v>
      </c>
      <c r="S28" s="1055">
        <v>1.1838601494285299</v>
      </c>
      <c r="T28" s="83"/>
    </row>
    <row r="29" spans="3:20" ht="14.25" customHeight="1">
      <c r="C29" s="666">
        <v>45</v>
      </c>
      <c r="D29" s="1043">
        <v>0</v>
      </c>
      <c r="E29" s="1043">
        <v>1.5</v>
      </c>
      <c r="F29" s="1043"/>
      <c r="G29" s="1081">
        <v>0.61818043739543205</v>
      </c>
      <c r="H29" s="1011"/>
      <c r="I29" s="1044"/>
      <c r="J29" s="83"/>
      <c r="L29" s="666">
        <v>45</v>
      </c>
      <c r="M29" s="1051">
        <v>0</v>
      </c>
      <c r="N29" s="1049">
        <v>1.5</v>
      </c>
      <c r="O29" s="1043"/>
      <c r="P29" s="1055">
        <v>0.69542555402274997</v>
      </c>
      <c r="Q29" s="1055">
        <v>0.54401051641197196</v>
      </c>
      <c r="R29" s="1056">
        <v>0.42719999058527303</v>
      </c>
      <c r="S29" s="1055">
        <v>0.71742556880470199</v>
      </c>
      <c r="T29" s="83"/>
    </row>
    <row r="30" spans="3:20" ht="14.25" customHeight="1">
      <c r="C30" s="666">
        <v>45</v>
      </c>
      <c r="D30" s="1043">
        <v>0</v>
      </c>
      <c r="E30" s="1043">
        <v>15.5</v>
      </c>
      <c r="F30" s="1043"/>
      <c r="G30" s="1081">
        <v>0.15246359238954399</v>
      </c>
      <c r="H30" s="1011"/>
      <c r="I30" s="1044"/>
      <c r="J30" s="83"/>
      <c r="L30" s="666">
        <v>45</v>
      </c>
      <c r="M30" s="1051">
        <v>0</v>
      </c>
      <c r="N30" s="1049">
        <v>15</v>
      </c>
      <c r="O30" s="1043"/>
      <c r="P30" s="1055">
        <v>0.17146464947953999</v>
      </c>
      <c r="Q30" s="1055">
        <v>0.147787966038219</v>
      </c>
      <c r="R30" s="1056">
        <v>0.122977437298063</v>
      </c>
      <c r="S30" s="1055">
        <v>0.197634572269517</v>
      </c>
      <c r="T30" s="83"/>
    </row>
    <row r="31" spans="3:20" ht="14.25" customHeight="1">
      <c r="C31" s="666">
        <v>45</v>
      </c>
      <c r="D31" s="1043">
        <v>0</v>
      </c>
      <c r="E31" s="1043">
        <v>65</v>
      </c>
      <c r="F31" s="1043"/>
      <c r="G31" s="1081">
        <v>0</v>
      </c>
      <c r="H31" s="1011"/>
      <c r="I31" s="1044"/>
      <c r="J31" s="83"/>
      <c r="L31" s="666">
        <v>45</v>
      </c>
      <c r="M31" s="1051">
        <v>0</v>
      </c>
      <c r="N31" s="1049">
        <v>75</v>
      </c>
      <c r="O31" s="1043"/>
      <c r="P31" s="1055">
        <v>0</v>
      </c>
      <c r="Q31" s="1055">
        <v>0</v>
      </c>
      <c r="R31" s="1056">
        <v>0</v>
      </c>
      <c r="S31" s="1055">
        <v>0</v>
      </c>
      <c r="T31" s="83"/>
    </row>
    <row r="32" spans="3:20" ht="14.25" customHeight="1">
      <c r="C32" s="666">
        <v>87.5</v>
      </c>
      <c r="D32" s="1043">
        <v>0</v>
      </c>
      <c r="E32" s="1043">
        <v>1.4999999999999999E-2</v>
      </c>
      <c r="F32" s="1043"/>
      <c r="G32" s="1081">
        <v>0.59182706246033601</v>
      </c>
      <c r="H32" s="1011"/>
      <c r="I32" s="1044"/>
      <c r="J32" s="83"/>
      <c r="L32" s="666">
        <v>87.5</v>
      </c>
      <c r="M32" s="1051">
        <v>0</v>
      </c>
      <c r="N32" s="1049">
        <v>0.15</v>
      </c>
      <c r="O32" s="1043"/>
      <c r="P32" s="1055">
        <v>0.14222556426546701</v>
      </c>
      <c r="Q32" s="1055">
        <v>0.194130827791796</v>
      </c>
      <c r="R32" s="1057">
        <v>0.53516691173328801</v>
      </c>
      <c r="S32" s="1055">
        <v>0.159055634895199</v>
      </c>
      <c r="T32" s="83"/>
    </row>
    <row r="33" spans="3:20" ht="14.25" customHeight="1">
      <c r="C33" s="666">
        <v>87.5</v>
      </c>
      <c r="D33" s="1043">
        <v>0</v>
      </c>
      <c r="E33" s="1043">
        <v>1.5</v>
      </c>
      <c r="F33" s="1043"/>
      <c r="G33" s="1081">
        <v>0.20290224995673101</v>
      </c>
      <c r="H33" s="1011"/>
      <c r="I33" s="1044"/>
      <c r="J33" s="83"/>
      <c r="L33" s="666">
        <v>87.5</v>
      </c>
      <c r="M33" s="1051">
        <v>0</v>
      </c>
      <c r="N33" s="1049">
        <v>1.5</v>
      </c>
      <c r="O33" s="1043"/>
      <c r="P33" s="1055">
        <v>7.2206012683588006E-2</v>
      </c>
      <c r="Q33" s="1055">
        <v>0.12630074896916099</v>
      </c>
      <c r="R33" s="1057">
        <v>0.35973231904394098</v>
      </c>
      <c r="S33" s="1055">
        <v>9.3300749147975204E-2</v>
      </c>
      <c r="T33" s="83"/>
    </row>
    <row r="34" spans="3:20" ht="14.25" customHeight="1">
      <c r="C34" s="666">
        <v>87.5</v>
      </c>
      <c r="D34" s="1043">
        <v>0</v>
      </c>
      <c r="E34" s="1043">
        <v>15.5</v>
      </c>
      <c r="F34" s="1043"/>
      <c r="G34" s="1081">
        <v>7.3399685319515101E-2</v>
      </c>
      <c r="H34" s="1011"/>
      <c r="I34" s="1044"/>
      <c r="J34" s="83"/>
      <c r="L34" s="666">
        <v>87.5</v>
      </c>
      <c r="M34" s="1051">
        <v>0</v>
      </c>
      <c r="N34" s="1049">
        <v>15</v>
      </c>
      <c r="O34" s="1043"/>
      <c r="P34" s="1055">
        <v>5.8105251692554902E-3</v>
      </c>
      <c r="Q34" s="1055">
        <v>6.11308260075418E-2</v>
      </c>
      <c r="R34" s="1057">
        <v>0.13850676144771901</v>
      </c>
      <c r="S34" s="1055">
        <v>2.4055638795053898E-2</v>
      </c>
      <c r="T34" s="83"/>
    </row>
    <row r="35" spans="3:20" ht="14.25" customHeight="1">
      <c r="C35" s="666">
        <v>87.5</v>
      </c>
      <c r="D35" s="1043">
        <v>0</v>
      </c>
      <c r="E35" s="1043">
        <v>65</v>
      </c>
      <c r="F35" s="1043"/>
      <c r="G35" s="1081">
        <v>0</v>
      </c>
      <c r="H35" s="1011"/>
      <c r="I35" s="1044"/>
      <c r="J35" s="83"/>
      <c r="L35" s="666">
        <v>87.5</v>
      </c>
      <c r="M35" s="1051">
        <v>0</v>
      </c>
      <c r="N35" s="1049">
        <v>75</v>
      </c>
      <c r="O35" s="1043"/>
      <c r="P35" s="1055">
        <v>0</v>
      </c>
      <c r="Q35" s="1055">
        <v>0</v>
      </c>
      <c r="R35" s="1057">
        <v>3.8699777170804299E-2</v>
      </c>
      <c r="S35" s="1055">
        <v>0</v>
      </c>
      <c r="T35" s="83"/>
    </row>
    <row r="36" spans="3:20" ht="14.25" customHeight="1">
      <c r="C36" s="666">
        <v>-45</v>
      </c>
      <c r="D36" s="1043">
        <v>0</v>
      </c>
      <c r="E36" s="1043">
        <v>1.4999999999999999E-2</v>
      </c>
      <c r="F36" s="1043"/>
      <c r="G36" s="1081">
        <v>0.83358194996250001</v>
      </c>
      <c r="H36" s="1011"/>
      <c r="I36" s="1044"/>
      <c r="J36" s="83"/>
      <c r="L36" s="666">
        <v>-45</v>
      </c>
      <c r="M36" s="1051">
        <v>0</v>
      </c>
      <c r="N36" s="1049">
        <v>0.15</v>
      </c>
      <c r="O36" s="1043"/>
      <c r="P36" s="1055">
        <v>0.74214736927212499</v>
      </c>
      <c r="Q36" s="1055">
        <v>0.64186617877071095</v>
      </c>
      <c r="R36" s="1056">
        <v>0.63252629502490898</v>
      </c>
      <c r="S36" s="1055">
        <v>0.69239249149596305</v>
      </c>
      <c r="T36" s="83"/>
    </row>
    <row r="37" spans="3:20" ht="14.25" customHeight="1">
      <c r="C37" s="666">
        <v>-45</v>
      </c>
      <c r="D37" s="1043">
        <v>0</v>
      </c>
      <c r="E37" s="1043">
        <v>1.5</v>
      </c>
      <c r="F37" s="1043"/>
      <c r="G37" s="1081">
        <v>0.502562399953846</v>
      </c>
      <c r="H37" s="1011"/>
      <c r="I37" s="1044"/>
      <c r="J37" s="83"/>
      <c r="L37" s="666">
        <v>-45</v>
      </c>
      <c r="M37" s="1051">
        <v>0</v>
      </c>
      <c r="N37" s="1049">
        <v>1.5</v>
      </c>
      <c r="O37" s="1043"/>
      <c r="P37" s="1055">
        <v>0.52771277179485099</v>
      </c>
      <c r="Q37" s="1055">
        <v>0.48565714213835298</v>
      </c>
      <c r="R37" s="1056">
        <v>0.46607217593443401</v>
      </c>
      <c r="S37" s="1055">
        <v>0.50165713969679804</v>
      </c>
      <c r="T37" s="83"/>
    </row>
    <row r="38" spans="3:20" ht="14.25" customHeight="1">
      <c r="C38" s="666">
        <v>-45</v>
      </c>
      <c r="D38" s="1043">
        <v>0</v>
      </c>
      <c r="E38" s="1043">
        <v>15.5</v>
      </c>
      <c r="F38" s="1043"/>
      <c r="G38" s="1081">
        <v>0.20908276451055299</v>
      </c>
      <c r="H38" s="1011"/>
      <c r="I38" s="1044"/>
      <c r="J38" s="83"/>
      <c r="L38" s="666">
        <v>-45</v>
      </c>
      <c r="M38" s="1051">
        <v>0</v>
      </c>
      <c r="N38" s="1049">
        <v>15</v>
      </c>
      <c r="O38" s="1043"/>
      <c r="P38" s="1055">
        <v>0.22323908943235601</v>
      </c>
      <c r="Q38" s="1055">
        <v>0.214918778761096</v>
      </c>
      <c r="R38" s="1056">
        <v>0.20167367540813499</v>
      </c>
      <c r="S38" s="1055">
        <v>0.21889923935113501</v>
      </c>
      <c r="T38" s="83"/>
    </row>
    <row r="39" spans="3:20" ht="14.25" customHeight="1">
      <c r="C39" s="666">
        <v>-45</v>
      </c>
      <c r="D39" s="1043">
        <v>0</v>
      </c>
      <c r="E39" s="1043">
        <v>65</v>
      </c>
      <c r="F39" s="1043"/>
      <c r="G39" s="1081">
        <v>2.67305029813346E-2</v>
      </c>
      <c r="H39" s="1011"/>
      <c r="I39" s="1044"/>
      <c r="J39" s="83"/>
      <c r="L39" s="666">
        <v>-45</v>
      </c>
      <c r="M39" s="1051">
        <v>0</v>
      </c>
      <c r="N39" s="1049">
        <v>75</v>
      </c>
      <c r="O39" s="1043"/>
      <c r="P39" s="1055">
        <v>2.17998523541118E-2</v>
      </c>
      <c r="Q39" s="1055">
        <v>9.1830979823018001E-3</v>
      </c>
      <c r="R39" s="1056">
        <v>7.2498142676268498E-3</v>
      </c>
      <c r="S39" s="1055">
        <v>1.731653065726E-2</v>
      </c>
      <c r="T39" s="83"/>
    </row>
    <row r="40" spans="3:20" ht="14.25" customHeight="1">
      <c r="C40" s="666">
        <v>-87.5</v>
      </c>
      <c r="D40" s="1043">
        <v>0</v>
      </c>
      <c r="E40" s="1043">
        <v>1.4999999999999999E-2</v>
      </c>
      <c r="F40" s="1043"/>
      <c r="G40" s="1081">
        <v>0</v>
      </c>
      <c r="H40" s="1011"/>
      <c r="I40" s="1044"/>
      <c r="J40" s="83"/>
      <c r="L40" s="666">
        <v>-87.5</v>
      </c>
      <c r="M40" s="1051">
        <v>0</v>
      </c>
      <c r="N40" s="1049">
        <v>0.15</v>
      </c>
      <c r="O40" s="1043"/>
      <c r="P40" s="1055">
        <v>0</v>
      </c>
      <c r="Q40" s="1055">
        <v>0</v>
      </c>
      <c r="R40" s="1056">
        <v>0</v>
      </c>
      <c r="S40" s="1055">
        <v>0</v>
      </c>
      <c r="T40" s="83"/>
    </row>
    <row r="41" spans="3:20" ht="14.25" customHeight="1">
      <c r="C41" s="666">
        <v>-87.5</v>
      </c>
      <c r="D41" s="1043">
        <v>0</v>
      </c>
      <c r="E41" s="1043">
        <v>1.5</v>
      </c>
      <c r="F41" s="1043"/>
      <c r="G41" s="1081">
        <v>0</v>
      </c>
      <c r="H41" s="1011"/>
      <c r="I41" s="1044"/>
      <c r="J41" s="83"/>
      <c r="L41" s="666">
        <v>-87.5</v>
      </c>
      <c r="M41" s="1051">
        <v>0</v>
      </c>
      <c r="N41" s="1049">
        <v>1.5</v>
      </c>
      <c r="O41" s="1043"/>
      <c r="P41" s="1055">
        <v>0</v>
      </c>
      <c r="Q41" s="1055">
        <v>0</v>
      </c>
      <c r="R41" s="1056">
        <v>0</v>
      </c>
      <c r="S41" s="1055">
        <v>0</v>
      </c>
      <c r="T41" s="83"/>
    </row>
    <row r="42" spans="3:20" ht="14.25" customHeight="1">
      <c r="C42" s="666">
        <v>-87.5</v>
      </c>
      <c r="D42" s="1043">
        <v>0</v>
      </c>
      <c r="E42" s="1043">
        <v>15.5</v>
      </c>
      <c r="F42" s="1043"/>
      <c r="G42" s="1081">
        <v>0</v>
      </c>
      <c r="H42" s="1011"/>
      <c r="I42" s="1044"/>
      <c r="J42" s="83"/>
      <c r="L42" s="666">
        <v>-87.5</v>
      </c>
      <c r="M42" s="1051">
        <v>0</v>
      </c>
      <c r="N42" s="1049">
        <v>15</v>
      </c>
      <c r="O42" s="1043"/>
      <c r="P42" s="1055">
        <v>0</v>
      </c>
      <c r="Q42" s="1055">
        <v>0</v>
      </c>
      <c r="R42" s="1056">
        <v>0</v>
      </c>
      <c r="S42" s="1055">
        <v>0</v>
      </c>
      <c r="T42" s="83"/>
    </row>
    <row r="43" spans="3:20" ht="14.25" customHeight="1">
      <c r="C43" s="666">
        <v>-87.5</v>
      </c>
      <c r="D43" s="1043">
        <v>0</v>
      </c>
      <c r="E43" s="1043">
        <v>65</v>
      </c>
      <c r="F43" s="1043"/>
      <c r="G43" s="1081">
        <v>0</v>
      </c>
      <c r="H43" s="1011"/>
      <c r="I43" s="1044"/>
      <c r="J43" s="83"/>
      <c r="L43" s="666">
        <v>-87.5</v>
      </c>
      <c r="M43" s="1051">
        <v>0</v>
      </c>
      <c r="N43" s="1049">
        <v>75</v>
      </c>
      <c r="O43" s="1043"/>
      <c r="P43" s="1055">
        <v>0</v>
      </c>
      <c r="Q43" s="1055">
        <v>0</v>
      </c>
      <c r="R43" s="1056">
        <v>0</v>
      </c>
      <c r="S43" s="1055">
        <v>0</v>
      </c>
      <c r="T43" s="83"/>
    </row>
    <row r="44" spans="3:20" ht="14.25" customHeight="1">
      <c r="C44" s="666">
        <v>45</v>
      </c>
      <c r="D44" s="1043">
        <v>-90</v>
      </c>
      <c r="E44" s="1043">
        <v>1.4999999999999999E-2</v>
      </c>
      <c r="F44" s="1043"/>
      <c r="G44" s="1081">
        <v>1.3334481124401401</v>
      </c>
      <c r="H44" s="1011"/>
      <c r="I44" s="1044"/>
      <c r="J44" s="83"/>
      <c r="L44" s="666">
        <v>45</v>
      </c>
      <c r="M44" s="1051">
        <v>-90</v>
      </c>
      <c r="N44" s="1049">
        <v>0.15</v>
      </c>
      <c r="O44" s="1043"/>
      <c r="P44" s="1055">
        <v>0.81157895427348403</v>
      </c>
      <c r="Q44" s="1055">
        <v>1.1575233283906901</v>
      </c>
      <c r="R44" s="1056">
        <v>0.89655937318850998</v>
      </c>
      <c r="S44" s="1055">
        <v>1.07235335734467</v>
      </c>
      <c r="T44" s="83"/>
    </row>
    <row r="45" spans="3:20" ht="14.25" customHeight="1">
      <c r="C45" s="666">
        <v>45</v>
      </c>
      <c r="D45" s="1043">
        <v>-90</v>
      </c>
      <c r="E45" s="1043">
        <v>1.5</v>
      </c>
      <c r="F45" s="1043"/>
      <c r="G45" s="1081">
        <v>0.630840587392548</v>
      </c>
      <c r="H45" s="1011"/>
      <c r="I45" s="1044"/>
      <c r="J45" s="83"/>
      <c r="L45" s="334">
        <v>45</v>
      </c>
      <c r="M45" s="1052">
        <v>-90</v>
      </c>
      <c r="N45" s="1049">
        <v>1.5</v>
      </c>
      <c r="O45" s="1043"/>
      <c r="P45" s="1055">
        <v>0.37519998698030899</v>
      </c>
      <c r="Q45" s="1055">
        <v>0.76159546157768698</v>
      </c>
      <c r="R45" s="1056">
        <v>0.56406916968938803</v>
      </c>
      <c r="S45" s="1055">
        <v>0.709010520436403</v>
      </c>
      <c r="T45" s="83"/>
    </row>
    <row r="46" spans="3:20" ht="14.25" customHeight="1">
      <c r="C46" s="666">
        <v>45</v>
      </c>
      <c r="D46" s="1043">
        <v>-90</v>
      </c>
      <c r="E46" s="1043">
        <v>15.5</v>
      </c>
      <c r="F46" s="1043"/>
      <c r="G46" s="1081">
        <v>0.122037714881048</v>
      </c>
      <c r="H46" s="1011"/>
      <c r="I46" s="1044"/>
      <c r="J46" s="83"/>
      <c r="L46" s="666">
        <v>45</v>
      </c>
      <c r="M46" s="1051">
        <v>-90</v>
      </c>
      <c r="N46" s="1049">
        <v>15</v>
      </c>
      <c r="O46" s="1043"/>
      <c r="P46" s="1055">
        <v>5.81669125442476E-2</v>
      </c>
      <c r="Q46" s="1055">
        <v>0.17576539398552499</v>
      </c>
      <c r="R46" s="1056">
        <v>0.14427818827944</v>
      </c>
      <c r="S46" s="1055">
        <v>0.12723908859789099</v>
      </c>
      <c r="T46" s="83"/>
    </row>
    <row r="47" spans="3:20" ht="14.25" customHeight="1">
      <c r="C47" s="666">
        <v>45</v>
      </c>
      <c r="D47" s="1043">
        <v>-90</v>
      </c>
      <c r="E47" s="1043">
        <v>65</v>
      </c>
      <c r="F47" s="1043"/>
      <c r="G47" s="1081">
        <v>0</v>
      </c>
      <c r="H47" s="1011"/>
      <c r="I47" s="1044"/>
      <c r="J47" s="83"/>
      <c r="L47" s="666">
        <v>45</v>
      </c>
      <c r="M47" s="1051">
        <v>-90</v>
      </c>
      <c r="N47" s="1049">
        <v>75</v>
      </c>
      <c r="O47" s="1043"/>
      <c r="P47" s="1055">
        <v>0</v>
      </c>
      <c r="Q47" s="1055">
        <v>0</v>
      </c>
      <c r="R47" s="1056">
        <v>0</v>
      </c>
      <c r="S47" s="1055">
        <v>0</v>
      </c>
      <c r="T47" s="83"/>
    </row>
    <row r="48" spans="3:20" ht="14.25" customHeight="1">
      <c r="C48" s="334">
        <v>-45</v>
      </c>
      <c r="D48" s="1045">
        <v>-90</v>
      </c>
      <c r="E48" s="1043">
        <v>1.4999999999999999E-2</v>
      </c>
      <c r="F48" s="1043"/>
      <c r="G48" s="1081">
        <v>0.79152631247476002</v>
      </c>
      <c r="H48" s="1011"/>
      <c r="I48" s="1044"/>
      <c r="J48" s="83"/>
      <c r="L48" s="666">
        <v>-45</v>
      </c>
      <c r="M48" s="1051">
        <v>-90</v>
      </c>
      <c r="N48" s="1049">
        <v>0.15</v>
      </c>
      <c r="O48" s="1043"/>
      <c r="P48" s="1055">
        <v>0.67758196346094501</v>
      </c>
      <c r="Q48" s="1055">
        <v>0.66248723150288602</v>
      </c>
      <c r="R48" s="1056">
        <v>0.60809171418752905</v>
      </c>
      <c r="S48" s="1055">
        <v>0.63960151074784899</v>
      </c>
      <c r="T48" s="83"/>
    </row>
    <row r="49" spans="2:20" ht="14.25" customHeight="1">
      <c r="C49" s="666">
        <v>-45</v>
      </c>
      <c r="D49" s="1043">
        <v>-90</v>
      </c>
      <c r="E49" s="1043">
        <v>1.5</v>
      </c>
      <c r="F49" s="1043"/>
      <c r="G49" s="1081">
        <v>0.47039247495240399</v>
      </c>
      <c r="H49" s="1011"/>
      <c r="I49" s="1044"/>
      <c r="J49" s="83"/>
      <c r="L49" s="334">
        <v>-45</v>
      </c>
      <c r="M49" s="1052">
        <v>-90</v>
      </c>
      <c r="N49" s="1049">
        <v>1.5</v>
      </c>
      <c r="O49" s="1043"/>
      <c r="P49" s="1055">
        <v>0.492297755584375</v>
      </c>
      <c r="Q49" s="1055">
        <v>0.47146766817478702</v>
      </c>
      <c r="R49" s="1056">
        <v>0.447487214289153</v>
      </c>
      <c r="S49" s="1055">
        <v>0.47890224713155999</v>
      </c>
      <c r="T49" s="83"/>
    </row>
    <row r="50" spans="2:20" ht="14.25" customHeight="1">
      <c r="C50" s="666">
        <v>-45</v>
      </c>
      <c r="D50" s="1043">
        <v>-90</v>
      </c>
      <c r="E50" s="1043">
        <v>15.5</v>
      </c>
      <c r="F50" s="1043"/>
      <c r="G50" s="1081">
        <v>0.17424410558805101</v>
      </c>
      <c r="H50" s="1011"/>
      <c r="I50" s="1044"/>
      <c r="J50" s="83"/>
      <c r="L50" s="666">
        <v>-45</v>
      </c>
      <c r="M50" s="1051">
        <v>-90</v>
      </c>
      <c r="N50" s="1049">
        <v>15</v>
      </c>
      <c r="O50" s="1043"/>
      <c r="P50" s="1055">
        <v>0.19708871233234301</v>
      </c>
      <c r="Q50" s="1055">
        <v>0.17523908156454299</v>
      </c>
      <c r="R50" s="1056">
        <v>0.16074886319045301</v>
      </c>
      <c r="S50" s="1055">
        <v>0.182409012379633</v>
      </c>
      <c r="T50" s="83"/>
    </row>
    <row r="51" spans="2:20" ht="14.25" customHeight="1">
      <c r="C51" s="666">
        <v>-45</v>
      </c>
      <c r="D51" s="1043">
        <v>-90</v>
      </c>
      <c r="E51" s="1043">
        <v>65</v>
      </c>
      <c r="F51" s="1043"/>
      <c r="G51" s="1081">
        <v>3.1288252342477202E-2</v>
      </c>
      <c r="H51" s="1011"/>
      <c r="I51" s="1044"/>
      <c r="J51" s="83"/>
      <c r="L51" s="666">
        <v>-45</v>
      </c>
      <c r="M51" s="1051">
        <v>-90</v>
      </c>
      <c r="N51" s="1049">
        <v>75</v>
      </c>
      <c r="O51" s="1043"/>
      <c r="P51" s="1055">
        <v>2.67998513110305E-2</v>
      </c>
      <c r="Q51" s="1055">
        <v>2.1833210435623199E-2</v>
      </c>
      <c r="R51" s="1056">
        <v>1.5383246492457399E-2</v>
      </c>
      <c r="S51" s="1055">
        <v>2.1833210435623199E-2</v>
      </c>
      <c r="T51" s="83"/>
    </row>
    <row r="52" spans="2:20">
      <c r="C52" s="334">
        <v>45</v>
      </c>
      <c r="D52" s="1045">
        <v>90</v>
      </c>
      <c r="E52" s="1043">
        <v>1.4999999999999999E-2</v>
      </c>
      <c r="F52" s="1043"/>
      <c r="G52" s="1081">
        <v>0.506242099959615</v>
      </c>
      <c r="H52" s="1011"/>
      <c r="I52" s="1044"/>
      <c r="J52" s="83"/>
      <c r="L52" s="666">
        <v>45</v>
      </c>
      <c r="M52" s="1051">
        <v>90</v>
      </c>
      <c r="N52" s="1049">
        <v>0.15</v>
      </c>
      <c r="O52" s="1043"/>
      <c r="P52" s="1055">
        <v>0.11222556180733401</v>
      </c>
      <c r="Q52" s="1055">
        <v>0.29173233158248002</v>
      </c>
      <c r="R52" s="1056">
        <v>0.35043157838300698</v>
      </c>
      <c r="S52" s="1055">
        <v>0.189696240250012</v>
      </c>
      <c r="T52" s="83"/>
    </row>
    <row r="53" spans="2:20">
      <c r="C53" s="334">
        <v>45</v>
      </c>
      <c r="D53" s="1045">
        <v>90</v>
      </c>
      <c r="E53" s="1043">
        <v>1.5</v>
      </c>
      <c r="F53" s="1043"/>
      <c r="G53" s="1081">
        <v>0.12209172496682701</v>
      </c>
      <c r="H53" s="1011"/>
      <c r="I53" s="1044"/>
      <c r="J53" s="83"/>
      <c r="L53" s="334">
        <v>45</v>
      </c>
      <c r="M53" s="1052">
        <v>90</v>
      </c>
      <c r="N53" s="1049">
        <v>1.5</v>
      </c>
      <c r="O53" s="1043"/>
      <c r="P53" s="1055">
        <v>3.95458618314148E-2</v>
      </c>
      <c r="Q53" s="1055">
        <v>0.13026165332638601</v>
      </c>
      <c r="R53" s="1056">
        <v>0.18431728368379699</v>
      </c>
      <c r="S53" s="1055">
        <v>8.1451123744593901E-2</v>
      </c>
      <c r="T53" s="83"/>
    </row>
    <row r="54" spans="2:20">
      <c r="C54" s="666">
        <v>45</v>
      </c>
      <c r="D54" s="1043">
        <v>90</v>
      </c>
      <c r="E54" s="1043">
        <v>15.5</v>
      </c>
      <c r="F54" s="1043"/>
      <c r="G54" s="1081">
        <v>7.7223674745102297E-3</v>
      </c>
      <c r="H54" s="1011"/>
      <c r="I54" s="1044"/>
      <c r="J54" s="83"/>
      <c r="L54" s="666">
        <v>45</v>
      </c>
      <c r="M54" s="1051">
        <v>90</v>
      </c>
      <c r="N54" s="1049">
        <v>15</v>
      </c>
      <c r="O54" s="1043"/>
      <c r="P54" s="1055">
        <v>0</v>
      </c>
      <c r="Q54" s="1055">
        <v>1.07909752038934E-2</v>
      </c>
      <c r="R54" s="1056">
        <v>3.2281199223731002E-2</v>
      </c>
      <c r="S54" s="1055">
        <v>4.5654124673291203E-3</v>
      </c>
      <c r="T54" s="83"/>
    </row>
    <row r="55" spans="2:20">
      <c r="C55" s="666">
        <v>45</v>
      </c>
      <c r="D55" s="1043">
        <v>90</v>
      </c>
      <c r="E55" s="1043">
        <v>65</v>
      </c>
      <c r="F55" s="1043"/>
      <c r="G55" s="1044">
        <v>0</v>
      </c>
      <c r="H55" s="1045"/>
      <c r="I55" s="1044"/>
      <c r="J55" s="143"/>
      <c r="K55" s="61"/>
      <c r="L55" s="666">
        <v>45</v>
      </c>
      <c r="M55" s="1051">
        <v>90</v>
      </c>
      <c r="N55" s="1049">
        <v>75</v>
      </c>
      <c r="O55" s="1043"/>
      <c r="P55" s="1055">
        <v>0</v>
      </c>
      <c r="Q55" s="1055">
        <v>0</v>
      </c>
      <c r="R55" s="1056">
        <v>0</v>
      </c>
      <c r="S55" s="1055">
        <v>0</v>
      </c>
      <c r="T55" s="83"/>
    </row>
    <row r="56" spans="2:20">
      <c r="C56" s="334">
        <v>45</v>
      </c>
      <c r="D56" s="1045">
        <v>-90</v>
      </c>
      <c r="E56" s="1043">
        <v>1.4999999999999999E-2</v>
      </c>
      <c r="F56" s="1043"/>
      <c r="G56" s="1081">
        <v>1.3334481124401401</v>
      </c>
      <c r="H56" s="1011"/>
      <c r="I56" s="1044"/>
      <c r="J56" s="83"/>
      <c r="L56" s="334">
        <v>45</v>
      </c>
      <c r="M56" s="1052">
        <v>-90</v>
      </c>
      <c r="N56" s="1050">
        <v>0.15</v>
      </c>
      <c r="O56" s="1011"/>
      <c r="P56" s="1055">
        <v>0.81157895427348403</v>
      </c>
      <c r="Q56" s="1055">
        <v>1.1575233283906901</v>
      </c>
      <c r="R56" s="1055">
        <v>0.89655937318850998</v>
      </c>
      <c r="S56" s="1055">
        <v>1.07235335734467</v>
      </c>
      <c r="T56" s="143"/>
    </row>
    <row r="57" spans="2:20">
      <c r="C57" s="334">
        <v>45</v>
      </c>
      <c r="D57" s="1045">
        <v>-90</v>
      </c>
      <c r="E57" s="1043">
        <v>1.5</v>
      </c>
      <c r="F57" s="1043"/>
      <c r="G57" s="1081">
        <v>0.630840587392548</v>
      </c>
      <c r="H57" s="1011"/>
      <c r="I57" s="1044"/>
      <c r="J57" s="83"/>
      <c r="L57" s="334">
        <v>45</v>
      </c>
      <c r="M57" s="1052">
        <v>-90</v>
      </c>
      <c r="N57" s="1050">
        <v>1.5</v>
      </c>
      <c r="O57" s="1011"/>
      <c r="P57" s="1055">
        <v>0.37519998698030899</v>
      </c>
      <c r="Q57" s="1055">
        <v>0.76159546157768698</v>
      </c>
      <c r="R57" s="1055">
        <v>0.56406916968938803</v>
      </c>
      <c r="S57" s="1055">
        <v>0.709010520436403</v>
      </c>
      <c r="T57" s="143"/>
    </row>
    <row r="58" spans="2:20">
      <c r="C58" s="666">
        <v>45</v>
      </c>
      <c r="D58" s="1043">
        <v>-90</v>
      </c>
      <c r="E58" s="1043">
        <v>15.5</v>
      </c>
      <c r="F58" s="1043"/>
      <c r="G58" s="1081">
        <v>0.122037714881048</v>
      </c>
      <c r="H58" s="1011"/>
      <c r="I58" s="1044"/>
      <c r="J58" s="83"/>
      <c r="L58" s="334">
        <v>45</v>
      </c>
      <c r="M58" s="1052">
        <v>-90</v>
      </c>
      <c r="N58" s="1050">
        <v>15</v>
      </c>
      <c r="O58" s="1011"/>
      <c r="P58" s="1055">
        <v>5.81669125442476E-2</v>
      </c>
      <c r="Q58" s="1055">
        <v>0.17576539398552499</v>
      </c>
      <c r="R58" s="1055">
        <v>0.14427818827944</v>
      </c>
      <c r="S58" s="1055">
        <v>0.12723908859789099</v>
      </c>
      <c r="T58" s="143"/>
    </row>
    <row r="59" spans="2:20" ht="13.8" thickBot="1">
      <c r="C59" s="1284">
        <v>45</v>
      </c>
      <c r="D59" s="119">
        <v>-90</v>
      </c>
      <c r="E59" s="119">
        <v>65</v>
      </c>
      <c r="F59" s="119"/>
      <c r="G59" s="163">
        <v>0</v>
      </c>
      <c r="H59" s="88"/>
      <c r="I59" s="163"/>
      <c r="J59" s="144"/>
      <c r="L59" s="1054">
        <v>45</v>
      </c>
      <c r="M59" s="1053">
        <v>-90</v>
      </c>
      <c r="N59" s="377">
        <v>75</v>
      </c>
      <c r="O59" s="127"/>
      <c r="P59" s="331">
        <v>0</v>
      </c>
      <c r="Q59" s="331">
        <v>0</v>
      </c>
      <c r="R59" s="331">
        <v>0</v>
      </c>
      <c r="S59" s="331">
        <v>0</v>
      </c>
      <c r="T59" s="144"/>
    </row>
    <row r="60" spans="2:20">
      <c r="B60" s="62"/>
    </row>
    <row r="61" spans="2:20">
      <c r="B61" s="62"/>
      <c r="P61" s="4"/>
      <c r="Q61" s="4"/>
      <c r="R61" s="4"/>
      <c r="S61" s="4"/>
    </row>
    <row r="62" spans="2:20">
      <c r="B62" s="62"/>
      <c r="P62" s="4"/>
      <c r="Q62" s="4"/>
      <c r="R62" s="4"/>
      <c r="S62" s="4"/>
    </row>
    <row r="63" spans="2:20">
      <c r="B63" s="62"/>
      <c r="P63" s="4"/>
      <c r="Q63" s="4"/>
      <c r="R63" s="4"/>
      <c r="S63" s="4"/>
    </row>
    <row r="64" spans="2:20">
      <c r="B64" s="2"/>
      <c r="P64" s="4"/>
      <c r="Q64" s="4"/>
      <c r="R64" s="4"/>
      <c r="S64" s="4"/>
    </row>
    <row r="65" spans="2:19">
      <c r="B65" s="2"/>
      <c r="P65" s="4"/>
      <c r="Q65" s="4"/>
      <c r="R65" s="4"/>
      <c r="S65" s="4"/>
    </row>
    <row r="66" spans="2:19">
      <c r="B66" s="2"/>
      <c r="P66" s="4"/>
      <c r="Q66" s="4"/>
      <c r="R66" s="4"/>
      <c r="S66" s="4"/>
    </row>
    <row r="67" spans="2:19">
      <c r="B67" s="2"/>
      <c r="P67" s="4"/>
      <c r="Q67" s="4"/>
      <c r="R67" s="4"/>
      <c r="S67" s="4"/>
    </row>
    <row r="68" spans="2:19">
      <c r="B68" s="2"/>
      <c r="P68" s="4"/>
      <c r="Q68" s="4"/>
      <c r="R68" s="4"/>
      <c r="S68" s="4"/>
    </row>
    <row r="69" spans="2:19">
      <c r="B69" s="2"/>
      <c r="P69" s="4"/>
      <c r="Q69" s="4"/>
      <c r="R69" s="4"/>
      <c r="S69" s="439"/>
    </row>
    <row r="70" spans="2:19">
      <c r="B70" s="2"/>
      <c r="P70" s="4"/>
      <c r="Q70" s="4"/>
      <c r="R70" s="4"/>
      <c r="S70" s="4"/>
    </row>
    <row r="71" spans="2:19">
      <c r="B71" s="2"/>
      <c r="P71" s="4"/>
      <c r="Q71" s="4"/>
      <c r="R71" s="4"/>
      <c r="S71" s="4"/>
    </row>
    <row r="72" spans="2:19">
      <c r="B72" s="2"/>
      <c r="P72" s="4"/>
      <c r="Q72" s="4"/>
      <c r="R72" s="4"/>
      <c r="S72" s="4"/>
    </row>
    <row r="73" spans="2:19">
      <c r="B73" s="2"/>
      <c r="P73" s="4"/>
      <c r="Q73" s="4"/>
      <c r="R73" s="4"/>
      <c r="S73" s="4"/>
    </row>
    <row r="74" spans="2:19">
      <c r="B74" s="2"/>
      <c r="P74" s="4"/>
      <c r="Q74" s="4"/>
      <c r="R74" s="4"/>
      <c r="S74" s="4"/>
    </row>
    <row r="75" spans="2:19">
      <c r="B75" s="2"/>
      <c r="P75" s="4"/>
      <c r="Q75" s="4"/>
      <c r="R75" s="4"/>
      <c r="S75" s="4"/>
    </row>
    <row r="76" spans="2:19">
      <c r="B76" s="62"/>
      <c r="P76" s="4"/>
      <c r="Q76" s="4"/>
      <c r="R76" s="4"/>
      <c r="S76" s="4"/>
    </row>
    <row r="77" spans="2:19">
      <c r="B77" s="62"/>
      <c r="P77" s="4"/>
      <c r="Q77" s="4"/>
      <c r="R77" s="4"/>
      <c r="S77" s="4"/>
    </row>
    <row r="78" spans="2:19">
      <c r="B78" s="62"/>
      <c r="P78" s="4"/>
      <c r="Q78" s="4"/>
      <c r="R78" s="4"/>
      <c r="S78" s="4"/>
    </row>
    <row r="79" spans="2:19">
      <c r="B79" s="62"/>
      <c r="P79" s="4"/>
      <c r="Q79" s="4"/>
      <c r="R79" s="4"/>
      <c r="S79" s="4"/>
    </row>
    <row r="80" spans="2:19">
      <c r="B80" s="2"/>
      <c r="P80" s="4"/>
      <c r="Q80" s="4"/>
      <c r="R80" s="4"/>
      <c r="S80" s="4"/>
    </row>
    <row r="81" spans="2:19">
      <c r="B81" s="4"/>
      <c r="P81" s="4"/>
      <c r="Q81" s="4"/>
      <c r="R81" s="4"/>
      <c r="S81" s="4"/>
    </row>
    <row r="82" spans="2:19">
      <c r="B82" s="2"/>
      <c r="P82" s="4"/>
      <c r="Q82" s="4"/>
      <c r="R82" s="4"/>
      <c r="S82" s="4"/>
    </row>
    <row r="83" spans="2:19">
      <c r="B83" s="2"/>
      <c r="P83" s="4"/>
      <c r="Q83" s="4"/>
      <c r="R83" s="4"/>
      <c r="S83" s="4"/>
    </row>
    <row r="84" spans="2:19">
      <c r="B84" s="2"/>
      <c r="P84" s="4"/>
      <c r="Q84" s="4"/>
      <c r="R84" s="4"/>
      <c r="S84" s="4"/>
    </row>
    <row r="85" spans="2:19">
      <c r="B85" s="4"/>
      <c r="P85" s="4"/>
      <c r="Q85" s="4"/>
      <c r="R85" s="4"/>
      <c r="S85" s="4"/>
    </row>
    <row r="86" spans="2:19">
      <c r="B86" s="2"/>
      <c r="P86" s="4"/>
      <c r="Q86" s="4"/>
      <c r="R86" s="4"/>
      <c r="S86" s="4"/>
    </row>
    <row r="87" spans="2:19">
      <c r="B87" s="2"/>
      <c r="P87" s="4"/>
      <c r="Q87" s="4"/>
      <c r="R87" s="4"/>
      <c r="S87" s="4"/>
    </row>
    <row r="88" spans="2:19">
      <c r="B88" s="2"/>
      <c r="P88" s="4"/>
      <c r="Q88" s="4"/>
      <c r="R88" s="4"/>
      <c r="S88" s="4"/>
    </row>
    <row r="89" spans="2:19">
      <c r="B89" s="4"/>
      <c r="P89" s="4"/>
      <c r="Q89" s="4"/>
      <c r="R89" s="4"/>
      <c r="S89" s="4"/>
    </row>
    <row r="90" spans="2:19">
      <c r="B90" s="2"/>
      <c r="P90" s="4"/>
      <c r="Q90" s="4"/>
      <c r="R90" s="4"/>
      <c r="S90" s="4"/>
    </row>
    <row r="91" spans="2:19">
      <c r="B91" s="2"/>
      <c r="P91" s="4"/>
      <c r="Q91" s="4"/>
      <c r="R91" s="4"/>
      <c r="S91" s="4"/>
    </row>
    <row r="92" spans="2:19">
      <c r="P92" s="4"/>
      <c r="Q92" s="4"/>
      <c r="R92" s="4"/>
      <c r="S92" s="4"/>
    </row>
    <row r="93" spans="2:19">
      <c r="P93" s="4"/>
      <c r="Q93" s="4"/>
      <c r="R93" s="4"/>
      <c r="S93" s="4"/>
    </row>
    <row r="94" spans="2:19">
      <c r="P94" s="4"/>
      <c r="Q94" s="4"/>
      <c r="R94" s="4"/>
      <c r="S94" s="4"/>
    </row>
    <row r="95" spans="2:19">
      <c r="P95" s="4"/>
      <c r="Q95" s="4"/>
      <c r="R95" s="4"/>
      <c r="S95" s="4"/>
    </row>
    <row r="96" spans="2:19">
      <c r="P96" s="4"/>
      <c r="Q96" s="4"/>
      <c r="R96" s="4"/>
      <c r="S96" s="4"/>
    </row>
  </sheetData>
  <mergeCells count="5">
    <mergeCell ref="C5:G5"/>
    <mergeCell ref="C7:C9"/>
    <mergeCell ref="I7:L7"/>
    <mergeCell ref="I8:L8"/>
    <mergeCell ref="D11:J11"/>
  </mergeCells>
  <hyperlinks>
    <hyperlink ref="L2" location="NOTES!A1" display="BACK" xr:uid="{00000000-0004-0000-0700-000000000000}"/>
  </hyperlinks>
  <pageMargins left="0.7" right="0.7" top="0.75" bottom="0.75" header="0.3" footer="0.3"/>
  <pageSetup paperSize="9" orientation="portrait" r:id="rId1"/>
  <headerFooter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0592EE-A38C-45A9-94B3-18E845196707}">
  <sheetPr codeName="Sheet12"/>
  <dimension ref="A1:BF39"/>
  <sheetViews>
    <sheetView topLeftCell="A5" zoomScale="75" zoomScaleNormal="75" workbookViewId="0">
      <selection activeCell="H13" sqref="H13"/>
    </sheetView>
  </sheetViews>
  <sheetFormatPr defaultColWidth="9.33203125" defaultRowHeight="13.2"/>
  <cols>
    <col min="1" max="1" width="11.6640625" style="3" customWidth="1"/>
    <col min="2" max="2" width="10.44140625" style="3" customWidth="1"/>
    <col min="3" max="3" width="13.33203125" style="3" customWidth="1"/>
    <col min="4" max="4" width="15.44140625" style="3" customWidth="1"/>
    <col min="5" max="5" width="19.33203125" style="3" customWidth="1"/>
    <col min="6" max="6" width="24.5546875" style="3" customWidth="1"/>
    <col min="7" max="7" width="16.5546875" style="3" customWidth="1"/>
    <col min="8" max="8" width="18.5546875" style="3" bestFit="1" customWidth="1"/>
    <col min="9" max="9" width="17.5546875" style="3" customWidth="1"/>
    <col min="10" max="10" width="16.33203125" style="3" bestFit="1" customWidth="1"/>
    <col min="11" max="11" width="21.5546875" style="3" bestFit="1" customWidth="1"/>
    <col min="12" max="12" width="18.5546875" style="3" customWidth="1"/>
    <col min="13" max="13" width="16.44140625" style="3" customWidth="1"/>
    <col min="14" max="14" width="16.5546875" style="3" customWidth="1"/>
    <col min="15" max="15" width="21.6640625" style="3" bestFit="1" customWidth="1"/>
    <col min="16" max="16" width="21.5546875" style="3" customWidth="1"/>
    <col min="17" max="17" width="16.88671875" style="3" bestFit="1" customWidth="1"/>
    <col min="18" max="18" width="19.44140625" style="3" customWidth="1"/>
    <col min="19" max="19" width="23.44140625" style="3" customWidth="1"/>
    <col min="20" max="20" width="23.33203125" style="3" customWidth="1"/>
    <col min="21" max="21" width="15.5546875" style="3" customWidth="1"/>
    <col min="22" max="22" width="16.5546875" style="3" bestFit="1" customWidth="1"/>
    <col min="23" max="23" width="23" style="3" customWidth="1"/>
    <col min="24" max="24" width="19.6640625" style="3" bestFit="1" customWidth="1"/>
    <col min="25" max="25" width="14.44140625" style="3" bestFit="1" customWidth="1"/>
    <col min="26" max="26" width="18.33203125" style="3" bestFit="1" customWidth="1"/>
    <col min="27" max="27" width="22.5546875" style="3" bestFit="1" customWidth="1"/>
    <col min="28" max="28" width="19.6640625" style="3" bestFit="1" customWidth="1"/>
    <col min="29" max="29" width="16.5546875" style="3" bestFit="1" customWidth="1"/>
    <col min="30" max="30" width="18.33203125" style="3" bestFit="1" customWidth="1"/>
    <col min="31" max="31" width="22.5546875" style="3" bestFit="1" customWidth="1"/>
    <col min="32" max="32" width="19.6640625" style="3" bestFit="1" customWidth="1"/>
    <col min="33" max="33" width="15.6640625" style="3" bestFit="1" customWidth="1"/>
    <col min="34" max="34" width="18.33203125" style="3" bestFit="1" customWidth="1"/>
    <col min="35" max="35" width="22.5546875" style="3" bestFit="1" customWidth="1"/>
    <col min="36" max="36" width="19.6640625" style="3" bestFit="1" customWidth="1"/>
    <col min="37" max="37" width="14.44140625" style="3" bestFit="1" customWidth="1"/>
    <col min="38" max="38" width="18.33203125" style="3" bestFit="1" customWidth="1"/>
    <col min="39" max="39" width="22.5546875" style="3" bestFit="1" customWidth="1"/>
    <col min="40" max="43" width="9.33203125" style="3"/>
    <col min="44" max="44" width="9.33203125" style="342"/>
    <col min="45" max="45" width="28.5546875" style="342" customWidth="1"/>
    <col min="46" max="47" width="9.33203125" style="342" customWidth="1"/>
    <col min="48" max="48" width="23.33203125" style="342" bestFit="1" customWidth="1"/>
    <col min="49" max="50" width="9.33203125" style="342" customWidth="1"/>
    <col min="51" max="51" width="9.33203125" style="342"/>
    <col min="52" max="52" width="21.6640625" style="342" customWidth="1"/>
    <col min="53" max="53" width="22.44140625" style="342" customWidth="1"/>
    <col min="54" max="54" width="19.44140625" style="342" customWidth="1"/>
    <col min="55" max="55" width="19" style="342" customWidth="1"/>
    <col min="56" max="58" width="18" style="342" bestFit="1" customWidth="1"/>
    <col min="59" max="16384" width="9.33203125" style="3"/>
  </cols>
  <sheetData>
    <row r="1" spans="1:18">
      <c r="A1" s="741"/>
    </row>
    <row r="2" spans="1:18" ht="15">
      <c r="N2" s="412" t="s">
        <v>48</v>
      </c>
    </row>
    <row r="5" spans="1:18" ht="69" customHeight="1">
      <c r="C5" s="1365" t="s">
        <v>0</v>
      </c>
      <c r="D5" s="1366"/>
      <c r="E5" s="1366"/>
      <c r="F5" s="1366"/>
      <c r="G5" s="1366"/>
      <c r="H5" s="1366"/>
      <c r="I5" s="712"/>
      <c r="J5" s="712"/>
      <c r="K5" s="712"/>
      <c r="L5" s="712"/>
      <c r="M5" s="712"/>
      <c r="N5" s="941"/>
    </row>
    <row r="6" spans="1:18" ht="13.8">
      <c r="C6" s="25"/>
      <c r="D6" s="26"/>
      <c r="E6" s="23"/>
      <c r="F6" s="23"/>
      <c r="G6" s="23"/>
      <c r="H6" s="23"/>
      <c r="I6" s="23"/>
      <c r="J6" s="23"/>
      <c r="K6" s="23"/>
      <c r="L6" s="23"/>
      <c r="M6" s="23"/>
      <c r="N6" s="24"/>
    </row>
    <row r="7" spans="1:18" ht="18" customHeight="1">
      <c r="C7" s="726"/>
      <c r="N7" s="31"/>
    </row>
    <row r="8" spans="1:18" ht="18" customHeight="1">
      <c r="C8" s="726"/>
      <c r="N8" s="31"/>
    </row>
    <row r="9" spans="1:18">
      <c r="C9" s="727"/>
      <c r="D9" s="27"/>
      <c r="E9" s="27"/>
      <c r="F9" s="27"/>
      <c r="G9" s="27"/>
      <c r="H9" s="27"/>
      <c r="I9" s="27"/>
      <c r="J9" s="27"/>
      <c r="K9" s="27"/>
      <c r="L9" s="27"/>
      <c r="M9" s="27"/>
      <c r="N9" s="28"/>
    </row>
    <row r="10" spans="1:18">
      <c r="C10" s="29"/>
      <c r="D10" s="23"/>
      <c r="E10" s="23"/>
      <c r="F10" s="23"/>
      <c r="G10" s="23"/>
      <c r="H10" s="23"/>
      <c r="I10" s="23"/>
      <c r="J10" s="23"/>
      <c r="K10" s="23"/>
      <c r="L10" s="23"/>
      <c r="M10" s="23"/>
      <c r="N10" s="24"/>
    </row>
    <row r="11" spans="1:18" ht="42.75" customHeight="1">
      <c r="C11" s="30"/>
      <c r="D11" s="1361" t="s">
        <v>600</v>
      </c>
      <c r="E11" s="1361"/>
      <c r="F11" s="1361"/>
      <c r="G11" s="1361"/>
      <c r="H11" s="1361"/>
      <c r="I11" s="1361"/>
      <c r="J11" s="1361"/>
      <c r="K11" s="1361"/>
      <c r="L11" s="407"/>
      <c r="M11" s="407"/>
      <c r="N11" s="942"/>
    </row>
    <row r="12" spans="1:18">
      <c r="C12" s="32"/>
      <c r="D12" s="27"/>
      <c r="E12" s="27"/>
      <c r="F12" s="27"/>
      <c r="G12" s="27"/>
      <c r="H12" s="27"/>
      <c r="I12" s="27"/>
      <c r="J12" s="27"/>
      <c r="K12" s="27"/>
      <c r="L12" s="27"/>
      <c r="M12" s="27"/>
      <c r="N12" s="28"/>
    </row>
    <row r="13" spans="1:18" ht="17.100000000000001" customHeight="1"/>
    <row r="14" spans="1:18" ht="17.100000000000001" customHeight="1">
      <c r="C14" s="815" t="s">
        <v>761</v>
      </c>
      <c r="D14" s="863"/>
      <c r="E14" s="863"/>
    </row>
    <row r="15" spans="1:18" ht="17.100000000000001" customHeight="1">
      <c r="C15" s="864"/>
      <c r="D15" s="864"/>
      <c r="E15" s="865"/>
      <c r="F15" s="5"/>
      <c r="G15" s="5"/>
      <c r="H15" s="5"/>
      <c r="J15" s="5"/>
      <c r="K15" s="5"/>
      <c r="L15" s="5"/>
      <c r="M15" s="5"/>
      <c r="N15" s="5"/>
      <c r="O15" s="5"/>
      <c r="P15" s="5"/>
      <c r="Q15" s="5"/>
    </row>
    <row r="16" spans="1:18" ht="17.100000000000001" customHeight="1">
      <c r="C16" s="863"/>
      <c r="D16" s="1322" t="s">
        <v>762</v>
      </c>
      <c r="E16" s="863"/>
      <c r="F16" s="7"/>
      <c r="G16" s="7"/>
      <c r="H16" s="7"/>
      <c r="J16" s="7"/>
      <c r="K16" s="7"/>
      <c r="L16" s="7"/>
      <c r="M16" s="7"/>
      <c r="N16" s="7"/>
      <c r="O16" s="7"/>
      <c r="P16" s="7"/>
      <c r="Q16" s="7"/>
      <c r="R16" s="7"/>
    </row>
    <row r="17" spans="1:58" ht="17.399999999999999">
      <c r="D17" s="35"/>
      <c r="R17" s="7"/>
    </row>
    <row r="18" spans="1:58" ht="21">
      <c r="C18" s="815"/>
      <c r="D18" s="35"/>
      <c r="P18" s="815"/>
      <c r="R18" s="7"/>
    </row>
    <row r="20" spans="1:58" ht="19.5" customHeight="1" thickBot="1">
      <c r="C20" s="1305"/>
      <c r="D20" s="1286"/>
      <c r="E20" s="1286"/>
      <c r="F20" s="1285"/>
      <c r="G20" s="1286"/>
      <c r="H20" s="1286"/>
      <c r="I20" s="1286"/>
      <c r="J20" s="1286"/>
      <c r="K20" s="1286"/>
      <c r="L20" s="1286"/>
      <c r="M20" s="1286"/>
      <c r="N20" s="1286"/>
      <c r="O20" s="1286"/>
      <c r="P20" s="1011"/>
      <c r="Q20" s="1011"/>
      <c r="R20" s="1011"/>
      <c r="S20" s="1011"/>
      <c r="T20" s="1011"/>
      <c r="U20" s="1011"/>
      <c r="V20" s="1011"/>
    </row>
    <row r="21" spans="1:58" ht="49.5" customHeight="1">
      <c r="A21" s="273"/>
      <c r="B21" s="273"/>
      <c r="C21" s="779" t="s">
        <v>52</v>
      </c>
      <c r="D21" s="780" t="s">
        <v>53</v>
      </c>
      <c r="E21" s="1321" t="s">
        <v>760</v>
      </c>
      <c r="F21" s="781" t="s">
        <v>79</v>
      </c>
      <c r="G21" s="126"/>
      <c r="H21" s="126"/>
      <c r="I21" s="126"/>
      <c r="J21" s="126"/>
      <c r="K21" s="126"/>
      <c r="L21" s="126"/>
      <c r="M21" s="126"/>
      <c r="N21" s="126"/>
      <c r="O21" s="126"/>
      <c r="P21" s="126"/>
      <c r="Q21" s="434"/>
      <c r="R21" s="1290"/>
      <c r="S21" s="1013"/>
      <c r="T21" s="1013"/>
      <c r="U21" s="1011"/>
      <c r="V21" s="1011"/>
    </row>
    <row r="22" spans="1:58" ht="24.75" customHeight="1">
      <c r="A22" s="273"/>
      <c r="B22" s="273"/>
      <c r="C22" s="401" t="s">
        <v>54</v>
      </c>
      <c r="D22" s="1293" t="s">
        <v>55</v>
      </c>
      <c r="E22" s="276" t="s">
        <v>393</v>
      </c>
      <c r="F22" s="1008" t="s">
        <v>393</v>
      </c>
      <c r="G22" s="1011"/>
      <c r="H22" s="1011"/>
      <c r="I22" s="1011"/>
      <c r="J22" s="1011"/>
      <c r="K22" s="1011"/>
      <c r="L22" s="1011"/>
      <c r="M22" s="1011"/>
      <c r="N22" s="1011"/>
      <c r="O22" s="1011"/>
      <c r="P22" s="1011"/>
      <c r="Q22" s="143"/>
      <c r="R22" s="1008"/>
      <c r="S22" s="1008"/>
      <c r="T22" s="1008"/>
      <c r="U22" s="1011"/>
      <c r="V22" s="1011"/>
      <c r="AZ22" s="174"/>
      <c r="BA22" s="174"/>
      <c r="BB22" s="174"/>
    </row>
    <row r="23" spans="1:58" ht="18.600000000000001" thickBot="1">
      <c r="A23" s="150"/>
      <c r="B23" s="408"/>
      <c r="C23" s="185"/>
      <c r="D23" s="127"/>
      <c r="E23" s="185"/>
      <c r="F23" s="71" t="s">
        <v>85</v>
      </c>
      <c r="G23" s="71" t="s">
        <v>86</v>
      </c>
      <c r="H23" s="71" t="s">
        <v>87</v>
      </c>
      <c r="I23" s="71" t="s">
        <v>88</v>
      </c>
      <c r="J23" s="71" t="s">
        <v>89</v>
      </c>
      <c r="K23" s="71" t="s">
        <v>90</v>
      </c>
      <c r="L23" s="71" t="s">
        <v>91</v>
      </c>
      <c r="M23" s="71" t="s">
        <v>92</v>
      </c>
      <c r="N23" s="71" t="s">
        <v>93</v>
      </c>
      <c r="O23" s="71" t="s">
        <v>94</v>
      </c>
      <c r="P23" s="71" t="s">
        <v>95</v>
      </c>
      <c r="Q23" s="345" t="s">
        <v>96</v>
      </c>
      <c r="R23" s="1296"/>
      <c r="S23" s="1296"/>
      <c r="T23" s="1296"/>
      <c r="U23" s="1297"/>
      <c r="V23" s="1297"/>
      <c r="W23" s="910"/>
      <c r="X23" s="910"/>
      <c r="Y23" s="910"/>
      <c r="Z23" s="910"/>
      <c r="AA23" s="910"/>
      <c r="AB23" s="910"/>
      <c r="AV23" s="174"/>
      <c r="AZ23" s="928"/>
      <c r="BA23" s="929"/>
      <c r="BB23" s="929"/>
      <c r="BC23" s="929"/>
      <c r="BD23" s="929"/>
      <c r="BE23" s="929"/>
      <c r="BF23" s="929"/>
    </row>
    <row r="24" spans="1:58">
      <c r="A24" s="150"/>
      <c r="B24" s="408"/>
      <c r="C24" s="1306">
        <v>0</v>
      </c>
      <c r="D24" s="1307">
        <v>0</v>
      </c>
      <c r="E24" s="1308">
        <v>298.97399999999999</v>
      </c>
      <c r="F24" s="1313">
        <v>299.65600000000001</v>
      </c>
      <c r="G24" s="1314">
        <v>300.42399999999998</v>
      </c>
      <c r="H24" s="1314">
        <v>300.82499999999999</v>
      </c>
      <c r="I24" s="1314">
        <v>300.77100000000002</v>
      </c>
      <c r="J24" s="1314">
        <v>300.05599999999998</v>
      </c>
      <c r="K24" s="1314">
        <v>298.21600000000001</v>
      </c>
      <c r="L24" s="1314">
        <v>296.99599999999998</v>
      </c>
      <c r="M24" s="1314">
        <v>296.97000000000003</v>
      </c>
      <c r="N24" s="1314">
        <v>297.56</v>
      </c>
      <c r="O24" s="1314">
        <v>298.27100000000002</v>
      </c>
      <c r="P24" s="1314">
        <v>298.89</v>
      </c>
      <c r="Q24" s="1315">
        <v>299.17200000000003</v>
      </c>
      <c r="R24" s="1296"/>
      <c r="S24" s="1296"/>
      <c r="T24" s="1296"/>
      <c r="U24" s="1297"/>
      <c r="V24" s="1297"/>
      <c r="W24" s="910"/>
      <c r="X24" s="910"/>
      <c r="Y24" s="910"/>
      <c r="Z24" s="910"/>
      <c r="AA24" s="910"/>
      <c r="AB24" s="910"/>
      <c r="AG24" s="150"/>
      <c r="AV24" s="174"/>
      <c r="AZ24" s="928"/>
      <c r="BA24" s="928"/>
      <c r="BB24" s="928"/>
      <c r="BC24" s="928"/>
      <c r="BD24" s="928"/>
      <c r="BE24" s="928"/>
      <c r="BF24" s="928"/>
    </row>
    <row r="25" spans="1:58">
      <c r="A25" s="150"/>
      <c r="B25" s="408"/>
      <c r="C25" s="9">
        <v>0</v>
      </c>
      <c r="D25" s="111">
        <v>-179.5</v>
      </c>
      <c r="E25" s="1309">
        <v>300.77333333333303</v>
      </c>
      <c r="F25" s="1316">
        <v>300.49733333333302</v>
      </c>
      <c r="G25" s="1310">
        <v>300.35266666666701</v>
      </c>
      <c r="H25" s="1311">
        <v>300.44900000000001</v>
      </c>
      <c r="I25" s="1310">
        <v>300.66966666666701</v>
      </c>
      <c r="J25" s="1310">
        <v>300.94900000000001</v>
      </c>
      <c r="K25" s="1311">
        <v>301.01333333333298</v>
      </c>
      <c r="L25" s="1310">
        <v>300.90633333333301</v>
      </c>
      <c r="M25" s="1310">
        <v>300.88533333333299</v>
      </c>
      <c r="N25" s="1311">
        <v>300.98599999999999</v>
      </c>
      <c r="O25" s="1310">
        <v>300.87799999999999</v>
      </c>
      <c r="P25" s="1310">
        <v>300.90533333333298</v>
      </c>
      <c r="Q25" s="1317">
        <v>300.767</v>
      </c>
      <c r="R25" s="1296"/>
      <c r="S25" s="1296"/>
      <c r="T25" s="1296"/>
      <c r="U25" s="1297"/>
      <c r="V25" s="1297"/>
      <c r="W25" s="910"/>
      <c r="X25" s="910"/>
      <c r="Y25" s="910"/>
      <c r="Z25" s="910"/>
      <c r="AA25" s="910"/>
      <c r="AB25" s="910"/>
      <c r="AG25" s="150"/>
      <c r="AV25" s="174"/>
      <c r="AZ25" s="928"/>
      <c r="BA25" s="928"/>
      <c r="BB25" s="928"/>
      <c r="BC25" s="928"/>
      <c r="BD25" s="928"/>
      <c r="BE25" s="928"/>
      <c r="BF25" s="930"/>
    </row>
    <row r="26" spans="1:58">
      <c r="A26" s="150"/>
      <c r="B26" s="408"/>
      <c r="C26" s="9">
        <v>0</v>
      </c>
      <c r="D26" s="111">
        <v>179.5</v>
      </c>
      <c r="E26" s="1309">
        <v>300.83</v>
      </c>
      <c r="F26" s="1316">
        <v>300.56133333333298</v>
      </c>
      <c r="G26" s="1310">
        <v>300.43799999999999</v>
      </c>
      <c r="H26" s="1311">
        <v>300.505</v>
      </c>
      <c r="I26" s="1310">
        <v>300.721</v>
      </c>
      <c r="J26" s="1310">
        <v>301.00099999999998</v>
      </c>
      <c r="K26" s="1311">
        <v>301.06</v>
      </c>
      <c r="L26" s="1310">
        <v>300.94633333333297</v>
      </c>
      <c r="M26" s="1310">
        <v>300.94133333333298</v>
      </c>
      <c r="N26" s="1311">
        <v>301.04066666666699</v>
      </c>
      <c r="O26" s="1310">
        <v>300.93866666666702</v>
      </c>
      <c r="P26" s="1310">
        <v>300.97800000000001</v>
      </c>
      <c r="Q26" s="1317">
        <v>300.81299999999999</v>
      </c>
      <c r="R26" s="1296"/>
      <c r="S26" s="1296"/>
      <c r="T26" s="1296"/>
      <c r="U26" s="1297"/>
      <c r="V26" s="1297"/>
      <c r="W26" s="910"/>
      <c r="X26" s="910"/>
      <c r="Y26" s="910"/>
      <c r="Z26" s="910"/>
      <c r="AA26" s="910"/>
      <c r="AB26" s="910"/>
      <c r="AG26" s="150"/>
      <c r="AV26" s="174"/>
      <c r="AZ26" s="928"/>
      <c r="BA26" s="928"/>
      <c r="BB26" s="928"/>
      <c r="BC26" s="928"/>
      <c r="BD26" s="928"/>
      <c r="BE26" s="928"/>
      <c r="BF26" s="930"/>
    </row>
    <row r="27" spans="1:58">
      <c r="A27" s="150"/>
      <c r="B27" s="408"/>
      <c r="C27" s="9">
        <v>89.5</v>
      </c>
      <c r="D27" s="111">
        <v>-179.5</v>
      </c>
      <c r="E27" s="1309">
        <v>257.91077777777798</v>
      </c>
      <c r="F27" s="1316">
        <v>245.73333333333301</v>
      </c>
      <c r="G27" s="1310">
        <v>245.07233333333301</v>
      </c>
      <c r="H27" s="1311">
        <v>245.865888888889</v>
      </c>
      <c r="I27" s="1310">
        <v>252.52011111111099</v>
      </c>
      <c r="J27" s="1310">
        <v>264.01833333333298</v>
      </c>
      <c r="K27" s="1311">
        <v>272.67788888888902</v>
      </c>
      <c r="L27" s="1310">
        <v>273.96600000000001</v>
      </c>
      <c r="M27" s="1310">
        <v>272.48788888888902</v>
      </c>
      <c r="N27" s="1311">
        <v>266.08611111111099</v>
      </c>
      <c r="O27" s="1310">
        <v>257.75400000000002</v>
      </c>
      <c r="P27" s="1310">
        <v>250.51877777777801</v>
      </c>
      <c r="Q27" s="1317">
        <v>247.42033333333299</v>
      </c>
      <c r="R27" s="1296"/>
      <c r="S27" s="1296"/>
      <c r="T27" s="1296"/>
      <c r="U27" s="1297"/>
      <c r="V27" s="1297"/>
      <c r="W27" s="910"/>
      <c r="X27" s="910"/>
      <c r="Y27" s="910"/>
      <c r="Z27" s="910"/>
      <c r="AA27" s="910"/>
      <c r="AB27" s="910"/>
      <c r="AG27" s="150"/>
      <c r="AV27" s="174"/>
      <c r="AZ27" s="928"/>
      <c r="BA27" s="928"/>
      <c r="BB27" s="928"/>
      <c r="BC27" s="928"/>
      <c r="BD27" s="928"/>
      <c r="BE27" s="928"/>
      <c r="BF27" s="930"/>
    </row>
    <row r="28" spans="1:58">
      <c r="A28" s="150"/>
      <c r="B28" s="408"/>
      <c r="C28" s="9">
        <v>89.5</v>
      </c>
      <c r="D28" s="111">
        <v>179.5</v>
      </c>
      <c r="E28" s="1309">
        <v>257.91300000000001</v>
      </c>
      <c r="F28" s="1316">
        <v>245.73599999999999</v>
      </c>
      <c r="G28" s="1310">
        <v>245.075444444444</v>
      </c>
      <c r="H28" s="1311">
        <v>245.86944444444401</v>
      </c>
      <c r="I28" s="1310">
        <v>252.522777777778</v>
      </c>
      <c r="J28" s="1310">
        <v>264.01833333333298</v>
      </c>
      <c r="K28" s="1311">
        <v>272.678333333333</v>
      </c>
      <c r="L28" s="1310">
        <v>273.96644444444502</v>
      </c>
      <c r="M28" s="1310">
        <v>272.48877777777801</v>
      </c>
      <c r="N28" s="1311">
        <v>266.08788888888898</v>
      </c>
      <c r="O28" s="1310">
        <v>257.75711111111099</v>
      </c>
      <c r="P28" s="1310">
        <v>250.52322222222199</v>
      </c>
      <c r="Q28" s="1317">
        <v>247.42344444444399</v>
      </c>
      <c r="R28" s="1296"/>
      <c r="S28" s="1296"/>
      <c r="T28" s="1296"/>
      <c r="U28" s="1297"/>
      <c r="V28" s="1297"/>
      <c r="W28" s="910"/>
      <c r="X28" s="910"/>
      <c r="Y28" s="910"/>
      <c r="Z28" s="910"/>
      <c r="AA28" s="910"/>
      <c r="AB28" s="910"/>
      <c r="AG28" s="150"/>
      <c r="AV28" s="174"/>
      <c r="AZ28" s="928"/>
      <c r="BA28" s="928"/>
      <c r="BB28" s="928"/>
      <c r="BC28" s="928"/>
      <c r="BD28" s="928"/>
      <c r="BE28" s="928"/>
      <c r="BF28" s="930"/>
    </row>
    <row r="29" spans="1:58">
      <c r="A29" s="150"/>
      <c r="B29" s="408"/>
      <c r="C29" s="9">
        <v>-89.5</v>
      </c>
      <c r="D29" s="111">
        <v>-179.5</v>
      </c>
      <c r="E29" s="1309">
        <v>226.979777777778</v>
      </c>
      <c r="F29" s="1316">
        <v>247.49566666666701</v>
      </c>
      <c r="G29" s="1310">
        <v>235.959888888889</v>
      </c>
      <c r="H29" s="1311">
        <v>223.343444444444</v>
      </c>
      <c r="I29" s="1310">
        <v>219.107333333333</v>
      </c>
      <c r="J29" s="1310">
        <v>218.38744444444399</v>
      </c>
      <c r="K29" s="1311">
        <v>217.85788888888899</v>
      </c>
      <c r="L29" s="1310">
        <v>216.534111111111</v>
      </c>
      <c r="M29" s="1310">
        <v>216.562555555556</v>
      </c>
      <c r="N29" s="1311">
        <v>217.36511111111099</v>
      </c>
      <c r="O29" s="1310">
        <v>225.00955555555601</v>
      </c>
      <c r="P29" s="1310">
        <v>238.672333333333</v>
      </c>
      <c r="Q29" s="1317">
        <v>247.77855555555601</v>
      </c>
      <c r="R29" s="1296"/>
      <c r="S29" s="1296"/>
      <c r="T29" s="1296"/>
      <c r="U29" s="1297"/>
      <c r="V29" s="1297"/>
      <c r="W29" s="910"/>
      <c r="X29" s="910"/>
      <c r="Y29" s="910"/>
      <c r="Z29" s="910"/>
      <c r="AA29" s="910"/>
      <c r="AB29" s="910"/>
      <c r="AG29" s="150"/>
      <c r="AV29" s="174"/>
      <c r="AZ29" s="928"/>
      <c r="BA29" s="928"/>
      <c r="BB29" s="928"/>
      <c r="BC29" s="928"/>
      <c r="BD29" s="928"/>
      <c r="BE29" s="928"/>
      <c r="BF29" s="930"/>
    </row>
    <row r="30" spans="1:58">
      <c r="A30" s="150"/>
      <c r="B30" s="408"/>
      <c r="C30" s="9">
        <v>-89.5</v>
      </c>
      <c r="D30" s="111">
        <v>179.5</v>
      </c>
      <c r="E30" s="1309">
        <v>226.973555555556</v>
      </c>
      <c r="F30" s="1316">
        <v>247.492111111111</v>
      </c>
      <c r="G30" s="1310">
        <v>235.954555555556</v>
      </c>
      <c r="H30" s="1311">
        <v>223.33766666666699</v>
      </c>
      <c r="I30" s="1310">
        <v>219.099777777778</v>
      </c>
      <c r="J30" s="1310">
        <v>218.37855555555601</v>
      </c>
      <c r="K30" s="1311">
        <v>217.85077777777801</v>
      </c>
      <c r="L30" s="1310">
        <v>216.52611111111099</v>
      </c>
      <c r="M30" s="1310">
        <v>216.55544444444399</v>
      </c>
      <c r="N30" s="1311">
        <v>217.35622222222199</v>
      </c>
      <c r="O30" s="1310">
        <v>225.00466666666699</v>
      </c>
      <c r="P30" s="1310">
        <v>238.66877777777799</v>
      </c>
      <c r="Q30" s="1317">
        <v>247.77544444444399</v>
      </c>
      <c r="R30" s="1044"/>
      <c r="S30" s="1044"/>
      <c r="T30" s="1044"/>
      <c r="U30" s="1297"/>
      <c r="V30" s="1297"/>
      <c r="W30" s="910"/>
      <c r="X30" s="910"/>
      <c r="Y30" s="910"/>
      <c r="Z30" s="910"/>
      <c r="AA30" s="910"/>
      <c r="AB30" s="910"/>
      <c r="AV30" s="174"/>
      <c r="AZ30" s="928"/>
      <c r="BA30" s="928"/>
      <c r="BB30" s="928"/>
      <c r="BC30" s="928"/>
      <c r="BD30" s="928"/>
      <c r="BE30" s="928"/>
      <c r="BF30" s="930"/>
    </row>
    <row r="31" spans="1:58">
      <c r="A31" s="150"/>
      <c r="B31" s="408"/>
      <c r="C31" s="9">
        <v>51</v>
      </c>
      <c r="D31" s="111">
        <v>10</v>
      </c>
      <c r="E31" s="1125">
        <v>281.65633333333301</v>
      </c>
      <c r="F31" s="1316">
        <v>272.99400000000003</v>
      </c>
      <c r="G31" s="1310">
        <v>273.49833333333299</v>
      </c>
      <c r="H31" s="1311">
        <v>277.10700000000003</v>
      </c>
      <c r="I31" s="1310">
        <v>281.12866666666702</v>
      </c>
      <c r="J31" s="1310">
        <v>285.64066666666702</v>
      </c>
      <c r="K31" s="1311">
        <v>288.49799999999999</v>
      </c>
      <c r="L31" s="1310">
        <v>290.56400000000002</v>
      </c>
      <c r="M31" s="1310">
        <v>290.22266666666701</v>
      </c>
      <c r="N31" s="1311">
        <v>286.30633333333299</v>
      </c>
      <c r="O31" s="1310">
        <v>281.90600000000001</v>
      </c>
      <c r="P31" s="1310">
        <v>277.21666666666698</v>
      </c>
      <c r="Q31" s="1317">
        <v>274.28266666666701</v>
      </c>
      <c r="R31" s="1296"/>
      <c r="S31" s="1296"/>
      <c r="T31" s="1296"/>
      <c r="U31" s="1297"/>
      <c r="V31" s="1297"/>
      <c r="W31" s="910"/>
      <c r="X31" s="910"/>
      <c r="Y31" s="910"/>
      <c r="Z31" s="910"/>
      <c r="AA31" s="910"/>
      <c r="AB31" s="910"/>
      <c r="AG31" s="150"/>
      <c r="AV31" s="174"/>
      <c r="AZ31" s="928"/>
      <c r="BA31" s="928"/>
      <c r="BB31" s="928"/>
      <c r="BC31" s="928"/>
      <c r="BD31" s="928"/>
      <c r="BE31" s="928"/>
      <c r="BF31" s="930"/>
    </row>
    <row r="32" spans="1:58">
      <c r="A32" s="150"/>
      <c r="B32" s="408"/>
      <c r="C32" s="9">
        <v>-51</v>
      </c>
      <c r="D32" s="111">
        <v>-10</v>
      </c>
      <c r="E32" s="1309">
        <v>275.22399999999999</v>
      </c>
      <c r="F32" s="1316">
        <v>276.66233333333298</v>
      </c>
      <c r="G32" s="1310">
        <v>276.983</v>
      </c>
      <c r="H32" s="1311">
        <v>277.00966666666699</v>
      </c>
      <c r="I32" s="1310">
        <v>276.47466666666702</v>
      </c>
      <c r="J32" s="1310">
        <v>275.267</v>
      </c>
      <c r="K32" s="1311">
        <v>274.524</v>
      </c>
      <c r="L32" s="1310">
        <v>273.82666666666699</v>
      </c>
      <c r="M32" s="1310">
        <v>273.476333333333</v>
      </c>
      <c r="N32" s="1311">
        <v>273.38299999999998</v>
      </c>
      <c r="O32" s="1310">
        <v>274.24099999999999</v>
      </c>
      <c r="P32" s="1310">
        <v>275.05133333333299</v>
      </c>
      <c r="Q32" s="1317">
        <v>275.89566666666701</v>
      </c>
      <c r="R32" s="1296"/>
      <c r="S32" s="1296"/>
      <c r="T32" s="1296"/>
      <c r="U32" s="1297"/>
      <c r="V32" s="1297"/>
      <c r="W32" s="910"/>
      <c r="X32" s="910"/>
      <c r="Y32" s="910"/>
      <c r="Z32" s="910"/>
      <c r="AA32" s="910"/>
      <c r="AB32" s="910"/>
      <c r="AG32" s="150"/>
      <c r="AV32" s="174"/>
      <c r="AZ32" s="928"/>
      <c r="BA32" s="928"/>
      <c r="BB32" s="928"/>
      <c r="BC32" s="928"/>
      <c r="BD32" s="928"/>
      <c r="BE32" s="928"/>
      <c r="BF32" s="930"/>
    </row>
    <row r="33" spans="1:58">
      <c r="A33" s="150"/>
      <c r="B33" s="408"/>
      <c r="C33" s="9">
        <v>51.5</v>
      </c>
      <c r="D33" s="8">
        <v>-0.14000000000000001</v>
      </c>
      <c r="E33" s="1309">
        <v>283.61087555555599</v>
      </c>
      <c r="F33" s="1316">
        <v>277.91207555555599</v>
      </c>
      <c r="G33" s="1310">
        <v>277.87777777777802</v>
      </c>
      <c r="H33" s="1311">
        <v>279.78464888888902</v>
      </c>
      <c r="I33" s="1310">
        <v>281.946315555556</v>
      </c>
      <c r="J33" s="1310">
        <v>285.12517333333301</v>
      </c>
      <c r="K33" s="1311">
        <v>288.09590222222198</v>
      </c>
      <c r="L33" s="1310">
        <v>290.320946666667</v>
      </c>
      <c r="M33" s="1310">
        <v>290.14509777777801</v>
      </c>
      <c r="N33" s="1311">
        <v>287.74109777777801</v>
      </c>
      <c r="O33" s="1310">
        <v>284.52210666666701</v>
      </c>
      <c r="P33" s="1310">
        <v>280.89769777777798</v>
      </c>
      <c r="Q33" s="1317">
        <v>278.58826666666698</v>
      </c>
      <c r="R33" s="1296"/>
      <c r="S33" s="1296"/>
      <c r="T33" s="1296"/>
      <c r="U33" s="1297"/>
      <c r="V33" s="1297"/>
      <c r="W33" s="910"/>
      <c r="X33" s="910"/>
      <c r="Y33" s="910"/>
      <c r="Z33" s="910"/>
      <c r="AA33" s="910"/>
      <c r="AB33" s="910"/>
      <c r="AG33" s="150"/>
      <c r="AV33" s="174"/>
      <c r="AZ33" s="928"/>
      <c r="BA33" s="928"/>
      <c r="BB33" s="928"/>
      <c r="BC33" s="928"/>
      <c r="BD33" s="928"/>
      <c r="BE33" s="928"/>
      <c r="BF33" s="930"/>
    </row>
    <row r="34" spans="1:58">
      <c r="A34" s="150"/>
      <c r="B34" s="408"/>
      <c r="C34" s="9">
        <v>41.9</v>
      </c>
      <c r="D34" s="8">
        <v>12.49</v>
      </c>
      <c r="E34" s="1309">
        <v>288.08973688888898</v>
      </c>
      <c r="F34" s="1316">
        <v>280.02120888888902</v>
      </c>
      <c r="G34" s="1310">
        <v>280.411540444445</v>
      </c>
      <c r="H34" s="1311">
        <v>282.91435288888903</v>
      </c>
      <c r="I34" s="1310">
        <v>285.71071911111102</v>
      </c>
      <c r="J34" s="1310">
        <v>290.21852533333299</v>
      </c>
      <c r="K34" s="1311">
        <v>294.29085866666702</v>
      </c>
      <c r="L34" s="1310">
        <v>297.19124444444401</v>
      </c>
      <c r="M34" s="1310">
        <v>297.27272533333303</v>
      </c>
      <c r="N34" s="1311">
        <v>293.37952444444397</v>
      </c>
      <c r="O34" s="1310">
        <v>289.45494222222197</v>
      </c>
      <c r="P34" s="1310">
        <v>284.60191466666703</v>
      </c>
      <c r="Q34" s="1317">
        <v>281.110337777778</v>
      </c>
      <c r="R34" s="1296"/>
      <c r="S34" s="1296"/>
      <c r="T34" s="1296"/>
      <c r="U34" s="1297"/>
      <c r="V34" s="1297"/>
      <c r="W34" s="910"/>
      <c r="X34" s="910"/>
      <c r="Y34" s="910"/>
      <c r="Z34" s="910"/>
      <c r="AA34" s="910"/>
      <c r="AB34" s="910"/>
      <c r="AG34" s="150"/>
      <c r="AV34" s="174"/>
      <c r="AZ34" s="928"/>
      <c r="BA34" s="928"/>
      <c r="BB34" s="928"/>
      <c r="BC34" s="928"/>
      <c r="BD34" s="928"/>
      <c r="BE34" s="928"/>
      <c r="BF34" s="930"/>
    </row>
    <row r="35" spans="1:58">
      <c r="A35" s="150"/>
      <c r="B35" s="408"/>
      <c r="C35" s="9">
        <v>33.94</v>
      </c>
      <c r="D35" s="8">
        <v>18.43</v>
      </c>
      <c r="E35" s="1309">
        <v>293.36967946666698</v>
      </c>
      <c r="F35" s="1316">
        <v>288.19180728888898</v>
      </c>
      <c r="G35" s="1310">
        <v>287.77637546666699</v>
      </c>
      <c r="H35" s="1311">
        <v>288.56084746666698</v>
      </c>
      <c r="I35" s="1310">
        <v>290.13062186666701</v>
      </c>
      <c r="J35" s="1310">
        <v>292.735700622222</v>
      </c>
      <c r="K35" s="1311">
        <v>296.231199288889</v>
      </c>
      <c r="L35" s="1310">
        <v>298.957835377778</v>
      </c>
      <c r="M35" s="1310">
        <v>299.865403911111</v>
      </c>
      <c r="N35" s="1311">
        <v>298.54088817777802</v>
      </c>
      <c r="O35" s="1310">
        <v>296.259857066667</v>
      </c>
      <c r="P35" s="1310">
        <v>293.01049973333301</v>
      </c>
      <c r="Q35" s="1317">
        <v>289.822970133333</v>
      </c>
      <c r="R35" s="1296"/>
      <c r="S35" s="1296"/>
      <c r="T35" s="1296"/>
      <c r="U35" s="1297"/>
      <c r="V35" s="1297"/>
      <c r="W35" s="910"/>
      <c r="X35" s="910"/>
      <c r="Y35" s="910"/>
      <c r="Z35" s="910"/>
      <c r="AA35" s="910"/>
      <c r="AB35" s="910"/>
      <c r="AG35" s="150"/>
      <c r="AV35" s="174"/>
      <c r="AZ35" s="928"/>
      <c r="BA35" s="928"/>
      <c r="BB35" s="928"/>
      <c r="BC35" s="928"/>
      <c r="BD35" s="928"/>
      <c r="BE35" s="928"/>
      <c r="BF35" s="930"/>
    </row>
    <row r="36" spans="1:58">
      <c r="A36" s="150"/>
      <c r="B36" s="408"/>
      <c r="C36" s="9">
        <v>3.133</v>
      </c>
      <c r="D36" s="8">
        <v>101.7</v>
      </c>
      <c r="E36" s="1309">
        <v>299.60540746666697</v>
      </c>
      <c r="F36" s="1316">
        <v>299.10827813333299</v>
      </c>
      <c r="G36" s="1310">
        <v>299.62540693333301</v>
      </c>
      <c r="H36" s="1311">
        <v>299.94325600000002</v>
      </c>
      <c r="I36" s="1310">
        <v>300.123494133333</v>
      </c>
      <c r="J36" s="1310">
        <v>300.27352400000001</v>
      </c>
      <c r="K36" s="1311">
        <v>300.127765333333</v>
      </c>
      <c r="L36" s="1310">
        <v>299.65164533333302</v>
      </c>
      <c r="M36" s="1310">
        <v>299.51384639999998</v>
      </c>
      <c r="N36" s="1311">
        <v>299.42311439999997</v>
      </c>
      <c r="O36" s="1310">
        <v>299.37966640000002</v>
      </c>
      <c r="P36" s="1310">
        <v>299.15751760000001</v>
      </c>
      <c r="Q36" s="1317">
        <v>298.95397200000002</v>
      </c>
      <c r="R36" s="1296"/>
      <c r="S36" s="1296"/>
      <c r="T36" s="1296"/>
      <c r="U36" s="1297"/>
      <c r="V36" s="1297"/>
      <c r="W36" s="910"/>
      <c r="X36" s="910"/>
      <c r="Y36" s="910"/>
      <c r="Z36" s="910"/>
      <c r="AA36" s="910"/>
      <c r="AB36" s="910"/>
      <c r="AG36" s="150"/>
      <c r="AV36" s="174"/>
      <c r="AZ36" s="928"/>
      <c r="BA36" s="928"/>
      <c r="BB36" s="928"/>
      <c r="BC36" s="928"/>
      <c r="BD36" s="928"/>
      <c r="BE36" s="928"/>
      <c r="BF36" s="930"/>
    </row>
    <row r="37" spans="1:58">
      <c r="A37" s="150"/>
      <c r="B37" s="408"/>
      <c r="C37" s="9">
        <v>28.716999999999999</v>
      </c>
      <c r="D37" s="8">
        <v>77.3</v>
      </c>
      <c r="E37" s="1309">
        <v>298.058498933333</v>
      </c>
      <c r="F37" s="1316">
        <v>287.147826044444</v>
      </c>
      <c r="G37" s="1310">
        <v>290.499452533333</v>
      </c>
      <c r="H37" s="1311">
        <v>295.92512720000002</v>
      </c>
      <c r="I37" s="1310">
        <v>302.31793591111102</v>
      </c>
      <c r="J37" s="1310">
        <v>305.99672942222202</v>
      </c>
      <c r="K37" s="1311">
        <v>306.44214097777802</v>
      </c>
      <c r="L37" s="1310">
        <v>303.59380977777801</v>
      </c>
      <c r="M37" s="1310">
        <v>302.63995742222198</v>
      </c>
      <c r="N37" s="1311">
        <v>301.754205066667</v>
      </c>
      <c r="O37" s="1310">
        <v>298.49088684444399</v>
      </c>
      <c r="P37" s="1310">
        <v>293.13314231111099</v>
      </c>
      <c r="Q37" s="1317">
        <v>288.454792</v>
      </c>
      <c r="R37" s="1296"/>
      <c r="S37" s="1296"/>
      <c r="T37" s="1296"/>
      <c r="U37" s="1297"/>
      <c r="V37" s="1297"/>
      <c r="W37" s="910"/>
      <c r="X37" s="910"/>
      <c r="Y37" s="910"/>
      <c r="Z37" s="910"/>
      <c r="AA37" s="910"/>
      <c r="AB37" s="910"/>
      <c r="AG37" s="150"/>
      <c r="AV37" s="174"/>
      <c r="AZ37" s="928"/>
      <c r="BA37" s="928"/>
      <c r="BB37" s="928"/>
      <c r="BC37" s="928"/>
      <c r="BD37" s="928"/>
      <c r="BE37" s="928"/>
      <c r="BF37" s="930"/>
    </row>
    <row r="38" spans="1:58" ht="13.8" thickBot="1">
      <c r="A38" s="150"/>
      <c r="C38" s="10">
        <v>9.0500000000000007</v>
      </c>
      <c r="D38" s="11">
        <v>38.700000000000003</v>
      </c>
      <c r="E38" s="1312">
        <v>290.21009333333302</v>
      </c>
      <c r="F38" s="1318">
        <v>289.637226666667</v>
      </c>
      <c r="G38" s="1319">
        <v>290.956813333333</v>
      </c>
      <c r="H38" s="1319">
        <v>291.99040000000002</v>
      </c>
      <c r="I38" s="1319">
        <v>291.95058666666699</v>
      </c>
      <c r="J38" s="1319">
        <v>292.24687999999998</v>
      </c>
      <c r="K38" s="1319">
        <v>290.55946666666699</v>
      </c>
      <c r="L38" s="1319">
        <v>288.98162666666701</v>
      </c>
      <c r="M38" s="1319">
        <v>288.90133333333301</v>
      </c>
      <c r="N38" s="1319">
        <v>289.36257333333299</v>
      </c>
      <c r="O38" s="1319">
        <v>289.64121333333298</v>
      </c>
      <c r="P38" s="1319">
        <v>289.35273333333299</v>
      </c>
      <c r="Q38" s="1320">
        <v>289.01726666666701</v>
      </c>
      <c r="R38" s="1011"/>
      <c r="S38" s="1011"/>
      <c r="T38" s="1011"/>
      <c r="U38" s="1011"/>
      <c r="V38" s="1011"/>
      <c r="AV38" s="174"/>
    </row>
    <row r="39" spans="1:58">
      <c r="A39" s="150"/>
      <c r="C39" s="80"/>
      <c r="D39" s="80"/>
      <c r="E39" s="80"/>
      <c r="F39" s="298"/>
      <c r="G39" s="298"/>
      <c r="H39" s="298"/>
      <c r="I39" s="80"/>
      <c r="J39" s="136"/>
      <c r="K39" s="136"/>
      <c r="L39" s="136"/>
      <c r="M39" s="136"/>
      <c r="N39" s="136"/>
      <c r="O39" s="136"/>
      <c r="P39" s="136"/>
      <c r="Q39" s="136"/>
    </row>
  </sheetData>
  <mergeCells count="2">
    <mergeCell ref="C5:H5"/>
    <mergeCell ref="D11:K11"/>
  </mergeCells>
  <hyperlinks>
    <hyperlink ref="N2" location="NOTES!A1" display="BACK" xr:uid="{00000000-0004-0000-0800-000000000000}"/>
  </hyperlinks>
  <pageMargins left="0.7" right="0.7" top="0.75" bottom="0.75" header="0.3" footer="0.3"/>
  <pageSetup paperSize="9" orientation="portrait" r:id="rId1"/>
  <headerFooter alignWithMargins="0"/>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Status xmlns="16fa76b9-1966-4995-b338-6b2fb9a1b4e9">Informative</Status>
    <IconOverlay xmlns="http://schemas.microsoft.com/sharepoint/v4" xsi:nil="true"/>
    <Rec_x002e_ xmlns="16fa76b9-1966-4995-b338-6b2fb9a1b4e9">P.453-14, P.618-14, P.676-13, P.836-6, P.837-7, P.838-3, P.839-4, P.840-9, P.1510-1, P.1511-3, P.1623-1, P.1815-1, P.2145-0</Rec_x002e_>
    <Topic xmlns="16fa76b9-1966-4995-b338-6b2fb9a1b4e9">Earth-space prediction methods</Topic>
    <Notes0 xmlns="16fa76b9-1966-4995-b338-6b2fb9a1b4e9" xsi:nil="true"/>
    <Content xmlns="16fa76b9-1966-4995-b338-6b2fb9a1b4e9">Validation example</Content>
    <Group xmlns="16fa76b9-1966-4995-b338-6b2fb9a1b4e9">tropospheric</Group>
    <Vers_x002e_ xmlns="16fa76b9-1966-4995-b338-6b2fb9a1b4e9">8.3.0</Vers_x002e_>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D7A98D3D2040A9459120EC62F8962862" ma:contentTypeVersion="10" ma:contentTypeDescription="Create a new document." ma:contentTypeScope="" ma:versionID="060af7226d0c68d8407e5184be9084ca">
  <xsd:schema xmlns:xsd="http://www.w3.org/2001/XMLSchema" xmlns:xs="http://www.w3.org/2001/XMLSchema" xmlns:p="http://schemas.microsoft.com/office/2006/metadata/properties" xmlns:ns2="16fa76b9-1966-4995-b338-6b2fb9a1b4e9" xmlns:ns3="http://schemas.microsoft.com/sharepoint/v4" targetNamespace="http://schemas.microsoft.com/office/2006/metadata/properties" ma:root="true" ma:fieldsID="8db5f950f342db120c98745e379406ff" ns2:_="" ns3:_="">
    <xsd:import namespace="16fa76b9-1966-4995-b338-6b2fb9a1b4e9"/>
    <xsd:import namespace="http://schemas.microsoft.com/sharepoint/v4"/>
    <xsd:element name="properties">
      <xsd:complexType>
        <xsd:sequence>
          <xsd:element name="documentManagement">
            <xsd:complexType>
              <xsd:all>
                <xsd:element ref="ns2:Group"/>
                <xsd:element ref="ns2:Rec_x002e_" minOccurs="0"/>
                <xsd:element ref="ns2:Topic" minOccurs="0"/>
                <xsd:element ref="ns2:Vers_x002e_" minOccurs="0"/>
                <xsd:element ref="ns2:Content" minOccurs="0"/>
                <xsd:element ref="ns3:IconOverlay" minOccurs="0"/>
                <xsd:element ref="ns2:Notes0" minOccurs="0"/>
                <xsd:element ref="ns2:Statu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6fa76b9-1966-4995-b338-6b2fb9a1b4e9" elementFormDefault="qualified">
    <xsd:import namespace="http://schemas.microsoft.com/office/2006/documentManagement/types"/>
    <xsd:import namespace="http://schemas.microsoft.com/office/infopath/2007/PartnerControls"/>
    <xsd:element name="Group" ma:index="1" ma:displayName="Group" ma:default="tropospheric" ma:description="ionospheric/tropospheric" ma:format="RadioButtons" ma:internalName="Group">
      <xsd:simpleType>
        <xsd:restriction base="dms:Choice">
          <xsd:enumeration value="ionospheric"/>
          <xsd:enumeration value="tropospheric"/>
        </xsd:restriction>
      </xsd:simpleType>
    </xsd:element>
    <xsd:element name="Rec_x002e_" ma:index="2" nillable="true" ma:displayName="Rec." ma:description="related recommendation" ma:internalName="Rec_x002e_">
      <xsd:simpleType>
        <xsd:restriction base="dms:Text">
          <xsd:maxLength value="255"/>
        </xsd:restriction>
      </xsd:simpleType>
    </xsd:element>
    <xsd:element name="Topic" ma:index="3" nillable="true" ma:displayName="Topic" ma:internalName="Topic">
      <xsd:simpleType>
        <xsd:restriction base="dms:Text">
          <xsd:maxLength value="255"/>
        </xsd:restriction>
      </xsd:simpleType>
    </xsd:element>
    <xsd:element name="Vers_x002e_" ma:index="4" nillable="true" ma:displayName="Vers." ma:description="version" ma:internalName="Vers_x002e_">
      <xsd:simpleType>
        <xsd:restriction base="dms:Text">
          <xsd:maxLength value="16"/>
        </xsd:restriction>
      </xsd:simpleType>
    </xsd:element>
    <xsd:element name="Content" ma:index="6" nillable="true" ma:displayName="Content" ma:default="Data" ma:format="Dropdown" ma:internalName="Content">
      <xsd:simpleType>
        <xsd:restriction base="dms:Choice">
          <xsd:enumeration value="Data"/>
          <xsd:enumeration value="Software"/>
          <xsd:enumeration value="Validation example"/>
        </xsd:restriction>
      </xsd:simpleType>
    </xsd:element>
    <xsd:element name="Notes0" ma:index="14" nillable="true" ma:displayName="Notes" ma:internalName="Notes0">
      <xsd:simpleType>
        <xsd:restriction base="dms:Text">
          <xsd:maxLength value="255"/>
        </xsd:restriction>
      </xsd:simpleType>
    </xsd:element>
    <xsd:element name="Status" ma:index="15" nillable="true" ma:displayName="Status" ma:format="Dropdown" ma:internalName="Status">
      <xsd:simpleType>
        <xsd:restriction base="dms:Choice">
          <xsd:enumeration value="Normative"/>
          <xsd:enumeration value="Informative"/>
        </xsd:restriction>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4" elementFormDefault="qualified">
    <xsd:import namespace="http://schemas.microsoft.com/office/2006/documentManagement/types"/>
    <xsd:import namespace="http://schemas.microsoft.com/office/infopath/2007/PartnerControls"/>
    <xsd:element name="IconOverlay" ma:index="9" nillable="true" ma:displayName="IconOverlay" ma:hidden="true" ma:internalName="IconOverlay">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0" ma:displayName="Content Type"/>
        <xsd:element ref="dc:title" minOccurs="0" maxOccurs="1" ma:index="5"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76FFEAF-E17C-463C-9761-2EA97778AD2F}">
  <ds:schemaRefs>
    <ds:schemaRef ds:uri="c99e5d3f-f2cc-4b31-b0a6-11c12a994122"/>
    <ds:schemaRef ds:uri="http://schemas.microsoft.com/office/2006/documentManagement/types"/>
    <ds:schemaRef ds:uri="http://www.w3.org/XML/1998/namespace"/>
    <ds:schemaRef ds:uri="http://purl.org/dc/elements/1.1/"/>
    <ds:schemaRef ds:uri="http://purl.org/dc/terms/"/>
    <ds:schemaRef ds:uri="http://schemas.microsoft.com/office/2006/metadata/properties"/>
    <ds:schemaRef ds:uri="http://schemas.microsoft.com/office/infopath/2007/PartnerControls"/>
    <ds:schemaRef ds:uri="http://schemas.openxmlformats.org/package/2006/metadata/core-properties"/>
    <ds:schemaRef ds:uri="http://purl.org/dc/dcmitype/"/>
  </ds:schemaRefs>
</ds:datastoreItem>
</file>

<file path=customXml/itemProps2.xml><?xml version="1.0" encoding="utf-8"?>
<ds:datastoreItem xmlns:ds="http://schemas.openxmlformats.org/officeDocument/2006/customXml" ds:itemID="{5199BCAB-9D76-4AF8-908A-F0FCA88A9C89}"/>
</file>

<file path=customXml/itemProps3.xml><?xml version="1.0" encoding="utf-8"?>
<ds:datastoreItem xmlns:ds="http://schemas.openxmlformats.org/officeDocument/2006/customXml" ds:itemID="{4574C8C3-856A-43E5-B59F-BE73BD373517}">
  <ds:schemaRefs>
    <ds:schemaRef ds:uri="http://schemas.microsoft.com/sharepoint/v3/contenttype/forms"/>
  </ds:schemaRefs>
</ds:datastoreItem>
</file>

<file path=docMetadata/LabelInfo.xml><?xml version="1.0" encoding="utf-8"?>
<clbl:labelList xmlns:clbl="http://schemas.microsoft.com/office/2020/mipLabelMetadata">
  <clbl:label id="{74b4a4d2-f55e-4cb1-9d3d-d9e45016299a}" enabled="1" method="Standard" siteId="{88281ca8-e525-4a8d-b965-480a7ac2b970}"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31</vt:i4>
      </vt:variant>
    </vt:vector>
  </HeadingPairs>
  <TitlesOfParts>
    <vt:vector size="31" baseType="lpstr">
      <vt:lpstr>NOTES</vt:lpstr>
      <vt:lpstr>P.453-14 Nwet</vt:lpstr>
      <vt:lpstr>P.836-6 WV</vt:lpstr>
      <vt:lpstr>P.837-7 Rp</vt:lpstr>
      <vt:lpstr>P.838-3 Sp.Att</vt:lpstr>
      <vt:lpstr>P.839-4 Rain_Height</vt:lpstr>
      <vt:lpstr>P.840-9 A_Clouds</vt:lpstr>
      <vt:lpstr>P840_9_L</vt:lpstr>
      <vt:lpstr>P.1510 Surf_temp</vt:lpstr>
      <vt:lpstr>P.1511 TOPO</vt:lpstr>
      <vt:lpstr>P.618-14 A_Rain</vt:lpstr>
      <vt:lpstr>P.618-14 A_Rain (non-GSO)</vt:lpstr>
      <vt:lpstr>P.618-14 Freq Scaling</vt:lpstr>
      <vt:lpstr>P.618-14 PofA</vt:lpstr>
      <vt:lpstr>P.618-14 SD-JP</vt:lpstr>
      <vt:lpstr>P.618-14 SD-Gain</vt:lpstr>
      <vt:lpstr>P.618-14 A_Scint</vt:lpstr>
      <vt:lpstr>P.618-14 A_scint_Deep</vt:lpstr>
      <vt:lpstr>P.618-14 A_Scint_Shallow</vt:lpstr>
      <vt:lpstr>P.618-14 Att_Tot</vt:lpstr>
      <vt:lpstr>P.618-14 XPD</vt:lpstr>
      <vt:lpstr>P.676-13 SpAtt</vt:lpstr>
      <vt:lpstr>P.676-13 A_Gas_A1_2.2.1a</vt:lpstr>
      <vt:lpstr>P.676-13 A_Gas_A1_2.2.1b</vt:lpstr>
      <vt:lpstr>P.676-13 A_Gas_A2_INST</vt:lpstr>
      <vt:lpstr>P.676-13 A_Gas_A2_STAT</vt:lpstr>
      <vt:lpstr>P.676-13 A_Gas_A2_Weib</vt:lpstr>
      <vt:lpstr>P.1623-1 Fade Dur</vt:lpstr>
      <vt:lpstr>P.1623-1 Fade Slope</vt:lpstr>
      <vt:lpstr>P.1815-1 DIFF-ATT</vt:lpstr>
      <vt:lpstr>P.2145 CLIMATIC_MAPS_GAS_ATT</vt:lpstr>
    </vt:vector>
  </TitlesOfParts>
  <Manager/>
  <Company>ITU-R</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Validation examples for parts of Recs. ITU-R P.453-14, P.618-14, P.676-13, P.836-6, P.837-7, P.838-3, P.839-4, P.840-9, P.1510-1, P.1511-3, P.1623-1, P.1815-1, P.2145-0</dc:title>
  <dc:subject>P.Series Recommendations</dc:subject>
  <dc:creator>ITU-R SG3 WP3J/3M</dc:creator>
  <cp:keywords>SG3; 3M; 3J; 8.3.0; CG13</cp:keywords>
  <dc:description>Version (P) 8.3.0_x000d_
Date: 28.NOV.2024_x000d_
Addition examples for P.1511 and P.1510_x000d_
Corrects units of KL(f) in A_Clouds_x000d_
</dc:description>
  <cp:lastModifiedBy>Editors1</cp:lastModifiedBy>
  <cp:revision>10</cp:revision>
  <dcterms:created xsi:type="dcterms:W3CDTF">2011-04-04T09:41:38Z</dcterms:created>
  <dcterms:modified xsi:type="dcterms:W3CDTF">2024-12-09T12:58:54Z</dcterms:modified>
  <cp:category>Troposphere;Validation Example</cp:category>
  <cp:contentStatus>Approved by CG-3J3M13</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mments">
    <vt:lpwstr>See NOTES</vt:lpwstr>
  </property>
  <property fmtid="{D5CDD505-2E9C-101B-9397-08002B2CF9AE}" pid="3" name="ContentTypeId">
    <vt:lpwstr>0x010100D7A98D3D2040A9459120EC62F8962862</vt:lpwstr>
  </property>
  <property fmtid="{D5CDD505-2E9C-101B-9397-08002B2CF9AE}" pid="4" name="Version">
    <vt:lpwstr>8.2.0</vt:lpwstr>
  </property>
  <property fmtid="{D5CDD505-2E9C-101B-9397-08002B2CF9AE}" pid="5" name="MSIP_Label_74b4a4d2-f55e-4cb1-9d3d-d9e45016299a_Enabled">
    <vt:lpwstr>true</vt:lpwstr>
  </property>
  <property fmtid="{D5CDD505-2E9C-101B-9397-08002B2CF9AE}" pid="6" name="MSIP_Label_74b4a4d2-f55e-4cb1-9d3d-d9e45016299a_SetDate">
    <vt:lpwstr>2021-04-29T14:57:58Z</vt:lpwstr>
  </property>
  <property fmtid="{D5CDD505-2E9C-101B-9397-08002B2CF9AE}" pid="7" name="MSIP_Label_74b4a4d2-f55e-4cb1-9d3d-d9e45016299a_Method">
    <vt:lpwstr>Standard</vt:lpwstr>
  </property>
  <property fmtid="{D5CDD505-2E9C-101B-9397-08002B2CF9AE}" pid="8" name="MSIP_Label_74b4a4d2-f55e-4cb1-9d3d-d9e45016299a_Name">
    <vt:lpwstr>Company Use</vt:lpwstr>
  </property>
  <property fmtid="{D5CDD505-2E9C-101B-9397-08002B2CF9AE}" pid="9" name="MSIP_Label_74b4a4d2-f55e-4cb1-9d3d-d9e45016299a_SiteId">
    <vt:lpwstr>88281ca8-e525-4a8d-b965-480a7ac2b970</vt:lpwstr>
  </property>
  <property fmtid="{D5CDD505-2E9C-101B-9397-08002B2CF9AE}" pid="10" name="MSIP_Label_74b4a4d2-f55e-4cb1-9d3d-d9e45016299a_ActionId">
    <vt:lpwstr>d251df4f-91ba-45eb-99de-ac546fc2550a</vt:lpwstr>
  </property>
  <property fmtid="{D5CDD505-2E9C-101B-9397-08002B2CF9AE}" pid="11" name="MSIP_Label_74b4a4d2-f55e-4cb1-9d3d-d9e45016299a_ContentBits">
    <vt:lpwstr>0</vt:lpwstr>
  </property>
</Properties>
</file>