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tebook\Documents\GitHub\Julialas\"/>
    </mc:Choice>
  </mc:AlternateContent>
  <bookViews>
    <workbookView xWindow="0" yWindow="0" windowWidth="19200" windowHeight="7050" activeTab="7"/>
  </bookViews>
  <sheets>
    <sheet name="Sheet1" sheetId="1" r:id="rId1"/>
    <sheet name="conditionla prob" sheetId="2" r:id="rId2"/>
    <sheet name="dispersion" sheetId="3" r:id="rId3"/>
    <sheet name="uniform" sheetId="4" r:id="rId4"/>
    <sheet name="bernoulli" sheetId="5" r:id="rId5"/>
    <sheet name="binomial" sheetId="6" r:id="rId6"/>
    <sheet name="Poisson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S6" i="8"/>
  <c r="O5" i="8"/>
  <c r="O6" i="8"/>
  <c r="O7" i="8"/>
  <c r="O8" i="8"/>
  <c r="O9" i="8"/>
  <c r="O4" i="8"/>
  <c r="R2" i="8"/>
  <c r="S2" i="8"/>
  <c r="T2" i="8"/>
  <c r="U2" i="8"/>
  <c r="V2" i="8"/>
  <c r="Q2" i="8"/>
  <c r="Q5" i="8"/>
  <c r="R5" i="8"/>
  <c r="S5" i="8"/>
  <c r="T5" i="8"/>
  <c r="U5" i="8"/>
  <c r="V5" i="8"/>
  <c r="Q6" i="8"/>
  <c r="R6" i="8"/>
  <c r="T6" i="8"/>
  <c r="U6" i="8"/>
  <c r="V6" i="8"/>
  <c r="Q7" i="8"/>
  <c r="R7" i="8"/>
  <c r="S7" i="8"/>
  <c r="T7" i="8"/>
  <c r="U7" i="8"/>
  <c r="V7" i="8"/>
  <c r="Q8" i="8"/>
  <c r="R8" i="8"/>
  <c r="S8" i="8"/>
  <c r="T8" i="8"/>
  <c r="U8" i="8"/>
  <c r="V8" i="8"/>
  <c r="Q9" i="8"/>
  <c r="R9" i="8"/>
  <c r="S9" i="8"/>
  <c r="T9" i="8"/>
  <c r="U9" i="8"/>
  <c r="V9" i="8"/>
  <c r="R4" i="8"/>
  <c r="S4" i="8"/>
  <c r="T4" i="8"/>
  <c r="T10" i="8" s="1"/>
  <c r="U4" i="8"/>
  <c r="V4" i="8"/>
  <c r="Q4" i="8"/>
  <c r="H10" i="8"/>
  <c r="G10" i="8"/>
  <c r="I10" i="8" s="1"/>
  <c r="H7" i="8"/>
  <c r="H11" i="8" s="1"/>
  <c r="G7" i="8"/>
  <c r="G11" i="8" s="1"/>
  <c r="I1" i="8"/>
  <c r="I5" i="8" s="1"/>
  <c r="J1" i="8"/>
  <c r="J5" i="8" s="1"/>
  <c r="H1" i="8"/>
  <c r="H5" i="8" s="1"/>
  <c r="I4" i="8"/>
  <c r="J4" i="8"/>
  <c r="H4" i="8"/>
  <c r="K4" i="8" s="1"/>
  <c r="C5" i="8"/>
  <c r="B5" i="8"/>
  <c r="D3" i="8"/>
  <c r="D4" i="8"/>
  <c r="D2" i="8"/>
  <c r="K12" i="6"/>
  <c r="K10" i="6"/>
  <c r="L6" i="5"/>
  <c r="J7" i="5"/>
  <c r="J6" i="5"/>
  <c r="L1" i="3"/>
  <c r="L6" i="3" s="1"/>
  <c r="M6" i="3" s="1"/>
  <c r="N6" i="3" s="1"/>
  <c r="O6" i="3" s="1"/>
  <c r="M5" i="3"/>
  <c r="K6" i="3"/>
  <c r="J6" i="3"/>
  <c r="I6" i="3"/>
  <c r="L5" i="3"/>
  <c r="K5" i="3"/>
  <c r="J5" i="3"/>
  <c r="I5" i="3"/>
  <c r="K1" i="3"/>
  <c r="J1" i="3"/>
  <c r="I1" i="3"/>
  <c r="I4" i="3"/>
  <c r="J4" i="3" s="1"/>
  <c r="K4" i="3" s="1"/>
  <c r="L4" i="3" s="1"/>
  <c r="A4" i="3"/>
  <c r="B4" i="3" s="1"/>
  <c r="C4" i="3" s="1"/>
  <c r="D4" i="3" s="1"/>
  <c r="B6" i="3"/>
  <c r="C6" i="3"/>
  <c r="B1" i="3"/>
  <c r="C1" i="3"/>
  <c r="D1" i="3"/>
  <c r="D6" i="3" s="1"/>
  <c r="A1" i="3"/>
  <c r="A6" i="3" s="1"/>
  <c r="E6" i="3" s="1"/>
  <c r="E5" i="3"/>
  <c r="B5" i="3"/>
  <c r="C5" i="3"/>
  <c r="D5" i="3"/>
  <c r="A5" i="3"/>
  <c r="C5" i="2"/>
  <c r="D15" i="2"/>
  <c r="L15" i="2"/>
  <c r="K15" i="2"/>
  <c r="E13" i="2"/>
  <c r="B13" i="2" s="1"/>
  <c r="D13" i="2"/>
  <c r="C13" i="2"/>
  <c r="C15" i="2" s="1"/>
  <c r="B12" i="2"/>
  <c r="E12" i="2"/>
  <c r="D12" i="2"/>
  <c r="C12" i="2"/>
  <c r="M13" i="2"/>
  <c r="M15" i="2" s="1"/>
  <c r="L13" i="2"/>
  <c r="K13" i="2"/>
  <c r="N12" i="2"/>
  <c r="M12" i="2"/>
  <c r="L12" i="2"/>
  <c r="K12" i="2"/>
  <c r="G12" i="2"/>
  <c r="G13" i="2"/>
  <c r="G15" i="2" s="1"/>
  <c r="H12" i="2"/>
  <c r="A12" i="2"/>
  <c r="I13" i="2"/>
  <c r="I15" i="2" s="1"/>
  <c r="M5" i="2"/>
  <c r="H13" i="2"/>
  <c r="H15" i="2" s="1"/>
  <c r="I12" i="2"/>
  <c r="K5" i="2"/>
  <c r="D8" i="2"/>
  <c r="A5" i="2"/>
  <c r="L8" i="2"/>
  <c r="L5" i="2"/>
  <c r="D5" i="2"/>
  <c r="H5" i="2" s="1"/>
  <c r="E5" i="2"/>
  <c r="A4" i="2"/>
  <c r="E16" i="1"/>
  <c r="K12" i="1"/>
  <c r="K11" i="1"/>
  <c r="K8" i="1"/>
  <c r="K7" i="1"/>
  <c r="J10" i="1"/>
  <c r="J6" i="1"/>
  <c r="L3" i="1"/>
  <c r="K3" i="1"/>
  <c r="I3" i="1"/>
  <c r="H3" i="1"/>
  <c r="A9" i="1"/>
  <c r="A8" i="1"/>
  <c r="A7" i="1"/>
  <c r="B4" i="1"/>
  <c r="B3" i="1"/>
  <c r="B2" i="1"/>
  <c r="B1" i="1"/>
  <c r="A4" i="1"/>
  <c r="C8" i="1" s="1"/>
  <c r="A1" i="1"/>
  <c r="S14" i="8" l="1"/>
  <c r="W9" i="8"/>
  <c r="X9" i="8" s="1"/>
  <c r="W7" i="8"/>
  <c r="Y7" i="8" s="1"/>
  <c r="B7" i="8"/>
  <c r="T11" i="8"/>
  <c r="T12" i="8"/>
  <c r="W6" i="8"/>
  <c r="K5" i="8"/>
  <c r="M2" i="8" s="1"/>
  <c r="M3" i="8" s="1"/>
  <c r="I11" i="8"/>
  <c r="I12" i="8" s="1"/>
  <c r="I13" i="8" s="1"/>
  <c r="W8" i="8"/>
  <c r="X8" i="8" s="1"/>
  <c r="W5" i="8"/>
  <c r="W4" i="8"/>
  <c r="X4" i="8" s="1"/>
  <c r="V10" i="8"/>
  <c r="U10" i="8"/>
  <c r="R10" i="8"/>
  <c r="S10" i="8"/>
  <c r="Q10" i="8"/>
  <c r="N13" i="2"/>
  <c r="E15" i="2"/>
  <c r="I5" i="2"/>
  <c r="G5" i="2"/>
  <c r="C9" i="1"/>
  <c r="C7" i="1"/>
  <c r="C10" i="1" s="1"/>
  <c r="A6" i="1"/>
  <c r="C4" i="1"/>
  <c r="B11" i="8" l="1"/>
  <c r="Y4" i="8"/>
  <c r="X7" i="8"/>
  <c r="Y9" i="8"/>
  <c r="Q11" i="8"/>
  <c r="Q12" i="8"/>
  <c r="S11" i="8"/>
  <c r="S12" i="8"/>
  <c r="R11" i="8"/>
  <c r="R12" i="8"/>
  <c r="X6" i="8"/>
  <c r="Y6" i="8"/>
  <c r="U11" i="8"/>
  <c r="U12" i="8"/>
  <c r="V11" i="8"/>
  <c r="V12" i="8"/>
  <c r="Y8" i="8"/>
  <c r="Y5" i="8"/>
  <c r="X5" i="8"/>
  <c r="X3" i="8" s="1"/>
  <c r="W12" i="8" l="1"/>
  <c r="Y3" i="8"/>
  <c r="W11" i="8"/>
</calcChain>
</file>

<file path=xl/comments1.xml><?xml version="1.0" encoding="utf-8"?>
<comments xmlns="http://schemas.openxmlformats.org/spreadsheetml/2006/main">
  <authors>
    <author>Windows User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  <charset val="204"/>
          </rPr>
          <t>переходы внутри женской популяциии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<sst xmlns="http://schemas.openxmlformats.org/spreadsheetml/2006/main" count="61" uniqueCount="36">
  <si>
    <t>тест полож</t>
  </si>
  <si>
    <t>тест отр</t>
  </si>
  <si>
    <t>полож</t>
  </si>
  <si>
    <t>отр</t>
  </si>
  <si>
    <t>rightly so</t>
  </si>
  <si>
    <t>incorr</t>
  </si>
  <si>
    <t>&lt;25</t>
  </si>
  <si>
    <t>25-40</t>
  </si>
  <si>
    <t>&gt;40</t>
  </si>
  <si>
    <t>общее разделение аудитории по возрасту</t>
  </si>
  <si>
    <t>Мужчины</t>
  </si>
  <si>
    <t>Женщины</t>
  </si>
  <si>
    <t>переходящие</t>
  </si>
  <si>
    <t>%</t>
  </si>
  <si>
    <t>P</t>
  </si>
  <si>
    <t>E(x)</t>
  </si>
  <si>
    <t>E(x2)</t>
  </si>
  <si>
    <t>Вы стреляете по мишени. Вероятность набрать максимальное количество очков составляет \(7\)%. В этом случае вы выиграете плюшевого мишку стоимостью \(5 000\) рублей, а если наберете меньше максимума — ничего. Сколько рублей должен стоить билет, чтобы обеспечить \(fair\) \(game\)?</t>
  </si>
  <si>
    <t>E(x)=</t>
  </si>
  <si>
    <t>Sd</t>
  </si>
  <si>
    <t>Вы купили \(85\) лотерейных билетов. У каждого вероятность выигрыша составляет \(0.001\). Каково ожидаемое количество выигрышных билетов?</t>
  </si>
  <si>
    <t>p=</t>
  </si>
  <si>
    <t>n=</t>
  </si>
  <si>
    <t>Sd=</t>
  </si>
  <si>
    <t>X  //// Y</t>
  </si>
  <si>
    <t>cov(x,y)</t>
  </si>
  <si>
    <t>E(x,y)</t>
  </si>
  <si>
    <t>V(Y)</t>
  </si>
  <si>
    <t>sigma</t>
  </si>
  <si>
    <t>V(x)</t>
  </si>
  <si>
    <t>corr(x,y)</t>
  </si>
  <si>
    <t>X^2</t>
  </si>
  <si>
    <t>Y^2</t>
  </si>
  <si>
    <t>E(y)</t>
  </si>
  <si>
    <t>E(y^2)</t>
  </si>
  <si>
    <t>E(x^2)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</si>
</sst>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9" formatCode="0.000%"/>
    <numFmt numFmtId="170" formatCode="_-* #,##0.000_-;\-* #,##0.000_-;_-* &quot;-&quot;??_-;_-@_-"/>
    <numFmt numFmtId="171" formatCode="_-* #,##0.0000_-;\-* #,##0.0000_-;_-* &quot;-&quot;??_-;_-@_-"/>
    <numFmt numFmtId="172" formatCode="0.0000000000000000%"/>
    <numFmt numFmtId="174" formatCode="0.0000"/>
    <numFmt numFmtId="180" formatCode="_-* #,##0_-;\-* #,##0_-;_-* &quot;-&quot;??_-;_-@_-"/>
    <numFmt numFmtId="181" formatCode="_-* #,##0.00000_-;\-* #,##0.000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00B0F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FF"/>
      <name val="Arial"/>
      <family val="2"/>
      <charset val="204"/>
    </font>
    <font>
      <b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5" borderId="0" xfId="0" applyFill="1"/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6" borderId="0" xfId="0" applyFill="1"/>
    <xf numFmtId="169" fontId="0" fillId="0" borderId="0" xfId="2" applyNumberFormat="1" applyFont="1"/>
    <xf numFmtId="171" fontId="2" fillId="0" borderId="0" xfId="1" applyNumberFormat="1" applyFont="1"/>
    <xf numFmtId="17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7" borderId="0" xfId="0" applyFont="1" applyFill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2" fontId="9" fillId="0" borderId="0" xfId="0" applyNumberFormat="1" applyFont="1"/>
    <xf numFmtId="43" fontId="3" fillId="13" borderId="0" xfId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43" fontId="0" fillId="4" borderId="0" xfId="1" applyFont="1" applyFill="1"/>
    <xf numFmtId="43" fontId="0" fillId="2" borderId="0" xfId="1" applyFont="1" applyFill="1"/>
    <xf numFmtId="171" fontId="0" fillId="0" borderId="0" xfId="0" applyNumberFormat="1"/>
    <xf numFmtId="9" fontId="0" fillId="4" borderId="0" xfId="2" applyFont="1" applyFill="1"/>
    <xf numFmtId="9" fontId="0" fillId="2" borderId="0" xfId="2" applyFont="1" applyFill="1"/>
    <xf numFmtId="9" fontId="11" fillId="0" borderId="0" xfId="2" applyFont="1"/>
    <xf numFmtId="43" fontId="9" fillId="10" borderId="0" xfId="1" applyFont="1" applyFill="1" applyAlignment="1">
      <alignment horizontal="center"/>
    </xf>
    <xf numFmtId="180" fontId="0" fillId="0" borderId="0" xfId="1" applyNumberFormat="1" applyFont="1"/>
    <xf numFmtId="0" fontId="10" fillId="0" borderId="0" xfId="0" applyFont="1" applyFill="1"/>
    <xf numFmtId="171" fontId="10" fillId="0" borderId="0" xfId="1" applyNumberFormat="1" applyFont="1"/>
    <xf numFmtId="43" fontId="0" fillId="4" borderId="0" xfId="0" applyNumberFormat="1" applyFill="1"/>
    <xf numFmtId="43" fontId="0" fillId="2" borderId="0" xfId="0" applyNumberFormat="1" applyFill="1"/>
    <xf numFmtId="171" fontId="3" fillId="11" borderId="0" xfId="0" applyNumberFormat="1" applyFont="1" applyFill="1"/>
    <xf numFmtId="174" fontId="14" fillId="0" borderId="0" xfId="0" applyNumberFormat="1" applyFont="1" applyAlignment="1">
      <alignment horizontal="center"/>
    </xf>
    <xf numFmtId="43" fontId="9" fillId="0" borderId="0" xfId="1" applyFont="1"/>
    <xf numFmtId="181" fontId="0" fillId="0" borderId="0" xfId="1" applyNumberFormat="1" applyFont="1"/>
    <xf numFmtId="0" fontId="15" fillId="0" borderId="0" xfId="0" applyFont="1"/>
    <xf numFmtId="0" fontId="15" fillId="10" borderId="0" xfId="0" applyFont="1" applyFill="1"/>
    <xf numFmtId="0" fontId="15" fillId="14" borderId="0" xfId="0" applyFont="1" applyFill="1"/>
    <xf numFmtId="0" fontId="0" fillId="0" borderId="0" xfId="0" applyAlignment="1">
      <alignment horizontal="center" wrapText="1"/>
    </xf>
    <xf numFmtId="0" fontId="0" fillId="0" borderId="1" xfId="0" applyBorder="1"/>
    <xf numFmtId="0" fontId="11" fillId="0" borderId="1" xfId="0" applyFont="1" applyBorder="1"/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0" fontId="0" fillId="12" borderId="0" xfId="1" applyNumberFormat="1" applyFont="1" applyFill="1" applyAlignment="1">
      <alignment horizontal="center" vertical="center"/>
    </xf>
    <xf numFmtId="170" fontId="11" fillId="0" borderId="0" xfId="1" applyNumberFormat="1" applyFont="1" applyAlignment="1">
      <alignment horizontal="center" vertical="center"/>
    </xf>
    <xf numFmtId="170" fontId="0" fillId="3" borderId="0" xfId="1" applyNumberFormat="1" applyFont="1" applyFill="1" applyAlignment="1">
      <alignment horizontal="center" vertical="center"/>
    </xf>
    <xf numFmtId="170" fontId="18" fillId="0" borderId="0" xfId="1" applyNumberFormat="1" applyFont="1" applyAlignment="1">
      <alignment horizontal="center" vertical="center"/>
    </xf>
    <xf numFmtId="170" fontId="0" fillId="9" borderId="0" xfId="1" applyNumberFormat="1" applyFont="1" applyFill="1" applyAlignment="1">
      <alignment horizontal="center" vertical="center"/>
    </xf>
    <xf numFmtId="170" fontId="0" fillId="7" borderId="0" xfId="1" applyNumberFormat="1" applyFont="1" applyFill="1" applyAlignment="1">
      <alignment horizontal="center" vertical="center"/>
    </xf>
    <xf numFmtId="170" fontId="0" fillId="10" borderId="0" xfId="1" applyNumberFormat="1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0</xdr:row>
      <xdr:rowOff>25400</xdr:rowOff>
    </xdr:from>
    <xdr:to>
      <xdr:col>20</xdr:col>
      <xdr:colOff>184150</xdr:colOff>
      <xdr:row>8</xdr:row>
      <xdr:rowOff>56172</xdr:rowOff>
    </xdr:to>
    <xdr:pic>
      <xdr:nvPicPr>
        <xdr:cNvPr id="2" name="Picture 1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7300" y="25400"/>
          <a:ext cx="3689350" cy="1503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508001</xdr:colOff>
      <xdr:row>8</xdr:row>
      <xdr:rowOff>6350</xdr:rowOff>
    </xdr:from>
    <xdr:to>
      <xdr:col>21</xdr:col>
      <xdr:colOff>285750</xdr:colOff>
      <xdr:row>17</xdr:row>
      <xdr:rowOff>70053</xdr:rowOff>
    </xdr:to>
    <xdr:pic>
      <xdr:nvPicPr>
        <xdr:cNvPr id="3" name="Picture 2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1" y="1479550"/>
          <a:ext cx="4654549" cy="1721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416</xdr:colOff>
      <xdr:row>18</xdr:row>
      <xdr:rowOff>63500</xdr:rowOff>
    </xdr:from>
    <xdr:to>
      <xdr:col>25</xdr:col>
      <xdr:colOff>190499</xdr:colOff>
      <xdr:row>26</xdr:row>
      <xdr:rowOff>50800</xdr:rowOff>
    </xdr:to>
    <xdr:pic>
      <xdr:nvPicPr>
        <xdr:cNvPr id="4" name="Picture 3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4866" y="3378200"/>
          <a:ext cx="6895683" cy="146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561120</xdr:colOff>
      <xdr:row>12</xdr:row>
      <xdr:rowOff>6350</xdr:rowOff>
    </xdr:to>
    <xdr:pic>
      <xdr:nvPicPr>
        <xdr:cNvPr id="2" name="Picture 1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28320" cy="221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545420</xdr:colOff>
      <xdr:row>9</xdr:row>
      <xdr:rowOff>114300</xdr:rowOff>
    </xdr:to>
    <xdr:pic>
      <xdr:nvPicPr>
        <xdr:cNvPr id="2" name="Picture 1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03020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138273</xdr:colOff>
      <xdr:row>15</xdr:row>
      <xdr:rowOff>88900</xdr:rowOff>
    </xdr:to>
    <xdr:pic>
      <xdr:nvPicPr>
        <xdr:cNvPr id="2" name="Picture 1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015072" cy="299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279087</xdr:colOff>
      <xdr:row>10</xdr:row>
      <xdr:rowOff>6350</xdr:rowOff>
    </xdr:to>
    <xdr:pic>
      <xdr:nvPicPr>
        <xdr:cNvPr id="2" name="Picture 1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27087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57151</xdr:rowOff>
    </xdr:from>
    <xdr:to>
      <xdr:col>6</xdr:col>
      <xdr:colOff>40917</xdr:colOff>
      <xdr:row>6</xdr:row>
      <xdr:rowOff>12700</xdr:rowOff>
    </xdr:to>
    <xdr:pic>
      <xdr:nvPicPr>
        <xdr:cNvPr id="4" name="Picture 3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1"/>
          <a:ext cx="2860317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51080</xdr:colOff>
      <xdr:row>7</xdr:row>
      <xdr:rowOff>292100</xdr:rowOff>
    </xdr:from>
    <xdr:to>
      <xdr:col>3</xdr:col>
      <xdr:colOff>449035</xdr:colOff>
      <xdr:row>9</xdr:row>
      <xdr:rowOff>146050</xdr:rowOff>
    </xdr:to>
    <xdr:pic>
      <xdr:nvPicPr>
        <xdr:cNvPr id="5" name="Picture 4" descr="рис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80" y="2692400"/>
          <a:ext cx="1826705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16" sqref="E16"/>
    </sheetView>
  </sheetViews>
  <sheetFormatPr defaultRowHeight="14.5" x14ac:dyDescent="0.35"/>
  <cols>
    <col min="5" max="5" width="20" bestFit="1" customWidth="1"/>
    <col min="8" max="8" width="10.36328125" customWidth="1"/>
  </cols>
  <sheetData>
    <row r="1" spans="1:12" x14ac:dyDescent="0.35">
      <c r="A1">
        <f>0.78*0.04</f>
        <v>3.1200000000000002E-2</v>
      </c>
      <c r="B1">
        <f>0.78*0.96</f>
        <v>0.74880000000000002</v>
      </c>
      <c r="I1" s="2">
        <v>0.99</v>
      </c>
      <c r="K1" s="9">
        <v>0.01</v>
      </c>
    </row>
    <row r="2" spans="1:12" x14ac:dyDescent="0.35">
      <c r="A2">
        <v>0.02</v>
      </c>
      <c r="B2">
        <f>0.2*0.9</f>
        <v>0.18000000000000002</v>
      </c>
      <c r="H2" s="5">
        <v>0.02</v>
      </c>
      <c r="I2" s="5">
        <v>0.98</v>
      </c>
      <c r="K2" s="5">
        <v>0.03</v>
      </c>
      <c r="L2" s="5">
        <v>0.97</v>
      </c>
    </row>
    <row r="3" spans="1:12" x14ac:dyDescent="0.35">
      <c r="A3">
        <v>1.4E-2</v>
      </c>
      <c r="B3">
        <f>0.02*0.3</f>
        <v>6.0000000000000001E-3</v>
      </c>
      <c r="H3" s="8">
        <f>H2*I1</f>
        <v>1.9800000000000002E-2</v>
      </c>
      <c r="I3">
        <f>I2*I1</f>
        <v>0.97019999999999995</v>
      </c>
      <c r="K3" s="6">
        <f>K2*K1</f>
        <v>2.9999999999999997E-4</v>
      </c>
      <c r="L3">
        <f>L2*K1</f>
        <v>9.7000000000000003E-3</v>
      </c>
    </row>
    <row r="4" spans="1:12" x14ac:dyDescent="0.35">
      <c r="A4" s="1">
        <f>SUM(A1:A3)</f>
        <v>6.5200000000000008E-2</v>
      </c>
      <c r="B4" s="2">
        <f>SUM(B1:B3)</f>
        <v>0.93480000000000008</v>
      </c>
      <c r="C4">
        <f>A1/A4</f>
        <v>0.47852760736196315</v>
      </c>
      <c r="H4" t="s">
        <v>2</v>
      </c>
      <c r="I4" t="s">
        <v>3</v>
      </c>
      <c r="K4" t="s">
        <v>3</v>
      </c>
      <c r="L4" t="s">
        <v>2</v>
      </c>
    </row>
    <row r="6" spans="1:12" x14ac:dyDescent="0.35">
      <c r="A6" s="2">
        <f>1-A4</f>
        <v>0.93479999999999996</v>
      </c>
      <c r="C6" s="1">
        <v>6.5200000000000008E-2</v>
      </c>
      <c r="I6" t="s">
        <v>0</v>
      </c>
      <c r="J6">
        <f>H3+L3</f>
        <v>2.9500000000000002E-2</v>
      </c>
    </row>
    <row r="7" spans="1:12" x14ac:dyDescent="0.35">
      <c r="A7" s="4">
        <f>B1/B4</f>
        <v>0.80102695763799736</v>
      </c>
      <c r="B7" s="4"/>
      <c r="C7" s="4">
        <f>A1/A4</f>
        <v>0.47852760736196315</v>
      </c>
      <c r="D7">
        <v>78</v>
      </c>
      <c r="K7" s="4">
        <f>L3/J6</f>
        <v>0.32881355932203388</v>
      </c>
      <c r="L7" t="s">
        <v>4</v>
      </c>
    </row>
    <row r="8" spans="1:12" x14ac:dyDescent="0.35">
      <c r="A8" s="4">
        <f>B2/A6</f>
        <v>0.19255455712451863</v>
      </c>
      <c r="B8" s="4"/>
      <c r="C8" s="4">
        <f>A2/A4</f>
        <v>0.30674846625766866</v>
      </c>
      <c r="D8">
        <v>20</v>
      </c>
      <c r="K8" s="4">
        <f>H3/J6</f>
        <v>0.67118644067796607</v>
      </c>
      <c r="L8" t="s">
        <v>5</v>
      </c>
    </row>
    <row r="9" spans="1:12" x14ac:dyDescent="0.35">
      <c r="A9" s="4">
        <f>B3/B4</f>
        <v>6.4184852374839533E-3</v>
      </c>
      <c r="B9" s="4"/>
      <c r="C9" s="4">
        <f>A3/A4</f>
        <v>0.21472392638036808</v>
      </c>
      <c r="D9">
        <v>2</v>
      </c>
    </row>
    <row r="10" spans="1:12" x14ac:dyDescent="0.35">
      <c r="C10">
        <f>SUM(C7:C9)</f>
        <v>0.99999999999999989</v>
      </c>
      <c r="I10" t="s">
        <v>1</v>
      </c>
      <c r="J10">
        <f>I3+K3</f>
        <v>0.97049999999999992</v>
      </c>
    </row>
    <row r="11" spans="1:12" x14ac:dyDescent="0.35">
      <c r="K11" s="10">
        <f>I3/J10</f>
        <v>0.99969088098918091</v>
      </c>
      <c r="L11" t="s">
        <v>4</v>
      </c>
    </row>
    <row r="12" spans="1:12" x14ac:dyDescent="0.35">
      <c r="K12" s="11">
        <f>K3/J10</f>
        <v>3.0911901081916539E-4</v>
      </c>
      <c r="L12" s="6" t="s">
        <v>5</v>
      </c>
    </row>
    <row r="16" spans="1:12" x14ac:dyDescent="0.35">
      <c r="C16" s="5">
        <v>0.6</v>
      </c>
      <c r="E16" s="12">
        <f>C16*C17/C18</f>
        <v>8.5714285714285715E-2</v>
      </c>
    </row>
    <row r="17" spans="3:3" x14ac:dyDescent="0.35">
      <c r="C17" s="5">
        <v>0.1</v>
      </c>
    </row>
    <row r="18" spans="3:3" x14ac:dyDescent="0.35">
      <c r="C18" s="5">
        <v>0.7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"/>
  <sheetViews>
    <sheetView workbookViewId="0">
      <selection activeCell="G19" sqref="G19"/>
    </sheetView>
  </sheetViews>
  <sheetFormatPr defaultRowHeight="14.5" x14ac:dyDescent="0.35"/>
  <cols>
    <col min="1" max="1" width="4.36328125" customWidth="1"/>
    <col min="6" max="6" width="2.90625" customWidth="1"/>
    <col min="7" max="9" width="9.7265625" style="17" customWidth="1"/>
    <col min="10" max="10" width="3.453125" customWidth="1"/>
    <col min="11" max="11" width="9.6328125" bestFit="1" customWidth="1"/>
  </cols>
  <sheetData>
    <row r="1" spans="1:14" x14ac:dyDescent="0.35">
      <c r="D1" t="s">
        <v>10</v>
      </c>
      <c r="L1" t="s">
        <v>11</v>
      </c>
    </row>
    <row r="2" spans="1:14" x14ac:dyDescent="0.35">
      <c r="D2" s="34">
        <v>0.7</v>
      </c>
      <c r="L2" s="33">
        <v>0.3</v>
      </c>
    </row>
    <row r="3" spans="1:14" x14ac:dyDescent="0.35">
      <c r="C3" s="22" t="s">
        <v>6</v>
      </c>
      <c r="D3" s="23" t="s">
        <v>7</v>
      </c>
      <c r="E3" s="22" t="s">
        <v>8</v>
      </c>
      <c r="G3" s="22" t="s">
        <v>6</v>
      </c>
      <c r="H3" s="23" t="s">
        <v>7</v>
      </c>
      <c r="I3" s="22" t="s">
        <v>8</v>
      </c>
      <c r="K3" s="22" t="s">
        <v>6</v>
      </c>
      <c r="L3" s="23" t="s">
        <v>7</v>
      </c>
      <c r="M3" s="22" t="s">
        <v>8</v>
      </c>
    </row>
    <row r="4" spans="1:14" x14ac:dyDescent="0.35">
      <c r="A4" s="13">
        <f>SUM(C4:E4)</f>
        <v>0.99999999999999989</v>
      </c>
      <c r="C4" s="3">
        <v>0.6</v>
      </c>
      <c r="D4" s="3">
        <v>0.3</v>
      </c>
      <c r="E4" s="3">
        <v>0.1</v>
      </c>
      <c r="G4" s="19"/>
      <c r="H4" s="20" t="s">
        <v>9</v>
      </c>
      <c r="I4" s="19"/>
      <c r="K4" s="3">
        <v>0.1</v>
      </c>
      <c r="L4" s="3">
        <v>0.6</v>
      </c>
      <c r="M4" s="3">
        <v>0.3</v>
      </c>
    </row>
    <row r="5" spans="1:14" s="15" customFormat="1" x14ac:dyDescent="0.35">
      <c r="A5" s="14">
        <f>SUM(C5:E5,K5:M5)</f>
        <v>0.99999999999999989</v>
      </c>
      <c r="C5" s="44">
        <f>C4*$D$2</f>
        <v>0.42</v>
      </c>
      <c r="D5" s="44">
        <f t="shared" ref="D5:E5" si="0">D4*$D$2</f>
        <v>0.21</v>
      </c>
      <c r="E5" s="44">
        <f t="shared" si="0"/>
        <v>6.9999999999999993E-2</v>
      </c>
      <c r="F5" s="14" t="s">
        <v>13</v>
      </c>
      <c r="G5" s="36">
        <f>C5+K5</f>
        <v>0.44999999999999996</v>
      </c>
      <c r="H5" s="36">
        <f t="shared" ref="H5:I5" si="1">D5+L5</f>
        <v>0.39</v>
      </c>
      <c r="I5" s="36">
        <f t="shared" si="1"/>
        <v>0.15999999999999998</v>
      </c>
      <c r="K5" s="24">
        <f>K4*$L$2</f>
        <v>0.03</v>
      </c>
      <c r="L5" s="24">
        <f t="shared" ref="L5:M5" si="2">L4*$L$2</f>
        <v>0.18</v>
      </c>
      <c r="M5" s="24">
        <f>M4*$L$2</f>
        <v>0.09</v>
      </c>
    </row>
    <row r="6" spans="1:14" x14ac:dyDescent="0.35">
      <c r="F6" s="16"/>
    </row>
    <row r="7" spans="1:14" x14ac:dyDescent="0.35">
      <c r="C7" s="26"/>
      <c r="D7" s="31">
        <v>0.46</v>
      </c>
      <c r="E7" s="26"/>
      <c r="F7" s="38"/>
      <c r="G7" s="18">
        <v>0.05</v>
      </c>
      <c r="H7" s="18"/>
      <c r="I7" s="18"/>
      <c r="J7" s="26"/>
      <c r="K7" s="26"/>
      <c r="L7" s="30">
        <v>0.54</v>
      </c>
      <c r="M7" s="26"/>
    </row>
    <row r="8" spans="1:14" x14ac:dyDescent="0.35">
      <c r="C8" s="26"/>
      <c r="D8" s="25">
        <f>G7*D7/D2</f>
        <v>3.2857142857142863E-2</v>
      </c>
      <c r="E8" s="26"/>
      <c r="F8" s="38"/>
      <c r="G8" s="27"/>
      <c r="H8" s="27"/>
      <c r="I8" s="27"/>
      <c r="J8" s="26"/>
      <c r="K8" s="26"/>
      <c r="L8" s="21">
        <f>L7*G7/L2</f>
        <v>9.0000000000000011E-2</v>
      </c>
      <c r="M8" s="26"/>
    </row>
    <row r="9" spans="1:14" s="26" customFormat="1" x14ac:dyDescent="0.35">
      <c r="C9" s="22" t="s">
        <v>6</v>
      </c>
      <c r="D9" s="23" t="s">
        <v>7</v>
      </c>
      <c r="E9" s="22" t="s">
        <v>8</v>
      </c>
      <c r="F9" s="38"/>
      <c r="G9" s="27"/>
      <c r="H9" s="27"/>
      <c r="I9" s="27"/>
      <c r="K9" s="22" t="s">
        <v>6</v>
      </c>
      <c r="L9" s="23" t="s">
        <v>7</v>
      </c>
      <c r="M9" s="22" t="s">
        <v>8</v>
      </c>
    </row>
    <row r="10" spans="1:14" x14ac:dyDescent="0.35">
      <c r="C10" s="35">
        <v>0.1</v>
      </c>
      <c r="D10" s="35">
        <v>0.7</v>
      </c>
      <c r="E10" s="35">
        <v>0.2</v>
      </c>
      <c r="F10" s="16"/>
      <c r="G10" s="22" t="s">
        <v>6</v>
      </c>
      <c r="H10" s="23" t="s">
        <v>7</v>
      </c>
      <c r="I10" s="22" t="s">
        <v>8</v>
      </c>
      <c r="K10" s="35">
        <v>0.4</v>
      </c>
      <c r="L10" s="35">
        <v>0.5</v>
      </c>
      <c r="M10" s="35">
        <v>0.1</v>
      </c>
    </row>
    <row r="11" spans="1:14" x14ac:dyDescent="0.35">
      <c r="F11" s="16"/>
      <c r="G11" s="20"/>
      <c r="H11" s="20" t="s">
        <v>12</v>
      </c>
      <c r="I11" s="20"/>
    </row>
    <row r="12" spans="1:14" x14ac:dyDescent="0.35">
      <c r="A12" s="37">
        <f>SUM(G12:I12)</f>
        <v>1</v>
      </c>
      <c r="B12" s="41">
        <f>SUM(C12:E12)</f>
        <v>0.46</v>
      </c>
      <c r="C12" s="32">
        <f>C10*D7</f>
        <v>4.6000000000000006E-2</v>
      </c>
      <c r="D12" s="32">
        <f>D10*D7</f>
        <v>0.32200000000000001</v>
      </c>
      <c r="E12" s="32">
        <f>E10*D7</f>
        <v>9.2000000000000012E-2</v>
      </c>
      <c r="F12" s="16" t="s">
        <v>13</v>
      </c>
      <c r="G12" s="36">
        <f>D7*C10+L7*K10</f>
        <v>0.26200000000000001</v>
      </c>
      <c r="H12" s="36">
        <f>(L7*L10)+D7*D10</f>
        <v>0.59200000000000008</v>
      </c>
      <c r="I12" s="36">
        <f>L7*M10+D7*E10</f>
        <v>0.14600000000000002</v>
      </c>
      <c r="J12" s="16" t="s">
        <v>13</v>
      </c>
      <c r="K12" s="28">
        <f>K10*L7</f>
        <v>0.21600000000000003</v>
      </c>
      <c r="L12" s="28">
        <f>L10*L7</f>
        <v>0.27</v>
      </c>
      <c r="M12" s="28">
        <f>L7*M10</f>
        <v>5.4000000000000006E-2</v>
      </c>
      <c r="N12" s="40">
        <f>SUM(K12:M12)</f>
        <v>0.54</v>
      </c>
    </row>
    <row r="13" spans="1:14" x14ac:dyDescent="0.35">
      <c r="B13" s="42">
        <f>SUM(C13:E13)</f>
        <v>2.3E-2</v>
      </c>
      <c r="C13" s="28">
        <f>C12*G7</f>
        <v>2.3000000000000004E-3</v>
      </c>
      <c r="D13" s="28">
        <f>D12*G7</f>
        <v>1.61E-2</v>
      </c>
      <c r="E13" s="28">
        <f>E12*G7</f>
        <v>4.6000000000000008E-3</v>
      </c>
      <c r="F13" s="39" t="s">
        <v>14</v>
      </c>
      <c r="G13" s="29">
        <f>G12*G7</f>
        <v>1.3100000000000001E-2</v>
      </c>
      <c r="H13" s="29">
        <f>H12*G7</f>
        <v>2.9600000000000005E-2</v>
      </c>
      <c r="I13" s="29">
        <f>I12*G7</f>
        <v>7.3000000000000009E-3</v>
      </c>
      <c r="J13" s="39" t="s">
        <v>14</v>
      </c>
      <c r="K13" s="28">
        <f>K12*G7</f>
        <v>1.0800000000000002E-2</v>
      </c>
      <c r="L13" s="28">
        <f>L12*G7</f>
        <v>1.3500000000000002E-2</v>
      </c>
      <c r="M13" s="28">
        <f>M12*G7</f>
        <v>2.7000000000000006E-3</v>
      </c>
      <c r="N13" s="42">
        <f>SUM(K13:M13)</f>
        <v>2.7000000000000003E-2</v>
      </c>
    </row>
    <row r="15" spans="1:14" x14ac:dyDescent="0.35">
      <c r="C15" s="45">
        <f>C13/C5</f>
        <v>5.4761904761904774E-3</v>
      </c>
      <c r="D15" s="45">
        <f t="shared" ref="C15:E15" si="3">D13/D5</f>
        <v>7.6666666666666675E-2</v>
      </c>
      <c r="E15" s="45">
        <f t="shared" si="3"/>
        <v>6.5714285714285739E-2</v>
      </c>
      <c r="G15" s="43">
        <f t="shared" ref="G15:I15" si="4">G13/G5</f>
        <v>2.9111111111111115E-2</v>
      </c>
      <c r="H15" s="43">
        <f>H13/H5</f>
        <v>7.5897435897435903E-2</v>
      </c>
      <c r="I15" s="43">
        <f t="shared" ref="I15" si="5">I13/I5</f>
        <v>4.5625000000000013E-2</v>
      </c>
      <c r="K15" s="28">
        <f>K13/K5</f>
        <v>0.3600000000000001</v>
      </c>
      <c r="L15" s="28">
        <f t="shared" ref="L15:M15" si="6">L13/L5</f>
        <v>7.5000000000000011E-2</v>
      </c>
      <c r="M15" s="28">
        <f t="shared" si="6"/>
        <v>3.0000000000000006E-2</v>
      </c>
      <c r="N15" s="28"/>
    </row>
  </sheetData>
  <mergeCells count="1">
    <mergeCell ref="G7:I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19" sqref="E19"/>
    </sheetView>
  </sheetViews>
  <sheetFormatPr defaultRowHeight="14.5" x14ac:dyDescent="0.35"/>
  <sheetData>
    <row r="1" spans="1:15" x14ac:dyDescent="0.35">
      <c r="A1" s="7">
        <f>A2*A2</f>
        <v>1</v>
      </c>
      <c r="B1" s="7">
        <f t="shared" ref="B1:D1" si="0">B2*B2</f>
        <v>0</v>
      </c>
      <c r="C1" s="7">
        <f t="shared" si="0"/>
        <v>1</v>
      </c>
      <c r="D1" s="7">
        <f t="shared" si="0"/>
        <v>4</v>
      </c>
      <c r="I1" s="7">
        <f>I2*I2</f>
        <v>1</v>
      </c>
      <c r="J1" s="7">
        <f t="shared" ref="J1" si="1">J2*J2</f>
        <v>0</v>
      </c>
      <c r="K1" s="7">
        <f t="shared" ref="K1:L1" si="2">K2*K2</f>
        <v>1</v>
      </c>
      <c r="L1" s="7">
        <f t="shared" si="2"/>
        <v>4</v>
      </c>
    </row>
    <row r="2" spans="1:15" x14ac:dyDescent="0.35">
      <c r="A2">
        <v>-1</v>
      </c>
      <c r="B2">
        <v>0</v>
      </c>
      <c r="C2">
        <v>1</v>
      </c>
      <c r="D2">
        <v>2</v>
      </c>
      <c r="I2">
        <v>-1</v>
      </c>
      <c r="J2">
        <v>0</v>
      </c>
      <c r="K2">
        <v>1</v>
      </c>
      <c r="L2">
        <v>2</v>
      </c>
    </row>
    <row r="3" spans="1:15" s="46" customFormat="1" x14ac:dyDescent="0.35">
      <c r="A3" s="47">
        <v>0.5</v>
      </c>
      <c r="B3" s="47">
        <v>0.2</v>
      </c>
      <c r="C3" s="47">
        <v>0.2</v>
      </c>
      <c r="D3" s="47">
        <v>0.1</v>
      </c>
      <c r="I3" s="47">
        <v>0.5</v>
      </c>
      <c r="J3" s="47">
        <v>0.2</v>
      </c>
      <c r="K3" s="47">
        <v>0.2</v>
      </c>
      <c r="L3" s="47">
        <v>0.1</v>
      </c>
    </row>
    <row r="4" spans="1:15" s="46" customFormat="1" x14ac:dyDescent="0.35">
      <c r="A4" s="48">
        <f>A3</f>
        <v>0.5</v>
      </c>
      <c r="B4" s="48">
        <f>A4+B3</f>
        <v>0.7</v>
      </c>
      <c r="C4" s="48">
        <f t="shared" ref="C4:D4" si="3">B4+C3</f>
        <v>0.89999999999999991</v>
      </c>
      <c r="D4" s="48">
        <f t="shared" si="3"/>
        <v>0.99999999999999989</v>
      </c>
      <c r="I4" s="48">
        <f>I3</f>
        <v>0.5</v>
      </c>
      <c r="J4" s="48">
        <f>I4+J3</f>
        <v>0.7</v>
      </c>
      <c r="K4" s="48">
        <f t="shared" ref="K4" si="4">J4+K3</f>
        <v>0.89999999999999991</v>
      </c>
      <c r="L4" s="48">
        <f t="shared" ref="L4" si="5">K4+L3</f>
        <v>0.99999999999999989</v>
      </c>
    </row>
    <row r="5" spans="1:15" x14ac:dyDescent="0.35">
      <c r="A5">
        <f>A3*A2</f>
        <v>-0.5</v>
      </c>
      <c r="B5">
        <f t="shared" ref="B5:D5" si="6">B3*B2</f>
        <v>0</v>
      </c>
      <c r="C5">
        <f t="shared" si="6"/>
        <v>0.2</v>
      </c>
      <c r="D5">
        <f t="shared" si="6"/>
        <v>0.2</v>
      </c>
      <c r="E5">
        <f>SUM(A5:D5)</f>
        <v>-9.9999999999999978E-2</v>
      </c>
      <c r="H5" t="s">
        <v>15</v>
      </c>
      <c r="I5">
        <f>I3*I2</f>
        <v>-0.5</v>
      </c>
      <c r="J5">
        <f t="shared" ref="J5" si="7">J3*J2</f>
        <v>0</v>
      </c>
      <c r="K5">
        <f t="shared" ref="K5" si="8">K3*K2</f>
        <v>0.2</v>
      </c>
      <c r="L5">
        <f t="shared" ref="L5" si="9">L3*L2</f>
        <v>0.2</v>
      </c>
      <c r="M5" s="13">
        <f>SUM(I5:L5)*SUM(I5:L5)</f>
        <v>9.999999999999995E-3</v>
      </c>
    </row>
    <row r="6" spans="1:15" x14ac:dyDescent="0.35">
      <c r="A6" s="7">
        <f>A3*A1</f>
        <v>0.5</v>
      </c>
      <c r="B6" s="7">
        <f t="shared" ref="B6:D6" si="10">B3*B1</f>
        <v>0</v>
      </c>
      <c r="C6" s="7">
        <f t="shared" si="10"/>
        <v>0.2</v>
      </c>
      <c r="D6" s="7">
        <f t="shared" si="10"/>
        <v>0.4</v>
      </c>
      <c r="E6">
        <f>SUM(A6:D6)</f>
        <v>1.1000000000000001</v>
      </c>
      <c r="H6" t="s">
        <v>16</v>
      </c>
      <c r="I6" s="7">
        <f>I3*I1</f>
        <v>0.5</v>
      </c>
      <c r="J6" s="7">
        <f t="shared" ref="J6:L6" si="11">J3*J1</f>
        <v>0</v>
      </c>
      <c r="K6" s="7">
        <f t="shared" si="11"/>
        <v>0.2</v>
      </c>
      <c r="L6" s="7">
        <f t="shared" si="11"/>
        <v>0.4</v>
      </c>
      <c r="M6">
        <f>SUM(I6:L6)</f>
        <v>1.1000000000000001</v>
      </c>
      <c r="N6" s="7">
        <f>M6-M5</f>
        <v>1.0900000000000001</v>
      </c>
      <c r="O6">
        <f>SQRT(N6)</f>
        <v>1.0440306508910551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R7"/>
  <sheetViews>
    <sheetView workbookViewId="0">
      <selection activeCell="L7" sqref="L7"/>
    </sheetView>
  </sheetViews>
  <sheetFormatPr defaultRowHeight="14.5" x14ac:dyDescent="0.35"/>
  <sheetData>
    <row r="1" spans="9:18" ht="65.5" customHeight="1" x14ac:dyDescent="0.35">
      <c r="I1" s="49" t="s">
        <v>17</v>
      </c>
      <c r="J1" s="49"/>
      <c r="K1" s="49"/>
      <c r="L1" s="49"/>
      <c r="M1" s="49"/>
      <c r="N1" s="49"/>
      <c r="O1" s="49"/>
      <c r="P1" s="49"/>
      <c r="Q1" s="49"/>
      <c r="R1" s="49"/>
    </row>
    <row r="3" spans="9:18" x14ac:dyDescent="0.35">
      <c r="I3" s="50">
        <v>0</v>
      </c>
      <c r="J3" s="50">
        <v>1</v>
      </c>
    </row>
    <row r="4" spans="9:18" x14ac:dyDescent="0.35">
      <c r="I4" s="50">
        <v>0.93</v>
      </c>
      <c r="J4" s="51">
        <v>7.0000000000000007E-2</v>
      </c>
    </row>
    <row r="6" spans="9:18" x14ac:dyDescent="0.35">
      <c r="I6" t="s">
        <v>18</v>
      </c>
      <c r="J6">
        <f>J4*J3</f>
        <v>7.0000000000000007E-2</v>
      </c>
      <c r="L6">
        <f>J6*5000</f>
        <v>350.00000000000006</v>
      </c>
    </row>
    <row r="7" spans="9:18" x14ac:dyDescent="0.35">
      <c r="I7" t="s">
        <v>19</v>
      </c>
      <c r="J7">
        <f>SQRT(J4*I4)</f>
        <v>0.25514701644346149</v>
      </c>
    </row>
  </sheetData>
  <mergeCells count="1">
    <mergeCell ref="I1:R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S12"/>
  <sheetViews>
    <sheetView workbookViewId="0">
      <selection activeCell="J13" sqref="J13"/>
    </sheetView>
  </sheetViews>
  <sheetFormatPr defaultRowHeight="14.5" x14ac:dyDescent="0.35"/>
  <sheetData>
    <row r="1" spans="10:19" ht="26" customHeight="1" x14ac:dyDescent="0.35">
      <c r="J1" s="52" t="s">
        <v>20</v>
      </c>
      <c r="K1" s="52"/>
      <c r="L1" s="52"/>
      <c r="M1" s="52"/>
      <c r="N1" s="52"/>
      <c r="O1" s="52"/>
      <c r="P1" s="52"/>
      <c r="Q1" s="52"/>
      <c r="R1" s="52"/>
      <c r="S1" s="52"/>
    </row>
    <row r="3" spans="10:19" x14ac:dyDescent="0.35">
      <c r="J3" t="s">
        <v>21</v>
      </c>
      <c r="K3">
        <v>1E-3</v>
      </c>
    </row>
    <row r="4" spans="10:19" x14ac:dyDescent="0.35">
      <c r="J4" t="s">
        <v>22</v>
      </c>
      <c r="K4">
        <v>85</v>
      </c>
    </row>
    <row r="10" spans="10:19" x14ac:dyDescent="0.35">
      <c r="J10" t="s">
        <v>18</v>
      </c>
      <c r="K10">
        <f>K4*K3</f>
        <v>8.5000000000000006E-2</v>
      </c>
    </row>
    <row r="12" spans="10:19" x14ac:dyDescent="0.35">
      <c r="J12" t="s">
        <v>23</v>
      </c>
      <c r="K12">
        <f>SQRT(K4*K3*(1-K3))</f>
        <v>0.29140178448321141</v>
      </c>
    </row>
  </sheetData>
  <mergeCells count="1">
    <mergeCell ref="J1: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70" zoomScaleNormal="70" workbookViewId="0">
      <selection activeCell="AA12" sqref="AA12"/>
    </sheetView>
  </sheetViews>
  <sheetFormatPr defaultColWidth="6.6328125" defaultRowHeight="27" customHeight="1" x14ac:dyDescent="0.35"/>
  <cols>
    <col min="1" max="1" width="6.6328125" style="53"/>
    <col min="2" max="2" width="7.1796875" style="53" bestFit="1" customWidth="1"/>
    <col min="3" max="16" width="6.6328125" style="53"/>
    <col min="17" max="22" width="6.81640625" style="53" bestFit="1" customWidth="1"/>
    <col min="23" max="23" width="8.36328125" style="53" bestFit="1" customWidth="1"/>
    <col min="24" max="25" width="6.81640625" style="53" bestFit="1" customWidth="1"/>
    <col min="26" max="16384" width="6.6328125" style="53"/>
  </cols>
  <sheetData>
    <row r="1" spans="1:25" ht="27" customHeight="1" x14ac:dyDescent="0.35">
      <c r="A1" s="53" t="s">
        <v>24</v>
      </c>
      <c r="B1" s="54">
        <v>0</v>
      </c>
      <c r="C1" s="54">
        <v>1</v>
      </c>
      <c r="G1" s="58" t="s">
        <v>31</v>
      </c>
      <c r="H1" s="58">
        <f>H2*H2</f>
        <v>1</v>
      </c>
      <c r="I1" s="58">
        <f t="shared" ref="I1:J1" si="0">I2*I2</f>
        <v>0</v>
      </c>
      <c r="J1" s="58">
        <f t="shared" si="0"/>
        <v>1</v>
      </c>
    </row>
    <row r="2" spans="1:25" ht="27" customHeight="1" x14ac:dyDescent="0.35">
      <c r="A2" s="55">
        <v>-1</v>
      </c>
      <c r="B2" s="56">
        <v>0.1</v>
      </c>
      <c r="C2" s="56">
        <v>0.1</v>
      </c>
      <c r="D2" s="55">
        <f>SUM(B2:C2)</f>
        <v>0.2</v>
      </c>
      <c r="H2" s="59">
        <v>-1</v>
      </c>
      <c r="I2" s="59">
        <v>0</v>
      </c>
      <c r="J2" s="59">
        <v>1</v>
      </c>
      <c r="L2" s="53" t="s">
        <v>29</v>
      </c>
      <c r="M2" s="53">
        <f>K5-K4</f>
        <v>0.40000000000000008</v>
      </c>
      <c r="Q2" s="58">
        <f>Q3*Q3</f>
        <v>1</v>
      </c>
      <c r="R2" s="58">
        <f t="shared" ref="R2:V2" si="1">R3*R3</f>
        <v>4</v>
      </c>
      <c r="S2" s="58">
        <f t="shared" si="1"/>
        <v>9</v>
      </c>
      <c r="T2" s="58">
        <f t="shared" si="1"/>
        <v>16</v>
      </c>
      <c r="U2" s="58">
        <f t="shared" si="1"/>
        <v>25</v>
      </c>
      <c r="V2" s="58">
        <f t="shared" si="1"/>
        <v>36</v>
      </c>
    </row>
    <row r="3" spans="1:25" ht="27" customHeight="1" x14ac:dyDescent="0.35">
      <c r="A3" s="55">
        <v>0</v>
      </c>
      <c r="B3" s="56">
        <v>0.3</v>
      </c>
      <c r="C3" s="57">
        <v>0.1</v>
      </c>
      <c r="D3" s="55">
        <f t="shared" ref="D3:D4" si="2">SUM(B3:C3)</f>
        <v>0.4</v>
      </c>
      <c r="H3" s="59">
        <v>0.2</v>
      </c>
      <c r="I3" s="59">
        <v>0.4</v>
      </c>
      <c r="J3" s="59">
        <v>0.4</v>
      </c>
      <c r="L3" s="53" t="s">
        <v>28</v>
      </c>
      <c r="M3" s="53">
        <f>SQRT(M2)</f>
        <v>0.63245553203367588</v>
      </c>
      <c r="Q3" s="61">
        <v>1</v>
      </c>
      <c r="R3" s="61">
        <v>2</v>
      </c>
      <c r="S3" s="61">
        <v>3</v>
      </c>
      <c r="T3" s="61">
        <v>4</v>
      </c>
      <c r="U3" s="61">
        <v>5</v>
      </c>
      <c r="V3" s="61">
        <v>6</v>
      </c>
      <c r="X3" s="62">
        <f>SUM(X4:X9)</f>
        <v>3.5</v>
      </c>
      <c r="Y3" s="62">
        <f>SUM(Y4:Y9)</f>
        <v>15.166666666666668</v>
      </c>
    </row>
    <row r="4" spans="1:25" ht="27" customHeight="1" x14ac:dyDescent="0.35">
      <c r="A4" s="55">
        <v>1</v>
      </c>
      <c r="B4" s="57">
        <v>0.2</v>
      </c>
      <c r="C4" s="57">
        <v>0.2</v>
      </c>
      <c r="D4" s="55">
        <f t="shared" si="2"/>
        <v>0.4</v>
      </c>
      <c r="H4" s="53">
        <f>H3*H2</f>
        <v>-0.2</v>
      </c>
      <c r="I4" s="53">
        <f t="shared" ref="I4:J4" si="3">I3*I2</f>
        <v>0</v>
      </c>
      <c r="J4" s="53">
        <f t="shared" si="3"/>
        <v>0.4</v>
      </c>
      <c r="K4" s="74">
        <f>SUM(H4:J4)</f>
        <v>0.2</v>
      </c>
      <c r="L4" s="56" t="s">
        <v>15</v>
      </c>
      <c r="O4" s="58">
        <f>P4*P4</f>
        <v>1</v>
      </c>
      <c r="P4" s="55">
        <v>1</v>
      </c>
      <c r="Q4" s="63">
        <f>1/36</f>
        <v>2.7777777777777776E-2</v>
      </c>
      <c r="R4" s="70">
        <f t="shared" ref="R4:V9" si="4">1/36</f>
        <v>2.7777777777777776E-2</v>
      </c>
      <c r="S4" s="63">
        <f t="shared" si="4"/>
        <v>2.7777777777777776E-2</v>
      </c>
      <c r="T4" s="63">
        <f t="shared" si="4"/>
        <v>2.7777777777777776E-2</v>
      </c>
      <c r="U4" s="68">
        <f t="shared" si="4"/>
        <v>2.7777777777777776E-2</v>
      </c>
      <c r="V4" s="63">
        <f t="shared" si="4"/>
        <v>2.7777777777777776E-2</v>
      </c>
      <c r="W4" s="64">
        <f>SUM(Q4:V4)</f>
        <v>0.16666666666666669</v>
      </c>
      <c r="X4" s="63">
        <f>W4*P4</f>
        <v>0.16666666666666669</v>
      </c>
      <c r="Y4" s="65">
        <f>O4*W4</f>
        <v>0.16666666666666669</v>
      </c>
    </row>
    <row r="5" spans="1:25" ht="27" customHeight="1" x14ac:dyDescent="0.35">
      <c r="B5" s="54">
        <f>SUM(B2:B4)</f>
        <v>0.60000000000000009</v>
      </c>
      <c r="C5" s="54">
        <f>SUM(C2:C4)</f>
        <v>0.4</v>
      </c>
      <c r="H5" s="58">
        <f>H3*H1</f>
        <v>0.2</v>
      </c>
      <c r="I5" s="58">
        <f t="shared" ref="I5:J5" si="5">I3*I1</f>
        <v>0</v>
      </c>
      <c r="J5" s="58">
        <f t="shared" si="5"/>
        <v>0.4</v>
      </c>
      <c r="K5" s="75">
        <f>SUM(H5:J5)</f>
        <v>0.60000000000000009</v>
      </c>
      <c r="L5" s="56" t="s">
        <v>35</v>
      </c>
      <c r="O5" s="58">
        <f t="shared" ref="O5:O9" si="6">P5*P5</f>
        <v>4</v>
      </c>
      <c r="P5" s="55">
        <v>2</v>
      </c>
      <c r="Q5" s="70">
        <f t="shared" ref="Q5:Q9" si="7">1/36</f>
        <v>2.7777777777777776E-2</v>
      </c>
      <c r="R5" s="63">
        <f t="shared" si="4"/>
        <v>2.7777777777777776E-2</v>
      </c>
      <c r="S5" s="63">
        <f t="shared" si="4"/>
        <v>2.7777777777777776E-2</v>
      </c>
      <c r="T5" s="68">
        <f t="shared" si="4"/>
        <v>2.7777777777777776E-2</v>
      </c>
      <c r="U5" s="63">
        <f t="shared" si="4"/>
        <v>2.7777777777777776E-2</v>
      </c>
      <c r="V5" s="63">
        <f t="shared" si="4"/>
        <v>2.7777777777777776E-2</v>
      </c>
      <c r="W5" s="64">
        <f t="shared" ref="W5:W9" si="8">SUM(Q5:V5)</f>
        <v>0.16666666666666669</v>
      </c>
      <c r="X5" s="63">
        <f t="shared" ref="X5:X9" si="9">W5*P5</f>
        <v>0.33333333333333337</v>
      </c>
      <c r="Y5" s="65">
        <f t="shared" ref="Y5:Y9" si="10">O5*W5</f>
        <v>0.66666666666666674</v>
      </c>
    </row>
    <row r="6" spans="1:25" ht="27" customHeight="1" x14ac:dyDescent="0.35">
      <c r="O6" s="58">
        <f t="shared" si="6"/>
        <v>9</v>
      </c>
      <c r="P6" s="55">
        <v>3</v>
      </c>
      <c r="Q6" s="63">
        <f t="shared" si="7"/>
        <v>2.7777777777777776E-2</v>
      </c>
      <c r="R6" s="63">
        <f t="shared" si="4"/>
        <v>2.7777777777777776E-2</v>
      </c>
      <c r="S6" s="69">
        <f>1/36</f>
        <v>2.7777777777777776E-2</v>
      </c>
      <c r="T6" s="63">
        <f t="shared" si="4"/>
        <v>2.7777777777777776E-2</v>
      </c>
      <c r="U6" s="63">
        <f t="shared" si="4"/>
        <v>2.7777777777777776E-2</v>
      </c>
      <c r="V6" s="63">
        <f t="shared" si="4"/>
        <v>2.7777777777777776E-2</v>
      </c>
      <c r="W6" s="64">
        <f t="shared" si="8"/>
        <v>0.16666666666666669</v>
      </c>
      <c r="X6" s="63">
        <f t="shared" si="9"/>
        <v>0.5</v>
      </c>
      <c r="Y6" s="65">
        <f t="shared" si="10"/>
        <v>1.5000000000000002</v>
      </c>
    </row>
    <row r="7" spans="1:25" ht="27" customHeight="1" x14ac:dyDescent="0.35">
      <c r="A7" s="72" t="s">
        <v>25</v>
      </c>
      <c r="B7" s="53">
        <f>B8-K4*I10</f>
        <v>1.999999999999999E-2</v>
      </c>
      <c r="F7" s="58" t="s">
        <v>32</v>
      </c>
      <c r="G7" s="58">
        <f>G8*G8</f>
        <v>0</v>
      </c>
      <c r="H7" s="58">
        <f>H8*H8</f>
        <v>1</v>
      </c>
      <c r="O7" s="58">
        <f t="shared" si="6"/>
        <v>16</v>
      </c>
      <c r="P7" s="55">
        <v>4</v>
      </c>
      <c r="Q7" s="63">
        <f t="shared" si="7"/>
        <v>2.7777777777777776E-2</v>
      </c>
      <c r="R7" s="68">
        <f t="shared" si="4"/>
        <v>2.7777777777777776E-2</v>
      </c>
      <c r="S7" s="63">
        <f t="shared" si="4"/>
        <v>2.7777777777777776E-2</v>
      </c>
      <c r="T7" s="63">
        <f t="shared" si="4"/>
        <v>2.7777777777777776E-2</v>
      </c>
      <c r="U7" s="63">
        <f t="shared" si="4"/>
        <v>2.7777777777777776E-2</v>
      </c>
      <c r="V7" s="63">
        <f t="shared" si="4"/>
        <v>2.7777777777777776E-2</v>
      </c>
      <c r="W7" s="64">
        <f t="shared" si="8"/>
        <v>0.16666666666666669</v>
      </c>
      <c r="X7" s="63">
        <f t="shared" si="9"/>
        <v>0.66666666666666674</v>
      </c>
      <c r="Y7" s="65">
        <f t="shared" si="10"/>
        <v>2.666666666666667</v>
      </c>
    </row>
    <row r="8" spans="1:25" ht="27" customHeight="1" x14ac:dyDescent="0.35">
      <c r="A8" s="51" t="s">
        <v>26</v>
      </c>
      <c r="B8" s="73">
        <f>B2*B1*A2+C2*C1*A2+B3*A3*B1+C3*C1*A3+B4*A4*B1+C4*C1*A4</f>
        <v>0.1</v>
      </c>
      <c r="G8" s="60">
        <v>0</v>
      </c>
      <c r="H8" s="60">
        <v>1</v>
      </c>
      <c r="O8" s="58">
        <f t="shared" si="6"/>
        <v>25</v>
      </c>
      <c r="P8" s="55">
        <v>5</v>
      </c>
      <c r="Q8" s="68">
        <f t="shared" si="7"/>
        <v>2.7777777777777776E-2</v>
      </c>
      <c r="R8" s="63">
        <f t="shared" si="4"/>
        <v>2.7777777777777776E-2</v>
      </c>
      <c r="S8" s="63">
        <f t="shared" si="4"/>
        <v>2.7777777777777776E-2</v>
      </c>
      <c r="T8" s="63">
        <f t="shared" si="4"/>
        <v>2.7777777777777776E-2</v>
      </c>
      <c r="U8" s="63">
        <f t="shared" si="4"/>
        <v>2.7777777777777776E-2</v>
      </c>
      <c r="V8" s="63">
        <f t="shared" si="4"/>
        <v>2.7777777777777776E-2</v>
      </c>
      <c r="W8" s="64">
        <f t="shared" si="8"/>
        <v>0.16666666666666669</v>
      </c>
      <c r="X8" s="63">
        <f t="shared" si="9"/>
        <v>0.83333333333333348</v>
      </c>
      <c r="Y8" s="65">
        <f t="shared" si="10"/>
        <v>4.166666666666667</v>
      </c>
    </row>
    <row r="9" spans="1:25" ht="27" customHeight="1" x14ac:dyDescent="0.35">
      <c r="A9"/>
      <c r="G9" s="60">
        <v>0.6</v>
      </c>
      <c r="H9" s="60">
        <v>0.4</v>
      </c>
      <c r="O9" s="58">
        <f t="shared" si="6"/>
        <v>36</v>
      </c>
      <c r="P9" s="55">
        <v>6</v>
      </c>
      <c r="Q9" s="63">
        <f t="shared" si="7"/>
        <v>2.7777777777777776E-2</v>
      </c>
      <c r="R9" s="63">
        <f t="shared" si="4"/>
        <v>2.7777777777777776E-2</v>
      </c>
      <c r="S9" s="63">
        <f t="shared" si="4"/>
        <v>2.7777777777777776E-2</v>
      </c>
      <c r="T9" s="63">
        <f t="shared" si="4"/>
        <v>2.7777777777777776E-2</v>
      </c>
      <c r="U9" s="63">
        <f t="shared" si="4"/>
        <v>2.7777777777777776E-2</v>
      </c>
      <c r="V9" s="63">
        <f t="shared" si="4"/>
        <v>2.7777777777777776E-2</v>
      </c>
      <c r="W9" s="64">
        <f t="shared" si="8"/>
        <v>0.16666666666666669</v>
      </c>
      <c r="X9" s="63">
        <f t="shared" si="9"/>
        <v>1</v>
      </c>
      <c r="Y9" s="65">
        <f t="shared" si="10"/>
        <v>6.0000000000000009</v>
      </c>
    </row>
    <row r="10" spans="1:25" ht="27" customHeight="1" x14ac:dyDescent="0.35">
      <c r="G10" s="53">
        <f>G9*G8</f>
        <v>0</v>
      </c>
      <c r="H10" s="53">
        <f>H9*H8</f>
        <v>0.4</v>
      </c>
      <c r="I10" s="74">
        <f>SUM(G10:H10)</f>
        <v>0.4</v>
      </c>
      <c r="J10" s="56" t="s">
        <v>33</v>
      </c>
      <c r="Q10" s="66">
        <f>SUM(Q4:Q9)</f>
        <v>0.16666666666666669</v>
      </c>
      <c r="R10" s="66">
        <f t="shared" ref="R10:V10" si="11">SUM(R4:R9)</f>
        <v>0.16666666666666669</v>
      </c>
      <c r="S10" s="66">
        <f t="shared" si="11"/>
        <v>0.16666666666666669</v>
      </c>
      <c r="T10" s="66">
        <f t="shared" si="11"/>
        <v>0.16666666666666669</v>
      </c>
      <c r="U10" s="66">
        <f t="shared" si="11"/>
        <v>0.16666666666666669</v>
      </c>
      <c r="V10" s="66">
        <f t="shared" si="11"/>
        <v>0.16666666666666669</v>
      </c>
      <c r="W10" s="63"/>
      <c r="X10" s="63"/>
      <c r="Y10" s="63"/>
    </row>
    <row r="11" spans="1:25" ht="27" customHeight="1" x14ac:dyDescent="0.35">
      <c r="A11" s="53" t="s">
        <v>30</v>
      </c>
      <c r="B11" s="53" t="e">
        <f>B7/(I13*M3)</f>
        <v>#DIV/0!</v>
      </c>
      <c r="G11" s="58">
        <f>G7*G9</f>
        <v>0</v>
      </c>
      <c r="H11" s="58">
        <f>H7*H9</f>
        <v>0.4</v>
      </c>
      <c r="I11" s="75">
        <f>SUM(G11:H11)</f>
        <v>0.4</v>
      </c>
      <c r="J11" s="56" t="s">
        <v>34</v>
      </c>
      <c r="Q11" s="63">
        <f>Q10*Q3</f>
        <v>0.16666666666666669</v>
      </c>
      <c r="R11" s="63">
        <f t="shared" ref="R11:V11" si="12">R10*R3</f>
        <v>0.33333333333333337</v>
      </c>
      <c r="S11" s="63">
        <f t="shared" si="12"/>
        <v>0.5</v>
      </c>
      <c r="T11" s="63">
        <f t="shared" si="12"/>
        <v>0.66666666666666674</v>
      </c>
      <c r="U11" s="63">
        <f t="shared" si="12"/>
        <v>0.83333333333333348</v>
      </c>
      <c r="V11" s="63">
        <f t="shared" si="12"/>
        <v>1</v>
      </c>
      <c r="W11" s="67">
        <f>SUM(Q11:V11)</f>
        <v>3.5</v>
      </c>
      <c r="X11" s="63"/>
      <c r="Y11" s="63"/>
    </row>
    <row r="12" spans="1:25" ht="27" customHeight="1" x14ac:dyDescent="0.35">
      <c r="G12" s="53" t="s">
        <v>27</v>
      </c>
      <c r="I12" s="53">
        <f>I10-I11</f>
        <v>0</v>
      </c>
      <c r="Q12" s="65">
        <f>Q2*Q10</f>
        <v>0.16666666666666669</v>
      </c>
      <c r="R12" s="65">
        <f t="shared" ref="R12:V12" si="13">R2*R10</f>
        <v>0.66666666666666674</v>
      </c>
      <c r="S12" s="65">
        <f t="shared" si="13"/>
        <v>1.5000000000000002</v>
      </c>
      <c r="T12" s="65">
        <f t="shared" si="13"/>
        <v>2.666666666666667</v>
      </c>
      <c r="U12" s="65">
        <f t="shared" si="13"/>
        <v>4.166666666666667</v>
      </c>
      <c r="V12" s="65">
        <f t="shared" si="13"/>
        <v>6.0000000000000009</v>
      </c>
      <c r="W12" s="67">
        <f>SUM(Q12:V12)</f>
        <v>15.166666666666668</v>
      </c>
      <c r="X12" s="63"/>
      <c r="Y12" s="63"/>
    </row>
    <row r="13" spans="1:25" ht="27" customHeight="1" x14ac:dyDescent="0.35">
      <c r="G13" s="53" t="s">
        <v>28</v>
      </c>
      <c r="I13" s="53">
        <f>I12</f>
        <v>0</v>
      </c>
    </row>
    <row r="14" spans="1:25" ht="27" customHeight="1" x14ac:dyDescent="0.35">
      <c r="S14" s="71">
        <f>0.028/SUM(S6:V9)</f>
        <v>6.2999999999999987E-2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conditionla prob</vt:lpstr>
      <vt:lpstr>dispersion</vt:lpstr>
      <vt:lpstr>uniform</vt:lpstr>
      <vt:lpstr>bernoulli</vt:lpstr>
      <vt:lpstr>binomial</vt:lpstr>
      <vt:lpstr>Poisson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2021-02-18T10:36:54Z</dcterms:created>
  <dcterms:modified xsi:type="dcterms:W3CDTF">2021-02-19T13:28:17Z</dcterms:modified>
</cp:coreProperties>
</file>