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a09e6ccc6b3e4e/Desktop/"/>
    </mc:Choice>
  </mc:AlternateContent>
  <xr:revisionPtr revIDLastSave="3" documentId="8_{9CBDA131-EE70-4A30-B405-453EA48D0D3E}" xr6:coauthVersionLast="47" xr6:coauthVersionMax="47" xr10:uidLastSave="{0E8DB55F-EE02-4174-9655-27B31B9694A2}"/>
  <bookViews>
    <workbookView xWindow="-110" yWindow="-110" windowWidth="19420" windowHeight="10300" activeTab="2" xr2:uid="{00000000-000D-0000-FFFF-FFFF00000000}"/>
  </bookViews>
  <sheets>
    <sheet name="Sheet1" sheetId="2" r:id="rId1"/>
    <sheet name="Sheet2" sheetId="3" r:id="rId2"/>
    <sheet name="Sheet7" sheetId="8" r:id="rId3"/>
    <sheet name="Crowdfunding" sheetId="1" r:id="rId4"/>
    <sheet name="Sheet5" sheetId="6" r:id="rId5"/>
    <sheet name="Sheet9" sheetId="10" r:id="rId6"/>
  </sheets>
  <definedNames>
    <definedName name="_xlnm._FilterDatabase" localSheetId="5" hidden="1">Sheet9!$B$1:$B$1001</definedName>
  </definedNames>
  <calcPr calcId="191029"/>
  <pivotCaches>
    <pivotCache cacheId="15" r:id="rId7"/>
    <pivotCache cacheId="14" r:id="rId8"/>
  </pivotCaches>
</workbook>
</file>

<file path=xl/calcChain.xml><?xml version="1.0" encoding="utf-8"?>
<calcChain xmlns="http://schemas.openxmlformats.org/spreadsheetml/2006/main">
  <c r="N9" i="10" l="1"/>
  <c r="N8" i="10"/>
  <c r="N3" i="10"/>
  <c r="N2" i="10"/>
  <c r="K8" i="10"/>
  <c r="K9" i="10"/>
  <c r="K10" i="10"/>
  <c r="K11" i="10"/>
  <c r="K5" i="10"/>
  <c r="K4" i="10"/>
  <c r="K3" i="10"/>
  <c r="K2" i="10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B13" i="6"/>
  <c r="E13" i="6" s="1"/>
  <c r="B12" i="6"/>
  <c r="B11" i="6"/>
  <c r="B10" i="6"/>
  <c r="B9" i="6"/>
  <c r="B8" i="6"/>
  <c r="E8" i="6" s="1"/>
  <c r="B7" i="6"/>
  <c r="B6" i="6"/>
  <c r="B5" i="6"/>
  <c r="E5" i="6" s="1"/>
  <c r="F5" i="6" s="1"/>
  <c r="B4" i="6"/>
  <c r="B3" i="6"/>
  <c r="B2" i="6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6" l="1"/>
  <c r="H2" i="6" s="1"/>
  <c r="E6" i="6"/>
  <c r="F6" i="6" s="1"/>
  <c r="E9" i="6"/>
  <c r="G9" i="6" s="1"/>
  <c r="E7" i="6"/>
  <c r="G7" i="6" s="1"/>
  <c r="H6" i="6"/>
  <c r="F11" i="6"/>
  <c r="H8" i="6"/>
  <c r="G8" i="6"/>
  <c r="G5" i="6"/>
  <c r="G13" i="6"/>
  <c r="H13" i="6"/>
  <c r="F13" i="6"/>
  <c r="H5" i="6"/>
  <c r="G2" i="6"/>
  <c r="G6" i="6"/>
  <c r="E12" i="6"/>
  <c r="H12" i="6" s="1"/>
  <c r="E4" i="6"/>
  <c r="H4" i="6" s="1"/>
  <c r="F8" i="6"/>
  <c r="E11" i="6"/>
  <c r="G11" i="6" s="1"/>
  <c r="E3" i="6"/>
  <c r="G3" i="6" s="1"/>
  <c r="E10" i="6"/>
  <c r="G10" i="6" s="1"/>
  <c r="F2" i="6"/>
  <c r="H9" i="6" l="1"/>
  <c r="H10" i="6"/>
  <c r="G4" i="6"/>
  <c r="H7" i="6"/>
  <c r="F9" i="6"/>
  <c r="F4" i="6"/>
  <c r="F7" i="6"/>
  <c r="F12" i="6"/>
  <c r="G12" i="6"/>
  <c r="F3" i="6"/>
  <c r="H11" i="6"/>
  <c r="H3" i="6"/>
  <c r="F10" i="6"/>
</calcChain>
</file>

<file path=xl/sharedStrings.xml><?xml version="1.0" encoding="utf-8"?>
<sst xmlns="http://schemas.openxmlformats.org/spreadsheetml/2006/main" count="9071" uniqueCount="2116">
  <si>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</si>
  <si>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</si>
  <si>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</si>
  <si>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</si>
  <si>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</si>
  <si>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</si>
  <si>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</si>
  <si>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</si>
  <si>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</si>
  <si>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</si>
  <si>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</si>
  <si>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</si>
  <si>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</si>
  <si>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</si>
  <si>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</si>
  <si>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</si>
  <si>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</si>
  <si>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</si>
  <si>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</si>
  <si>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</si>
  <si>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</si>
  <si>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</si>
  <si>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</si>
  <si>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</si>
  <si>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</si>
  <si>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</si>
  <si>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</si>
  <si>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</si>
  <si>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</si>
  <si>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</si>
  <si>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</si>
  <si>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</si>
  <si>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</si>
  <si>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</si>
  <si>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</si>
  <si>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</si>
  <si>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</si>
  <si>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</si>
  <si>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</si>
  <si>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</si>
  <si>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</si>
  <si>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</si>
  <si>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</si>
  <si>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</si>
  <si>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</si>
  <si>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</si>
  <si>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</si>
  <si>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</si>
  <si>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</si>
  <si>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</si>
  <si>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</si>
  <si>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</si>
  <si>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</si>
  <si>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</si>
  <si>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</si>
  <si>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</si>
  <si>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</si>
  <si>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</si>
  <si>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</si>
  <si>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</si>
  <si>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</si>
  <si>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</si>
  <si>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</si>
  <si>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</si>
  <si>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</si>
  <si>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</si>
  <si>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</si>
  <si>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</si>
  <si>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</si>
  <si>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</si>
  <si>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</si>
  <si>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</si>
  <si>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</si>
  <si>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</si>
  <si>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</si>
  <si>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</si>
  <si>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</si>
  <si>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</si>
  <si>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</si>
  <si>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</si>
  <si>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</si>
  <si>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</si>
  <si>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</si>
  <si>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</si>
  <si>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</si>
  <si>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</si>
  <si>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</si>
  <si>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</si>
  <si>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</si>
  <si>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</si>
  <si>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</si>
  <si>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</si>
  <si>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</si>
  <si>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</si>
  <si>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</si>
  <si>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</si>
  <si>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</si>
  <si>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</si>
  <si>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</si>
  <si>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</si>
  <si>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</si>
  <si>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</si>
  <si>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</si>
  <si>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</si>
  <si>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</si>
  <si>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</si>
  <si>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</si>
  <si>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</si>
  <si>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</si>
  <si>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</si>
  <si>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</si>
  <si>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</si>
  <si>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</si>
  <si>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</si>
  <si>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</si>
  <si>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</si>
  <si>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</si>
  <si>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</si>
  <si>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</si>
  <si>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</si>
  <si>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</si>
  <si>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</si>
  <si>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</si>
  <si>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</si>
  <si>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</si>
  <si>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</si>
  <si>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</si>
  <si>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</si>
  <si>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</si>
  <si>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</si>
  <si>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</si>
  <si>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</si>
  <si>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</si>
  <si>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</si>
  <si>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</si>
  <si>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</si>
  <si>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</si>
  <si>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</si>
  <si>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</si>
  <si>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</si>
  <si>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</si>
  <si>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</si>
  <si>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</si>
  <si>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</si>
  <si>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</si>
  <si>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</si>
  <si>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</si>
  <si>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</si>
  <si>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</si>
  <si>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</si>
  <si>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</si>
  <si>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</si>
  <si>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</si>
  <si>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</si>
  <si>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</si>
  <si>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</si>
  <si>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</si>
  <si>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</si>
  <si>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</si>
  <si>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</si>
  <si>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</si>
  <si>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</si>
  <si>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</si>
  <si>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</si>
  <si>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</si>
  <si>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</si>
  <si>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</si>
  <si>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</si>
  <si>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</si>
  <si>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</si>
  <si>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</si>
  <si>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</si>
  <si>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</si>
  <si>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</si>
  <si>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</si>
  <si>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</si>
  <si>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</si>
  <si>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</si>
  <si>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</si>
  <si>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</si>
  <si>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</si>
  <si>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</si>
  <si>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</si>
  <si>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</si>
  <si>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</si>
  <si>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</si>
  <si>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</si>
  <si>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</si>
  <si>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</si>
  <si>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</si>
  <si>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</si>
  <si>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</si>
  <si>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</si>
  <si>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</si>
  <si>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</si>
  <si>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</si>
  <si>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</si>
  <si>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</si>
  <si>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</si>
  <si>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</si>
  <si>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</si>
  <si>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</si>
  <si>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</si>
  <si>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</si>
  <si>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</si>
  <si>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</si>
  <si>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</si>
  <si>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</si>
  <si>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</si>
  <si>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</si>
  <si>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</si>
  <si>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</si>
  <si>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</si>
  <si>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</si>
  <si>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</si>
  <si>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</si>
  <si>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</si>
  <si>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</si>
  <si>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</si>
  <si>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</si>
  <si>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</si>
  <si>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</si>
  <si>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</si>
  <si>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</si>
  <si>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</si>
  <si>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</si>
  <si>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</si>
  <si>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</si>
  <si>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</si>
  <si>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</si>
  <si>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</si>
  <si>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</si>
  <si>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</si>
  <si>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</si>
  <si>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</si>
  <si>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</si>
  <si>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</si>
  <si>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</si>
  <si>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</si>
  <si>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</si>
  <si>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</si>
  <si>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</si>
  <si>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</si>
  <si>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</si>
  <si>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</si>
  <si>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</si>
  <si>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</si>
  <si>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</si>
  <si>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</si>
  <si>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</si>
  <si>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</si>
  <si>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</si>
  <si>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</si>
  <si>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</si>
  <si>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</si>
  <si>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</si>
  <si>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</si>
  <si>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</si>
  <si>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</si>
  <si>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</si>
  <si>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</si>
  <si>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</si>
  <si>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</si>
  <si>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</si>
  <si>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</si>
  <si>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</si>
  <si>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</si>
  <si>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</si>
  <si>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</si>
  <si>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</si>
  <si>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</si>
  <si>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</si>
  <si>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</si>
  <si>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</si>
  <si>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</si>
  <si>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</si>
  <si>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</si>
  <si>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</si>
  <si>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</si>
  <si>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</si>
  <si>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</si>
  <si>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</si>
  <si>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</si>
  <si>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</si>
  <si>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</si>
  <si>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</si>
  <si>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</si>
  <si>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</si>
  <si>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</si>
  <si>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</si>
  <si>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</si>
  <si>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</si>
  <si>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</si>
  <si>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</si>
  <si>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</si>
  <si>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</si>
  <si>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</si>
  <si>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</si>
  <si>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</si>
  <si>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</si>
  <si>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</si>
  <si>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</si>
  <si>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</si>
  <si>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</si>
  <si>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</si>
  <si>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</si>
  <si>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</si>
  <si>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</si>
  <si>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</si>
  <si>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</si>
  <si>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</si>
  <si>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</si>
  <si>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</si>
  <si>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</si>
  <si>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</si>
  <si>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</si>
  <si>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</si>
  <si>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</si>
  <si>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</si>
  <si>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</si>
  <si>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</si>
  <si>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</si>
  <si>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</si>
  <si>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</si>
  <si>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</si>
  <si>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</si>
  <si>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</si>
  <si>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</si>
  <si>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</si>
  <si>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</si>
  <si>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</si>
  <si>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</si>
  <si>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</si>
  <si>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</si>
  <si>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</si>
  <si>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</si>
  <si>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</si>
  <si>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</si>
  <si>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</si>
  <si>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</si>
  <si>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</si>
  <si>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</si>
  <si>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</si>
  <si>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</si>
  <si>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</si>
  <si>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</si>
  <si>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</si>
  <si>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</si>
  <si>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</si>
  <si>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</si>
  <si>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</si>
  <si>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</si>
  <si>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</si>
  <si>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</si>
  <si>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</si>
  <si>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</si>
  <si>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</si>
  <si>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</si>
  <si>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</si>
  <si>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</si>
  <si>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</si>
  <si>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</si>
  <si>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</si>
  <si>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</si>
  <si>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</si>
  <si>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</si>
  <si>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</si>
  <si>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</si>
  <si>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</si>
  <si>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</si>
  <si>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</si>
  <si>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</si>
  <si>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</si>
  <si>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</si>
  <si>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</si>
  <si>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</si>
  <si>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</si>
  <si>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</si>
  <si>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</si>
  <si>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</si>
  <si>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</si>
  <si>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</si>
  <si>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</si>
  <si>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</si>
  <si>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</si>
  <si>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</si>
  <si>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</si>
  <si>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</si>
  <si>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</si>
  <si>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</si>
  <si>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</si>
  <si>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</si>
  <si>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</si>
  <si>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</si>
  <si>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</si>
  <si>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</si>
  <si>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</si>
  <si>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</si>
  <si>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</si>
  <si>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</si>
  <si>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</si>
  <si>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</si>
  <si>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</si>
  <si>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</si>
  <si>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</si>
  <si>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</si>
  <si>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</si>
  <si>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</si>
  <si>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</si>
  <si>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</si>
  <si>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</si>
  <si>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</si>
  <si>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</si>
  <si>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</si>
  <si>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</si>
  <si>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</si>
  <si>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</si>
  <si>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</si>
  <si>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</si>
  <si>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</si>
  <si>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</si>
  <si>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</si>
  <si>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</si>
  <si>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</si>
  <si>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</si>
  <si>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</si>
  <si>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</si>
  <si>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</si>
  <si>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</si>
  <si>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</si>
  <si>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</si>
  <si>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</si>
  <si>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</si>
  <si>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</si>
  <si>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</si>
  <si>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</si>
  <si>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</si>
  <si>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</si>
  <si>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</si>
  <si>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</si>
  <si>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</si>
  <si>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</si>
  <si>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</si>
  <si>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</si>
  <si>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</si>
  <si>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</si>
  <si>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</si>
  <si>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</si>
  <si>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</si>
  <si>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</si>
  <si>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</si>
  <si>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</si>
  <si>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</si>
  <si>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</si>
  <si>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</si>
  <si>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</si>
  <si>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</si>
  <si>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</si>
  <si>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</si>
  <si>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</si>
  <si>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</si>
  <si>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</si>
  <si>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</si>
  <si>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</si>
  <si>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</si>
  <si>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</si>
  <si>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</si>
  <si>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</si>
  <si>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</si>
  <si>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</si>
  <si>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</si>
  <si>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</si>
  <si>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</si>
  <si>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</si>
  <si>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</si>
  <si>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</si>
  <si>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</si>
  <si>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</si>
  <si>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</si>
  <si>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</si>
  <si>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</si>
  <si>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</si>
  <si>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</si>
  <si>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</si>
  <si>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</si>
  <si>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</si>
  <si>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</si>
  <si>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</si>
  <si>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</si>
  <si>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</si>
  <si>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</si>
  <si>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</si>
  <si>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</si>
  <si>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</si>
  <si>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</si>
  <si>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</si>
  <si>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</si>
  <si>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</si>
  <si>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</si>
  <si>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</si>
  <si>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</si>
  <si>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</si>
  <si>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</si>
  <si>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</si>
  <si>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</si>
  <si>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</si>
  <si>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</si>
  <si>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</si>
  <si>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</si>
  <si>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</si>
  <si>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</si>
  <si>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</si>
  <si>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</si>
  <si>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</si>
  <si>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</si>
  <si>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</si>
  <si>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</si>
  <si>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</si>
  <si>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</si>
  <si>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</si>
  <si>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</si>
  <si>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</si>
  <si>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</si>
  <si>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</si>
  <si>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</si>
  <si>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</si>
  <si>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</si>
  <si>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</si>
  <si>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</si>
  <si>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</si>
  <si>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</si>
  <si>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</si>
  <si>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</si>
  <si>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</si>
  <si>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</si>
  <si>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</si>
  <si>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</si>
  <si>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</si>
  <si>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</si>
  <si>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</si>
  <si>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</si>
  <si>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</si>
  <si>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</si>
  <si>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</si>
  <si>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</si>
  <si>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</si>
  <si>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</si>
  <si>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</si>
  <si>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</si>
  <si>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</si>
  <si>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</si>
  <si>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</si>
  <si>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</si>
  <si>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</si>
  <si>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</si>
  <si>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</si>
  <si>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</si>
  <si>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</si>
  <si>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</si>
  <si>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</si>
  <si>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</si>
  <si>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</si>
  <si>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</si>
  <si>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</si>
  <si>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</si>
  <si>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</si>
  <si>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</si>
  <si>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</si>
  <si>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</si>
  <si>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</si>
  <si>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</si>
  <si>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</si>
  <si>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</si>
  <si>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</si>
  <si>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</si>
  <si>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</si>
  <si>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</si>
  <si>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</si>
  <si>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</si>
  <si>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</si>
  <si>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</si>
  <si>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</si>
  <si>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</si>
  <si>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</si>
  <si>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</si>
  <si>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</si>
  <si>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</si>
  <si>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</si>
  <si>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</si>
  <si>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</si>
  <si>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</si>
  <si>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</si>
  <si>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</si>
  <si>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</si>
  <si>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</si>
  <si>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</si>
  <si>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</si>
  <si>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</si>
  <si>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</si>
  <si>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</si>
  <si>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</si>
  <si>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</si>
  <si>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</si>
  <si>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</si>
  <si>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</si>
  <si>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</si>
  <si>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</si>
  <si>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</si>
  <si>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</si>
  <si>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</si>
  <si>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</si>
  <si>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</si>
  <si>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</si>
  <si>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</si>
  <si>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</si>
  <si>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</si>
  <si>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</si>
  <si>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</si>
  <si>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</si>
  <si>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</si>
  <si>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</si>
  <si>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</si>
  <si>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</si>
  <si>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</si>
  <si>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</si>
  <si>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</si>
  <si>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</si>
  <si>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</si>
  <si>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</si>
  <si>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</si>
  <si>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</si>
  <si>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</si>
  <si>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</si>
  <si>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</si>
  <si>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</si>
  <si>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</si>
  <si>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</si>
  <si>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</si>
  <si>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</si>
  <si>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</si>
  <si>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</si>
  <si>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</si>
  <si>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</si>
  <si>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</si>
  <si>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</si>
  <si>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</si>
  <si>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</si>
  <si>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</si>
  <si>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</si>
  <si>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</si>
  <si>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</si>
  <si>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</si>
  <si>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</si>
  <si>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</si>
  <si>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</si>
  <si>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</si>
  <si>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</si>
  <si>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</si>
  <si>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</si>
  <si>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</si>
  <si>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</si>
  <si>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</si>
  <si>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</si>
  <si>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</si>
  <si>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</si>
  <si>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</si>
  <si>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</si>
  <si>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</si>
  <si>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</si>
  <si>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</si>
  <si>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</si>
  <si>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</si>
  <si>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</si>
  <si>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</si>
  <si>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</si>
  <si>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</si>
  <si>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</si>
  <si>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</si>
  <si>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</si>
  <si>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</si>
  <si>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</si>
  <si>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</si>
  <si>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</si>
  <si>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</si>
  <si>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</si>
  <si>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</si>
  <si>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</si>
  <si>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</si>
  <si>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</si>
  <si>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</si>
  <si>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</si>
  <si>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</si>
  <si>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</si>
  <si>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</si>
  <si>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</si>
  <si>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</si>
  <si>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</si>
  <si>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</si>
  <si>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</si>
  <si>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</si>
  <si>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</si>
  <si>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</si>
  <si>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</si>
  <si>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</si>
  <si>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</si>
  <si>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</si>
  <si>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</si>
  <si>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</si>
  <si>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</si>
  <si>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</si>
  <si>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</si>
  <si>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</si>
  <si>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</si>
  <si>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</si>
  <si>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</si>
  <si>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</si>
  <si>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</si>
  <si>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</si>
  <si>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</si>
  <si>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</si>
  <si>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</si>
  <si>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</si>
  <si>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</si>
  <si>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</si>
  <si>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</si>
  <si>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</si>
  <si>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</si>
  <si>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</si>
  <si>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</si>
  <si>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</si>
  <si>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</si>
  <si>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</si>
  <si>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</si>
  <si>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</si>
  <si>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</si>
  <si>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</si>
  <si>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</si>
  <si>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</si>
  <si>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</si>
  <si>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</si>
  <si>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</si>
  <si>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</si>
  <si>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</si>
  <si>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</si>
  <si>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</si>
  <si>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</si>
  <si>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</si>
  <si>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</si>
  <si>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</si>
  <si>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</si>
  <si>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</si>
  <si>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</si>
  <si>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</si>
  <si>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</si>
  <si>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</si>
  <si>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</si>
  <si>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</si>
  <si>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</si>
  <si>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</si>
  <si>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</si>
  <si>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</si>
  <si>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</si>
  <si>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</si>
  <si>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</si>
  <si>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</si>
  <si>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</si>
  <si>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</si>
  <si>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</si>
  <si>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</si>
  <si>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</si>
  <si>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</si>
  <si>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</si>
  <si>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</si>
  <si>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</si>
  <si>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</si>
  <si>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</si>
  <si>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</si>
  <si>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</si>
  <si>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</si>
  <si>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</si>
  <si>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</si>
  <si>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</si>
  <si>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</si>
  <si>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</si>
  <si>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</si>
  <si>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</si>
  <si>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</si>
  <si>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</si>
  <si>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</si>
  <si>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</si>
  <si>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</si>
  <si>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</si>
  <si>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</si>
  <si>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</si>
  <si>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</si>
  <si>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</si>
  <si>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</si>
  <si>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</si>
  <si>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</si>
  <si>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</si>
  <si>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</si>
  <si>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</si>
  <si>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</si>
  <si>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</si>
  <si>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</si>
  <si>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</si>
  <si>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</si>
  <si>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</si>
  <si>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</si>
  <si>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</si>
  <si>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</si>
  <si>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</si>
  <si>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</si>
  <si>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</si>
  <si>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</si>
  <si>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</si>
  <si>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</si>
  <si>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</si>
  <si>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</si>
  <si>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</si>
  <si>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</si>
  <si>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</si>
  <si>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</si>
  <si>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</si>
  <si>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</si>
  <si>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</si>
  <si>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</si>
  <si>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</si>
  <si>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</si>
  <si>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</si>
  <si>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</si>
  <si>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</si>
  <si>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</si>
  <si>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</si>
  <si>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</si>
  <si>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</si>
  <si>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</si>
  <si>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</si>
  <si>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</si>
  <si>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</si>
  <si>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</si>
  <si>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</si>
  <si>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</si>
  <si>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</si>
  <si>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</si>
  <si>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</si>
  <si>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</si>
  <si>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</si>
  <si>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</si>
  <si>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</si>
  <si>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</si>
  <si>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</si>
  <si>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</si>
  <si>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</si>
  <si>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</si>
  <si>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</si>
  <si>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</si>
  <si>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</si>
  <si>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</si>
  <si>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</si>
  <si>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</si>
  <si>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</si>
  <si>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</si>
  <si>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</si>
  <si>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</si>
  <si>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</si>
  <si>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</si>
  <si>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</si>
  <si>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</si>
  <si>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</si>
  <si>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</si>
  <si>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</si>
  <si>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</si>
  <si>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</si>
  <si>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</si>
  <si>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</si>
  <si>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</si>
  <si>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</si>
  <si>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</si>
  <si>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</si>
  <si>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</si>
  <si>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</si>
  <si>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</si>
  <si>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</si>
  <si>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</si>
  <si>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</si>
  <si>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</si>
  <si>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</si>
  <si>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</si>
  <si>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</si>
  <si>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</si>
  <si>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</si>
  <si>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</si>
  <si>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</si>
  <si>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</si>
  <si>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</si>
  <si>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</si>
  <si>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</si>
  <si>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</si>
  <si>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</si>
  <si>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</si>
  <si>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</si>
  <si>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</si>
  <si>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</si>
  <si>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</si>
  <si>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</si>
  <si>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</si>
  <si>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</si>
  <si>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</si>
  <si>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</si>
  <si>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</si>
  <si>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</si>
  <si>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</si>
  <si>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</si>
  <si>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</si>
  <si>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</si>
  <si>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</si>
  <si>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</si>
  <si>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</si>
  <si>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</si>
  <si>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</si>
  <si>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</si>
  <si>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</si>
  <si>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</si>
  <si>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</si>
  <si>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</si>
  <si>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</si>
  <si>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</si>
  <si>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</si>
  <si>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</si>
  <si>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</si>
  <si>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</si>
  <si>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</si>
  <si>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</si>
  <si>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</si>
  <si>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</si>
  <si>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</si>
  <si>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</si>
  <si>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</si>
  <si>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</si>
  <si>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</si>
  <si>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</si>
  <si>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</si>
  <si>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</si>
  <si>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</si>
  <si>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</si>
  <si>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</si>
  <si>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</si>
  <si>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</si>
  <si>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</si>
  <si>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</si>
  <si>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</si>
  <si>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</si>
  <si>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</si>
  <si>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</si>
  <si>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</si>
  <si>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</si>
  <si>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</si>
  <si>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</si>
  <si>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</si>
  <si>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</si>
  <si>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</si>
  <si>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</si>
  <si>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</si>
  <si>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</si>
  <si>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</si>
  <si>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</si>
  <si>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</si>
  <si>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</si>
  <si>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</si>
  <si>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</si>
  <si>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</si>
  <si>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</si>
  <si>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</si>
  <si>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</si>
  <si>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</si>
  <si>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</si>
  <si>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</si>
  <si>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</si>
  <si>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</si>
  <si>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</si>
  <si>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</si>
  <si>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</si>
  <si>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</si>
  <si>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</si>
  <si>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</si>
  <si>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</si>
  <si>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</si>
  <si>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</si>
  <si>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</si>
  <si>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</si>
  <si>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</si>
  <si>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</si>
  <si>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</si>
  <si>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</si>
  <si>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</si>
  <si>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</si>
  <si>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</si>
  <si>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</si>
  <si>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</si>
  <si>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</si>
  <si>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</si>
  <si>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</si>
  <si>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</si>
  <si>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</si>
  <si>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</si>
  <si>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</si>
  <si>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</si>
  <si>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</si>
  <si>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</si>
  <si>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</si>
  <si>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</si>
  <si>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</si>
  <si>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</si>
  <si>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</si>
  <si>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</si>
  <si>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</si>
  <si>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</si>
  <si>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</si>
  <si>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</si>
  <si>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</si>
  <si>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</si>
  <si>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</si>
  <si>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</si>
  <si>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</si>
  <si>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</si>
  <si>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</si>
  <si>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</si>
  <si>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</si>
  <si>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</si>
  <si>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</si>
  <si>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</si>
  <si>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</si>
  <si>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</si>
  <si>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</si>
  <si>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</si>
  <si>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</si>
  <si>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</si>
  <si>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</si>
  <si>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</si>
  <si>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</si>
  <si>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</si>
  <si>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</si>
  <si>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</si>
  <si>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</si>
  <si>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</si>
  <si>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</si>
  <si>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</si>
  <si>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</si>
  <si>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</si>
  <si>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</si>
  <si>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</si>
  <si>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</si>
  <si>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</si>
  <si>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</si>
  <si>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</si>
  <si>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</si>
  <si>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</si>
  <si>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</si>
  <si>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</si>
  <si>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</si>
  <si>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</si>
  <si>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</si>
  <si>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</si>
  <si>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</si>
  <si>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</si>
  <si>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</si>
  <si>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</si>
  <si>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</si>
  <si>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</si>
  <si>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</si>
  <si>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</si>
  <si>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</si>
  <si>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</si>
  <si>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</si>
  <si>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</si>
  <si>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</si>
  <si>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</si>
  <si>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</si>
  <si>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</si>
  <si>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</si>
  <si>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</si>
  <si>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</si>
  <si>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</si>
  <si>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</si>
  <si>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</si>
  <si>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</si>
  <si>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</si>
  <si>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</si>
  <si>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</si>
  <si>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</si>
  <si>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</si>
  <si>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</si>
  <si>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</si>
  <si>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</si>
  <si>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</si>
  <si>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</si>
  <si>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</si>
  <si>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</si>
  <si>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</si>
  <si>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</si>
  <si>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</si>
  <si>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</si>
  <si>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</si>
  <si>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</si>
  <si>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</si>
  <si>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</si>
  <si>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</si>
  <si>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</si>
  <si>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</si>
  <si>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</si>
  <si>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</si>
  <si>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</si>
  <si>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</si>
  <si>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</si>
  <si>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</si>
  <si>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</si>
  <si>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</si>
  <si>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</si>
  <si>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</si>
  <si>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</si>
  <si>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</si>
  <si>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</si>
  <si>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</si>
  <si>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</si>
  <si>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</si>
  <si>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</si>
  <si>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</si>
  <si>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</si>
  <si>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</si>
  <si>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</si>
  <si>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</si>
  <si>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</si>
  <si>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</si>
  <si>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</si>
  <si>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</si>
  <si>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</si>
  <si>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</si>
  <si>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</si>
  <si>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</si>
  <si>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</si>
  <si>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</si>
  <si>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</si>
  <si>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</si>
  <si>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</si>
  <si>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</si>
  <si>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</si>
  <si>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</si>
  <si>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</si>
  <si>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</si>
  <si>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</si>
  <si>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</si>
  <si>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</si>
  <si>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</si>
  <si>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</si>
  <si>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</si>
  <si>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</si>
  <si>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</si>
  <si>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</si>
  <si>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</si>
  <si>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</si>
  <si>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</si>
  <si>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</si>
  <si>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</si>
  <si>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</si>
  <si>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</si>
  <si>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</si>
  <si>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</si>
  <si>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</si>
  <si>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</si>
  <si>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</si>
  <si>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</si>
  <si>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</si>
  <si>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</si>
  <si>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</si>
  <si>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</si>
  <si>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</si>
  <si>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</si>
  <si>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</si>
  <si>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</si>
  <si>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</si>
  <si>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</si>
  <si>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</si>
  <si>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</si>
  <si>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</si>
  <si>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</si>
  <si>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</si>
  <si>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</si>
  <si>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</si>
  <si>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</si>
  <si>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</si>
  <si>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</si>
  <si>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</si>
  <si>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</si>
  <si>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</si>
  <si>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</si>
  <si>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</si>
  <si>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</si>
  <si>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</si>
  <si>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</si>
  <si>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</si>
  <si>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</si>
  <si>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</si>
  <si>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</si>
  <si>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</si>
  <si>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</si>
  <si>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</si>
  <si>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</si>
  <si>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</si>
  <si>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</si>
  <si>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</si>
  <si>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</si>
  <si>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</si>
  <si>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</si>
  <si>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</si>
  <si>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</si>
  <si>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</si>
  <si>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</si>
  <si>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</si>
  <si>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</si>
  <si>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</si>
  <si>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</si>
  <si>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</si>
  <si>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</si>
  <si>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</si>
  <si>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</si>
  <si>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</si>
  <si>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</si>
  <si>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</si>
  <si>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</si>
  <si>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</si>
  <si>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</si>
  <si>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</si>
  <si>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</si>
  <si>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</si>
  <si>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</si>
  <si>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</si>
  <si>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</si>
  <si>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</si>
  <si>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</si>
  <si>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</si>
  <si>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</si>
  <si>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</si>
  <si>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</si>
  <si>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</si>
  <si>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</si>
  <si>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</si>
  <si>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</si>
  <si>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</si>
  <si>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</si>
  <si>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</si>
  <si>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</si>
  <si>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</si>
  <si>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</si>
  <si>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</si>
  <si>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</si>
  <si>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</si>
  <si>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</si>
  <si>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</si>
  <si>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</si>
  <si>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</si>
  <si>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</si>
  <si>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</si>
  <si>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</si>
  <si>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</si>
  <si>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</si>
  <si>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</si>
  <si>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</si>
  <si>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</si>
  <si>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</si>
  <si>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</si>
  <si>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</si>
  <si>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</si>
  <si>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</si>
  <si>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</si>
  <si>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</si>
  <si>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</si>
  <si>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</si>
  <si>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</si>
  <si>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</si>
  <si>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</si>
  <si>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</si>
  <si>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</si>
  <si>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</si>
  <si>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</si>
  <si>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</si>
  <si>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</si>
  <si>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</si>
  <si>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</si>
  <si>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</si>
  <si>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</si>
  <si>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</si>
  <si>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</si>
  <si>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</si>
  <si>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</si>
  <si>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</si>
  <si>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</si>
  <si>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</si>
  <si>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</si>
  <si>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</si>
  <si>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</si>
  <si>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</si>
  <si>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</si>
  <si>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</si>
  <si>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</si>
  <si>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</si>
  <si>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</si>
  <si>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</si>
  <si>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</si>
  <si>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</si>
  <si>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</si>
  <si>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</si>
  <si>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</si>
  <si>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</si>
  <si>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</si>
  <si>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</si>
  <si>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</si>
  <si>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</si>
  <si>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</si>
  <si>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</si>
  <si>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</si>
  <si>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</si>
  <si>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</si>
  <si>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</si>
  <si>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</si>
  <si>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</si>
  <si>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</si>
  <si>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</si>
  <si>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</si>
  <si>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</si>
  <si>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</si>
  <si>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</si>
  <si>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</si>
  <si>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</si>
  <si>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</si>
  <si>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</si>
  <si>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</si>
  <si>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</si>
  <si>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</si>
  <si>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</si>
  <si>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</si>
  <si>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</si>
  <si>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</si>
  <si>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</si>
  <si>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</si>
  <si>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</si>
  <si>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</si>
  <si>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</si>
  <si>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</si>
  <si>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</si>
  <si>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</si>
  <si>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</si>
  <si>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</si>
  <si>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</si>
  <si>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</si>
  <si>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</si>
  <si>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</si>
  <si>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</si>
  <si>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</si>
  <si>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</si>
  <si>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</si>
  <si>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</si>
  <si>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</si>
  <si>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</si>
  <si>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</si>
  <si>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</si>
  <si>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</si>
  <si>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</si>
  <si>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</si>
  <si>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</si>
  <si>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</si>
  <si>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</si>
  <si>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</si>
  <si>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</si>
  <si>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</si>
  <si>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</si>
  <si>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</si>
  <si>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</si>
  <si>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</si>
  <si>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</si>
  <si>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</si>
  <si>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</si>
  <si>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</si>
  <si>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</si>
  <si>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</si>
  <si>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</si>
  <si>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</si>
  <si>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</si>
  <si>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</si>
  <si>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</si>
  <si>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</si>
  <si>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</si>
  <si>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</si>
  <si>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</si>
  <si>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</si>
  <si>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</si>
  <si>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</si>
  <si>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</si>
  <si>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</si>
  <si>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</si>
  <si>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</si>
  <si>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</si>
  <si>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</si>
  <si>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</si>
  <si>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</si>
  <si>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</si>
  <si>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</si>
  <si>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</si>
  <si>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</si>
  <si>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</si>
  <si>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</si>
  <si>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</si>
  <si>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</si>
  <si>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</si>
  <si>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</si>
  <si>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</si>
  <si>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</si>
  <si>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</si>
  <si>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</si>
  <si>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</si>
  <si>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</si>
  <si>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</si>
  <si>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</si>
  <si>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</si>
  <si>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</si>
  <si>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</si>
  <si>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</si>
  <si>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</si>
  <si>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</si>
  <si>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</si>
  <si>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</si>
  <si>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</si>
  <si>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</si>
  <si>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</si>
  <si>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</si>
  <si>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</si>
  <si>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</si>
  <si>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</si>
  <si>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</si>
  <si>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</si>
  <si>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</si>
  <si>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</si>
  <si>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</si>
  <si>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</si>
  <si>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</si>
  <si>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</si>
  <si>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</si>
  <si>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</si>
  <si>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</si>
  <si>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</si>
  <si>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</si>
  <si>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</si>
  <si>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</si>
  <si>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</si>
  <si>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</si>
  <si>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</si>
  <si>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</si>
  <si>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</si>
  <si>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</si>
  <si>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</si>
  <si>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</si>
  <si>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</si>
  <si>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</si>
  <si>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</si>
  <si>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</si>
  <si>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</si>
  <si>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</si>
  <si>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</si>
  <si>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</si>
  <si>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</si>
  <si>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</si>
  <si>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</si>
  <si>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</si>
  <si>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</si>
  <si>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</si>
  <si>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</si>
  <si>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</si>
  <si>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</si>
  <si>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</si>
  <si>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</si>
  <si>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</si>
  <si>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</si>
  <si>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</si>
  <si>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</si>
  <si>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</si>
  <si>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</si>
  <si>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</si>
  <si>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</si>
  <si>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</si>
  <si>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</si>
  <si>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</si>
  <si>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</si>
  <si>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</si>
  <si>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</si>
  <si>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</si>
  <si>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</si>
  <si>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</si>
  <si>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</si>
  <si>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</si>
  <si>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</si>
  <si>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</si>
  <si>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</si>
  <si>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</si>
  <si>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</si>
  <si>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</si>
  <si>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</si>
  <si>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</si>
  <si>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</si>
  <si>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</si>
  <si>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</si>
  <si>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</si>
  <si>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</si>
  <si>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</si>
  <si>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</si>
  <si>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</si>
  <si>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</si>
  <si>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</si>
  <si>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</si>
  <si>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</si>
  <si>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</si>
  <si>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</si>
  <si>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</si>
  <si>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</si>
  <si>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</si>
  <si>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</si>
  <si>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</si>
  <si>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</si>
  <si>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</si>
  <si>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</si>
  <si>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</si>
  <si>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</si>
  <si>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</si>
  <si>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</si>
  <si>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</si>
  <si>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</si>
  <si>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</si>
  <si>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</si>
  <si>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</si>
  <si>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</si>
  <si>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</si>
  <si>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</si>
  <si>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</si>
  <si>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</si>
  <si>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</si>
  <si>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</si>
  <si>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</si>
  <si>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</si>
  <si>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</si>
  <si>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</si>
  <si>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</si>
  <si>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</si>
  <si>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</si>
  <si>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</si>
  <si>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</si>
  <si>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</si>
  <si>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</si>
  <si>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</si>
  <si>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</si>
  <si>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</si>
  <si>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</si>
  <si>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</si>
  <si>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</si>
  <si>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</si>
  <si>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</si>
  <si>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</si>
  <si>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</si>
  <si>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</si>
  <si>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</si>
  <si>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</si>
  <si>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</si>
  <si>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</si>
  <si>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</si>
  <si>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</si>
  <si>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</si>
  <si>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</si>
  <si>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</si>
  <si>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</si>
  <si>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</si>
  <si>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</si>
  <si>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</si>
  <si>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</si>
  <si>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</si>
  <si>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</si>
  <si>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</si>
  <si>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</si>
  <si>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</si>
  <si>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</si>
  <si>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</si>
  <si>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</si>
  <si>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</si>
  <si>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</si>
  <si>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</si>
  <si>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</si>
  <si>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</si>
  <si>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</si>
  <si>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</si>
  <si>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</si>
  <si>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</si>
  <si>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</si>
  <si>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</si>
  <si>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</si>
  <si>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</si>
  <si>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</si>
  <si>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</si>
  <si>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</si>
  <si>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</si>
  <si>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</si>
  <si>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</si>
  <si>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</si>
  <si>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</si>
  <si>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</si>
  <si>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</si>
  <si>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</si>
  <si>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</si>
  <si>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</si>
  <si>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</si>
  <si>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</si>
  <si>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</si>
  <si>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</si>
  <si>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</si>
  <si>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</si>
  <si>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</si>
  <si>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</si>
  <si>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</si>
  <si>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</si>
  <si>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</si>
  <si>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</si>
  <si>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</si>
  <si>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</si>
  <si>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</si>
  <si>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</si>
  <si>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</si>
  <si>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</si>
  <si>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</si>
  <si>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</si>
  <si>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</si>
  <si>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</si>
  <si>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</si>
  <si>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</si>
  <si>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</si>
  <si>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</si>
  <si>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</si>
  <si>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</si>
  <si>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</si>
  <si>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</si>
  <si>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</si>
  <si>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</si>
  <si>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</si>
  <si>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</si>
  <si>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</si>
  <si>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</si>
  <si>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</si>
  <si>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</si>
  <si>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</si>
  <si>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</si>
  <si>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</si>
  <si>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</si>
  <si>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</si>
  <si>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</si>
  <si>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</si>
  <si>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</si>
  <si>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</si>
  <si>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</si>
  <si>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</si>
  <si>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</si>
  <si>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</si>
  <si>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</si>
  <si>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</si>
  <si>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</si>
  <si>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</si>
  <si>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</si>
  <si>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</si>
  <si>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</si>
  <si>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</si>
  <si>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</si>
  <si>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</si>
  <si>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</si>
  <si>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</si>
  <si>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</si>
  <si>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</si>
  <si>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</si>
  <si>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</si>
  <si>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</si>
  <si>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</si>
  <si>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</si>
  <si>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</si>
  <si>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</si>
  <si>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</si>
  <si>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</si>
  <si>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</si>
  <si>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</si>
  <si>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</si>
  <si>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</si>
  <si>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</si>
  <si>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</si>
  <si>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</si>
  <si>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</si>
  <si>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</si>
  <si>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</si>
  <si>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</si>
  <si>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</si>
  <si>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</si>
  <si>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</si>
  <si>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</si>
  <si>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</si>
  <si>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</si>
  <si>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</si>
  <si>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</si>
  <si>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</si>
  <si>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</si>
  <si>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</si>
  <si>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</si>
  <si>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</si>
  <si>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</si>
  <si>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</si>
  <si>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</si>
  <si>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</si>
  <si>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</si>
  <si>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</si>
  <si>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</si>
  <si>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</si>
  <si>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</si>
  <si>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</si>
  <si>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</si>
  <si>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</si>
  <si>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</si>
  <si>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</si>
  <si>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</si>
  <si>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</si>
  <si>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</si>
  <si>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</si>
  <si>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</si>
  <si>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</si>
  <si>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</si>
  <si>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</si>
  <si>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</si>
  <si>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</si>
  <si>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</si>
  <si>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</si>
  <si>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</si>
  <si>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</si>
  <si>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</si>
  <si>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</si>
  <si>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</si>
  <si>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</si>
  <si>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</si>
  <si>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</si>
  <si>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</si>
  <si>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</si>
  <si>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</si>
  <si>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</si>
  <si>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</si>
  <si>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</si>
  <si>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</si>
  <si>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</si>
  <si>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</si>
  <si>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</si>
  <si>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</si>
  <si>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</si>
  <si>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</si>
  <si>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</si>
  <si>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</si>
  <si>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</si>
  <si>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</si>
  <si>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</si>
  <si>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</si>
  <si>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</si>
  <si>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</si>
  <si>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</si>
  <si>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</si>
  <si>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</si>
  <si>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</si>
  <si>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</si>
  <si>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</si>
  <si>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</si>
  <si>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</si>
  <si>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</si>
  <si>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</si>
  <si>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</si>
  <si>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</si>
  <si>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</si>
  <si>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</si>
  <si>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</si>
  <si>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</si>
  <si>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</si>
  <si>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</si>
  <si>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</si>
  <si>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</si>
  <si>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</si>
  <si>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</si>
  <si>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</si>
  <si>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</si>
  <si>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</si>
  <si>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</si>
  <si>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</si>
  <si>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</si>
  <si>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</si>
  <si>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</si>
  <si>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</si>
  <si>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</si>
  <si>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</si>
  <si>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</si>
  <si>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</si>
  <si>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</si>
  <si>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</si>
  <si>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</si>
  <si>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</si>
  <si>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</si>
  <si>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</si>
  <si>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</si>
  <si>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</si>
  <si>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</si>
  <si>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</si>
  <si>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</si>
  <si>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</si>
  <si>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</si>
  <si>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</si>
  <si>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</si>
  <si>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</si>
  <si>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</si>
  <si>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</si>
  <si>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</si>
  <si>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</si>
  <si>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</si>
  <si>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</si>
  <si>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</si>
  <si>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</si>
  <si>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</si>
  <si>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</si>
  <si>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</si>
  <si>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</si>
  <si>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</si>
  <si>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</si>
  <si>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</si>
  <si>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</si>
  <si>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</si>
  <si>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</si>
  <si>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</si>
  <si>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</si>
  <si>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</si>
  <si>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</si>
  <si>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</si>
  <si>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</si>
  <si>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</si>
  <si>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</si>
  <si>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</si>
  <si>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</si>
  <si>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</si>
  <si>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</si>
  <si>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</si>
  <si>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</si>
  <si>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</si>
  <si>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</si>
  <si>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</si>
  <si>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</si>
  <si>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</si>
  <si>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</si>
  <si>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</si>
  <si>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</si>
  <si>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</si>
  <si>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</si>
  <si>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</si>
  <si>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</si>
  <si>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</si>
  <si>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</si>
  <si>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</si>
  <si>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</si>
  <si>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</si>
  <si>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</si>
  <si>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</si>
  <si>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</si>
  <si>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</si>
  <si>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</si>
  <si>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</si>
  <si>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</si>
  <si>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</si>
  <si>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</si>
  <si>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</si>
  <si>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</si>
  <si>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</si>
  <si>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</si>
  <si>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</si>
  <si>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</si>
  <si>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</si>
  <si>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</si>
  <si>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</si>
  <si>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</si>
  <si>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</si>
  <si>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</si>
  <si>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</si>
  <si>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</si>
  <si>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</si>
  <si>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</si>
  <si>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</si>
  <si>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</si>
  <si>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</si>
  <si>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</si>
  <si>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</si>
  <si>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</si>
  <si>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</si>
  <si>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</si>
  <si>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</si>
  <si>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</si>
  <si>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</si>
  <si>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</si>
  <si>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</si>
  <si>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</si>
  <si>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</si>
  <si>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</si>
  <si>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</si>
  <si>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</si>
  <si>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</si>
  <si>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</si>
  <si>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</si>
  <si>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</si>
  <si>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</si>
  <si>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</si>
  <si>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</si>
  <si>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</si>
  <si>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</si>
  <si>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</si>
  <si>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</si>
  <si>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</si>
  <si>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</si>
  <si>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</si>
  <si>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</si>
  <si>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</si>
  <si>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</si>
  <si>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</si>
  <si>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</si>
  <si>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</si>
  <si>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</si>
  <si>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</si>
  <si>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</si>
  <si>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</si>
  <si>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</si>
  <si>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</si>
  <si>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</si>
  <si>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</si>
  <si>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</si>
  <si>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</si>
  <si>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</si>
  <si>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</si>
  <si>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</si>
  <si>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</si>
  <si>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</si>
  <si>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</si>
  <si>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</si>
  <si>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</si>
  <si>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</si>
  <si>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</si>
  <si>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</si>
  <si>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</si>
  <si>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</si>
  <si>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</si>
  <si>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</si>
  <si>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</si>
  <si>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</si>
  <si>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</si>
  <si>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</si>
  <si>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</si>
  <si>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</si>
  <si>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</si>
  <si>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</si>
  <si>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</si>
  <si>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</si>
  <si>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</si>
  <si>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</si>
  <si>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</si>
  <si>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</si>
  <si>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</si>
  <si>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</si>
  <si>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</si>
  <si>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</si>
  <si>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</si>
  <si>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</si>
  <si>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</si>
  <si>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</si>
  <si>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</si>
  <si>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</si>
  <si>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</si>
  <si>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</si>
  <si>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</si>
  <si>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</si>
  <si>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</si>
  <si>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</si>
  <si>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</si>
  <si>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</si>
  <si>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</si>
  <si>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</si>
  <si>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</si>
  <si>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</si>
  <si>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</si>
  <si>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</si>
  <si>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</si>
  <si>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</si>
  <si>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</si>
  <si>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</si>
  <si>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</si>
  <si>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</si>
  <si>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</si>
  <si>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</si>
  <si>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</si>
  <si>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</si>
  <si>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</si>
  <si>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</si>
  <si>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</si>
  <si>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</si>
  <si>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</si>
  <si>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</si>
  <si>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</si>
  <si>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</si>
  <si>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</si>
  <si>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</si>
  <si>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</si>
  <si>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</si>
  <si>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</si>
  <si>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</si>
  <si>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</si>
  <si>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</si>
  <si>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</si>
  <si>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</si>
  <si>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</si>
  <si>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</si>
  <si>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</si>
  <si>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</si>
  <si>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</si>
  <si>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</si>
  <si>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</si>
  <si>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</si>
  <si>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</si>
  <si>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Catergory</t>
  </si>
  <si>
    <t>Sub-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</si>
  <si>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</si>
  <si>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</si>
  <si>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</si>
  <si>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</si>
  <si>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</si>
  <si>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</si>
  <si>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</si>
  <si>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</si>
  <si>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</si>
  <si>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</si>
  <si>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</si>
  <si>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</si>
  <si>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</si>
  <si>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</si>
  <si>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</si>
  <si>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</si>
  <si>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</si>
  <si>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</si>
  <si>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</si>
  <si>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</si>
  <si>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</si>
  <si>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</si>
  <si>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</si>
  <si>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</si>
  <si>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</si>
  <si>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</si>
  <si>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</si>
  <si>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</si>
  <si>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</si>
  <si>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</si>
  <si>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</si>
  <si>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</si>
  <si>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</si>
  <si>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</si>
  <si>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</si>
  <si>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</si>
  <si>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</si>
  <si>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</si>
  <si>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</si>
  <si>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</si>
  <si>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</si>
  <si>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</si>
  <si>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</si>
  <si>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</si>
  <si>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</si>
  <si>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</si>
  <si>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</si>
  <si>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</si>
  <si>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</si>
  <si>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</si>
  <si>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</si>
  <si>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</si>
  <si>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</si>
  <si>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</si>
  <si>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</si>
  <si>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</si>
  <si>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</si>
  <si>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</si>
  <si>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</si>
  <si>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</si>
  <si>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</si>
  <si>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</si>
  <si>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</si>
  <si>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</si>
  <si>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</si>
  <si>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</si>
  <si>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</si>
  <si>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</si>
  <si>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</si>
  <si>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</si>
  <si>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</si>
  <si>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</si>
  <si>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Percentage Cencelled</t>
  </si>
  <si>
    <t>The mean number of backers</t>
  </si>
  <si>
    <t>The median number of backers</t>
  </si>
  <si>
    <t>The minimum number of backers</t>
  </si>
  <si>
    <t>Unsuccessful Backers</t>
  </si>
  <si>
    <t>Successful campaigns</t>
  </si>
  <si>
    <t>The variance of the number of backers</t>
  </si>
  <si>
    <t>The standard deviation of the number of backers</t>
  </si>
  <si>
    <t>The maximum number of backers</t>
  </si>
  <si>
    <t>According to this set of data, mean is a better indicator as there are outliers present</t>
  </si>
  <si>
    <t>There is more varibility with successful campaign according to a very high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</si>
</sst>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16" fillId="0" borderId="0" xfId="0" applyNumberFormat="1" applyFont="1" applyAlignment="1">
      <alignment horizontal="center"/>
    </xf>
    <xf numFmtId="172" fontId="0" fillId="0" borderId="0" xfId="0" applyNumberFormat="1"/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numFmt numFmtId="172" formatCode="d/mm/yyyy;@"/>
    </dxf>
    <dxf>
      <numFmt numFmtId="172" formatCode="d/mm/yyyy;@"/>
    </dxf>
    <dxf>
      <numFmt numFmtId="0" formatCode="General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8-4E1B-9307-BC4335CCD48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8-4E1B-9307-BC4335CCD48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8-4E1B-9307-BC4335CCD48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8-4E1B-9307-BC4335CC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77721456"/>
        <c:axId val="1972104096"/>
      </c:barChart>
      <c:catAx>
        <c:axId val="18777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04096"/>
        <c:crosses val="autoZero"/>
        <c:auto val="1"/>
        <c:lblAlgn val="ctr"/>
        <c:lblOffset val="100"/>
        <c:noMultiLvlLbl val="0"/>
      </c:catAx>
      <c:valAx>
        <c:axId val="19721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D-4A20-BC31-C7B267D50F9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D-4A20-BC31-C7B267D50F9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D-4A20-BC31-C7B267D50F9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1D-4A20-BC31-C7B267D50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99482944"/>
        <c:axId val="2000954640"/>
      </c:barChart>
      <c:catAx>
        <c:axId val="19994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54640"/>
        <c:crosses val="autoZero"/>
        <c:auto val="1"/>
        <c:lblAlgn val="ctr"/>
        <c:lblOffset val="100"/>
        <c:noMultiLvlLbl val="0"/>
      </c:catAx>
      <c:valAx>
        <c:axId val="20009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CrowdfundingBook.xlsx]Sheet7!PivotTable6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7-459C-AF47-C69C19DE1BEC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27-459C-AF47-C69C19DE1BEC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27-459C-AF47-C69C19DE1BEC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27-459C-AF47-C69C19DE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390000"/>
        <c:axId val="1867076768"/>
      </c:lineChart>
      <c:catAx>
        <c:axId val="20083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76768"/>
        <c:crosses val="autoZero"/>
        <c:auto val="1"/>
        <c:lblAlgn val="ctr"/>
        <c:lblOffset val="100"/>
        <c:noMultiLvlLbl val="0"/>
      </c:catAx>
      <c:valAx>
        <c:axId val="18670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</a:t>
            </a:r>
            <a:r>
              <a:rPr lang="en-AU" baseline="0"/>
              <a:t> based on goals</a:t>
            </a:r>
            <a:endParaRPr lang="en-AU"/>
          </a:p>
        </c:rich>
      </c:tx>
      <c:layout>
        <c:manualLayout>
          <c:xMode val="edge"/>
          <c:yMode val="edge"/>
          <c:x val="0.378937445319335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E-4C4F-AA35-D58A24F16980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E-4C4F-AA35-D58A24F16980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Cencelled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E-4C4F-AA35-D58A24F1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087440"/>
        <c:axId val="1608046864"/>
      </c:lineChart>
      <c:catAx>
        <c:axId val="20040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46864"/>
        <c:crosses val="autoZero"/>
        <c:auto val="1"/>
        <c:lblAlgn val="ctr"/>
        <c:lblOffset val="100"/>
        <c:noMultiLvlLbl val="0"/>
      </c:catAx>
      <c:valAx>
        <c:axId val="16080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14</xdr:row>
      <xdr:rowOff>146050</xdr:rowOff>
    </xdr:from>
    <xdr:to>
      <xdr:col>6</xdr:col>
      <xdr:colOff>577850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9E248-DCDE-A851-C91E-0220E8C2D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6350</xdr:rowOff>
    </xdr:from>
    <xdr:to>
      <xdr:col>6</xdr:col>
      <xdr:colOff>114300</xdr:colOff>
      <xdr:row>44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594BD-04C8-28BE-57C9-9C171687B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8</xdr:row>
      <xdr:rowOff>193675</xdr:rowOff>
    </xdr:from>
    <xdr:to>
      <xdr:col>5</xdr:col>
      <xdr:colOff>269875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A4527-ECE3-0106-C453-04F96D7A0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13</xdr:row>
      <xdr:rowOff>142875</xdr:rowOff>
    </xdr:from>
    <xdr:to>
      <xdr:col>5</xdr:col>
      <xdr:colOff>609600</xdr:colOff>
      <xdr:row>27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EACC04-EA32-D82B-FA26-830F85D0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Nguyen" refreshedDate="45203.891118981483" createdVersion="8" refreshedVersion="8" minRefreshableVersion="3" recordCount="1000" xr:uid="{26FDC541-7DB5-4C8A-8D66-4EB8C2B294A2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Nguyen" refreshedDate="45204.703064699075" createdVersion="8" refreshedVersion="8" minRefreshableVersion="3" recordCount="1001" xr:uid="{B213B016-7FC2-4E84-AE70-28F99C16C3B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r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 Category" numFmtId="0">
      <sharedItems containsBlank="1"/>
    </cacheField>
    <cacheField name="Date Created Conversion" numFmtId="172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72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8B035-E5F8-4FCC-BF7A-C7426E2C773B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633F6-8458-4785-A79F-A864F58358B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9AD71-BAC0-495B-90A7-A6B280E487BC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50F1E8-5EE7-4613-83F1-C9161538030A}" name="Table1" displayName="Table1" ref="A1:T1001" totalsRowShown="0" headerRowDxfId="25">
  <autoFilter ref="A1:T1001" xr:uid="{0750F1E8-5EE7-4613-83F1-C9161538030A}"/>
  <tableColumns count="20">
    <tableColumn id="1" xr3:uid="{498888B5-1936-4158-993A-395E459D5D67}" name="id"/>
    <tableColumn id="2" xr3:uid="{FA0E22B6-028A-4863-B6C1-0EA6D0533A89}" name="name"/>
    <tableColumn id="3" xr3:uid="{8E9D0EBA-F3A8-4C72-91A2-F7C34CB777BA}" name="blurb" dataDxfId="24"/>
    <tableColumn id="4" xr3:uid="{3E4EBCB2-750D-4C81-B7DD-12DCC5D12844}" name="goal"/>
    <tableColumn id="5" xr3:uid="{AA603C9C-0537-4504-BA93-F0C552D15F69}" name="pledged"/>
    <tableColumn id="15" xr3:uid="{EC3B24FB-1727-4292-9C70-7486CC108971}" name="Percent Funded" dataDxfId="23" dataCellStyle="Percent">
      <calculatedColumnFormula>(Table1[[#This Row],[pledged]]/Table1[[#This Row],[goal]])*100</calculatedColumnFormula>
    </tableColumn>
    <tableColumn id="6" xr3:uid="{22121974-83E7-4AD2-B7F0-DFC0585F353C}" name="outcome"/>
    <tableColumn id="7" xr3:uid="{E23681A6-B47A-470D-8A6B-7E3E77FCC8F7}" name="backers_count"/>
    <tableColumn id="16" xr3:uid="{92EDF57D-AAF7-49A2-BD8D-4BB703448970}" name="Average Donation" dataDxfId="22">
      <calculatedColumnFormula>IF(H2=0, 0, ROUND(E2/H2,2))</calculatedColumnFormula>
    </tableColumn>
    <tableColumn id="8" xr3:uid="{C753B33D-D1AB-4F51-9190-8C8E1A5B0D59}" name="country"/>
    <tableColumn id="9" xr3:uid="{776BB943-82FD-48D0-9732-1964BFE1DA32}" name="currency"/>
    <tableColumn id="10" xr3:uid="{EB087C0F-BB84-4402-A2FC-F9D4E78D7DFF}" name="launched_at"/>
    <tableColumn id="11" xr3:uid="{482D8164-33B0-4FDB-A1ED-10C65CAEE214}" name="deadline"/>
    <tableColumn id="12" xr3:uid="{A17C41D3-9408-46A8-895F-5EDD862C85F0}" name="staff_pick"/>
    <tableColumn id="13" xr3:uid="{F09D1A9A-CCB8-4371-9F9D-67A66ED5D073}" name="spotlight"/>
    <tableColumn id="14" xr3:uid="{29C3E2F7-5E89-4FD5-AC6A-5C779B94283B}" name="category &amp; sub-category"/>
    <tableColumn id="18" xr3:uid="{E4F12528-837D-445A-A154-9D38DCF09D3C}" name="Parent Catergory"/>
    <tableColumn id="19" xr3:uid="{E2794524-F301-456F-AA3A-1575B352CD45}" name="Sub- Category"/>
    <tableColumn id="20" xr3:uid="{AE3C2755-7FF2-4731-BF19-E0E4BD145FCC}" name="Date Created Conversion" dataDxfId="21">
      <calculatedColumnFormula>(((L2/60)/60)/24)+DATE(1970,1,1)</calculatedColumnFormula>
    </tableColumn>
    <tableColumn id="21" xr3:uid="{B6330FED-E6B9-4D90-B618-97424190C2C8}" name="Date Ended Conversion" dataDxfId="20">
      <calculatedColumnFormula>(((M2/60)/60)/24)+DATE(1970,1,1)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E631-7B12-44E0-A758-79D01D577EEB}">
  <dimension ref="A1:F14"/>
  <sheetViews>
    <sheetView topLeftCell="A4" workbookViewId="0">
      <selection activeCell="B2" sqref="B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2066</v>
      </c>
    </row>
    <row r="3" spans="1:6" x14ac:dyDescent="0.35">
      <c r="A3" s="8" t="s">
        <v>2070</v>
      </c>
      <c r="B3" s="8" t="s">
        <v>2069</v>
      </c>
    </row>
    <row r="4" spans="1:6" x14ac:dyDescent="0.35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9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5">
      <c r="A6" s="9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5">
      <c r="A7" s="9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5">
      <c r="A8" s="9" t="s">
        <v>2064</v>
      </c>
      <c r="B8" s="7"/>
      <c r="C8" s="7"/>
      <c r="D8" s="7"/>
      <c r="E8" s="7">
        <v>4</v>
      </c>
      <c r="F8" s="7">
        <v>4</v>
      </c>
    </row>
    <row r="9" spans="1:6" x14ac:dyDescent="0.35">
      <c r="A9" s="9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5">
      <c r="A10" s="9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5">
      <c r="A11" s="9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5">
      <c r="A12" s="9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5">
      <c r="A13" s="9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5">
      <c r="A14" s="9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ECEE-AC67-4D9E-8B21-DB6EE56FCFD8}">
  <dimension ref="A1:F30"/>
  <sheetViews>
    <sheetView topLeftCell="A25" workbookViewId="0"/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2066</v>
      </c>
    </row>
    <row r="2" spans="1:6" x14ac:dyDescent="0.35">
      <c r="A2" s="8" t="s">
        <v>2031</v>
      </c>
      <c r="B2" t="s">
        <v>2066</v>
      </c>
    </row>
    <row r="4" spans="1:6" x14ac:dyDescent="0.35">
      <c r="A4" s="8" t="s">
        <v>2070</v>
      </c>
      <c r="B4" s="8" t="s">
        <v>2069</v>
      </c>
    </row>
    <row r="5" spans="1:6" x14ac:dyDescent="0.3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5">
      <c r="A7" s="9" t="s">
        <v>2065</v>
      </c>
      <c r="B7" s="7"/>
      <c r="C7" s="7"/>
      <c r="D7" s="7"/>
      <c r="E7" s="7">
        <v>4</v>
      </c>
      <c r="F7" s="7">
        <v>4</v>
      </c>
    </row>
    <row r="8" spans="1:6" x14ac:dyDescent="0.35">
      <c r="A8" s="9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5">
      <c r="A9" s="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5">
      <c r="A10" s="9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5">
      <c r="A11" s="9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5">
      <c r="A12" s="9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5">
      <c r="A13" s="9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5">
      <c r="A14" s="9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5">
      <c r="A15" s="9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5">
      <c r="A16" s="9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5">
      <c r="A17" s="9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5">
      <c r="A18" s="9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5">
      <c r="A19" s="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5">
      <c r="A20" s="9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5">
      <c r="A21" s="9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5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5">
      <c r="A23" s="9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5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5">
      <c r="A25" s="9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5">
      <c r="A26" s="9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5">
      <c r="A27" s="9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5">
      <c r="A28" s="9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5">
      <c r="A29" s="9" t="s">
        <v>2062</v>
      </c>
      <c r="B29" s="7"/>
      <c r="C29" s="7"/>
      <c r="D29" s="7"/>
      <c r="E29" s="7">
        <v>3</v>
      </c>
      <c r="F29" s="7">
        <v>3</v>
      </c>
    </row>
    <row r="30" spans="1:6" x14ac:dyDescent="0.35">
      <c r="A30" s="9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4E83-7133-4ED1-AFB7-956F5560B8A6}">
  <dimension ref="A1:F18"/>
  <sheetViews>
    <sheetView tabSelected="1" workbookViewId="0">
      <selection activeCell="D11" sqref="D11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8" t="s">
        <v>2031</v>
      </c>
      <c r="B1" t="s">
        <v>2066</v>
      </c>
    </row>
    <row r="2" spans="1:6" x14ac:dyDescent="0.35">
      <c r="A2" s="8" t="s">
        <v>2104</v>
      </c>
      <c r="B2" t="s">
        <v>2066</v>
      </c>
    </row>
    <row r="4" spans="1:6" x14ac:dyDescent="0.35">
      <c r="A4" s="8" t="s">
        <v>2070</v>
      </c>
      <c r="B4" s="8" t="s">
        <v>2069</v>
      </c>
    </row>
    <row r="5" spans="1:6" x14ac:dyDescent="0.3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9" t="s">
        <v>2092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35">
      <c r="A7" s="9" t="s">
        <v>2093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35">
      <c r="A8" s="9" t="s">
        <v>2094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35">
      <c r="A9" s="9" t="s">
        <v>2095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35">
      <c r="A10" s="9" t="s">
        <v>2096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35">
      <c r="A11" s="9" t="s">
        <v>2097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35">
      <c r="A12" s="9" t="s">
        <v>2098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35">
      <c r="A13" s="9" t="s">
        <v>2099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35">
      <c r="A14" s="9" t="s">
        <v>2100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35">
      <c r="A15" s="9" t="s">
        <v>2101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35">
      <c r="A16" s="9" t="s">
        <v>2102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35">
      <c r="A17" s="9" t="s">
        <v>2103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35">
      <c r="A18" s="9" t="s">
        <v>2068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65" workbookViewId="0">
      <selection activeCell="G1" sqref="G1:H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8.08203125" style="6" bestFit="1" customWidth="1"/>
    <col min="7" max="7" width="14.83203125" customWidth="1"/>
    <col min="8" max="8" width="17.25" bestFit="1" customWidth="1"/>
    <col min="9" max="9" width="20" bestFit="1" customWidth="1"/>
    <col min="11" max="11" width="12.9140625" customWidth="1"/>
    <col min="12" max="12" width="11.1640625" bestFit="1" customWidth="1"/>
    <col min="13" max="13" width="10.83203125" customWidth="1"/>
    <col min="15" max="15" width="28" bestFit="1" customWidth="1"/>
    <col min="16" max="16" width="29.1640625" bestFit="1" customWidth="1"/>
    <col min="17" max="17" width="22.4140625" bestFit="1" customWidth="1"/>
    <col min="18" max="18" width="18.83203125" bestFit="1" customWidth="1"/>
    <col min="19" max="19" width="29.33203125" style="11" bestFit="1" customWidth="1"/>
    <col min="20" max="20" width="27.9140625" style="11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0" t="s">
        <v>2071</v>
      </c>
      <c r="T1" s="10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(Table1[[#This Row],[pledged]]/Table1[[#This Row],[goal]])*100</f>
        <v>0</v>
      </c>
      <c r="G2" t="s">
        <v>14</v>
      </c>
      <c r="H2">
        <v>0</v>
      </c>
      <c r="I2">
        <f t="shared" ref="I2:I65" si="0">IF(H2=0, 0, ROUND(E2/H2,2))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1">
        <f t="shared" ref="S2:S65" si="1">(((L2/60)/60)/24)+DATE(1970,1,1)</f>
        <v>42336.25</v>
      </c>
      <c r="T2" s="11">
        <f t="shared" ref="T2:T65" si="2"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(Table1[[#This Row],[pledged]]/Table1[[#This Row],[goal]])*100</f>
        <v>1040</v>
      </c>
      <c r="G3" t="s">
        <v>20</v>
      </c>
      <c r="H3">
        <v>158</v>
      </c>
      <c r="I3">
        <f t="shared" si="0"/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1">
        <f t="shared" si="1"/>
        <v>41870.208333333336</v>
      </c>
      <c r="T3" s="11">
        <f t="shared" si="2"/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(Table1[[#This Row],[pledged]]/Table1[[#This Row],[goal]])*100</f>
        <v>131.4787822878229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1">
        <f t="shared" si="1"/>
        <v>41595.25</v>
      </c>
      <c r="T4" s="11">
        <f t="shared" si="2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(Table1[[#This Row],[pledged]]/Table1[[#This Row],[goal]])*100</f>
        <v>58.976190476190467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1">
        <f t="shared" si="1"/>
        <v>43688.208333333328</v>
      </c>
      <c r="T5" s="11">
        <f t="shared" si="2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>(Table1[[#This Row],[pledged]]/Table1[[#This Row],[goal]])*100</f>
        <v>69.276315789473685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1">
        <f t="shared" si="1"/>
        <v>43485.25</v>
      </c>
      <c r="T6" s="11">
        <f t="shared" si="2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>(Table1[[#This Row],[pledged]]/Table1[[#This Row],[goal]])*100</f>
        <v>173.61842105263159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1">
        <f t="shared" si="1"/>
        <v>41149.208333333336</v>
      </c>
      <c r="T7" s="11">
        <f t="shared" si="2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>(Table1[[#This Row],[pledged]]/Table1[[#This Row],[goal]])*100</f>
        <v>20.961538461538463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1">
        <f t="shared" si="1"/>
        <v>42991.208333333328</v>
      </c>
      <c r="T8" s="11">
        <f t="shared" si="2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>(Table1[[#This Row],[pledged]]/Table1[[#This Row],[goal]])*100</f>
        <v>327.57777777777778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1">
        <f t="shared" si="1"/>
        <v>42229.208333333328</v>
      </c>
      <c r="T9" s="11">
        <f t="shared" si="2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>(Table1[[#This Row],[pledged]]/Table1[[#This Row],[goal]])*100</f>
        <v>19.932788374205266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1">
        <f t="shared" si="1"/>
        <v>40399.208333333336</v>
      </c>
      <c r="T10" s="11">
        <f t="shared" si="2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>(Table1[[#This Row],[pledged]]/Table1[[#This Row],[goal]])*100</f>
        <v>51.741935483870968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1">
        <f t="shared" si="1"/>
        <v>41536.208333333336</v>
      </c>
      <c r="T11" s="11">
        <f t="shared" si="2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>(Table1[[#This Row],[pledged]]/Table1[[#This Row],[goal]])*100</f>
        <v>266.11538461538464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1">
        <f t="shared" si="1"/>
        <v>40404.208333333336</v>
      </c>
      <c r="T12" s="11">
        <f t="shared" si="2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>(Table1[[#This Row],[pledged]]/Table1[[#This Row],[goal]])*100</f>
        <v>48.095238095238095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1">
        <f t="shared" si="1"/>
        <v>40442.208333333336</v>
      </c>
      <c r="T13" s="11">
        <f t="shared" si="2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>(Table1[[#This Row],[pledged]]/Table1[[#This Row],[goal]])*100</f>
        <v>89.349206349206341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1">
        <f t="shared" si="1"/>
        <v>43760.208333333328</v>
      </c>
      <c r="T14" s="11">
        <f t="shared" si="2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>(Table1[[#This Row],[pledged]]/Table1[[#This Row],[goal]])*100</f>
        <v>245.11904761904765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1">
        <f t="shared" si="1"/>
        <v>42532.208333333328</v>
      </c>
      <c r="T15" s="11">
        <f t="shared" si="2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>(Table1[[#This Row],[pledged]]/Table1[[#This Row],[goal]])*100</f>
        <v>66.769503546099301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1">
        <f t="shared" si="1"/>
        <v>40974.25</v>
      </c>
      <c r="T16" s="11">
        <f t="shared" si="2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>(Table1[[#This Row],[pledged]]/Table1[[#This Row],[goal]])*100</f>
        <v>47.307881773399011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1">
        <f t="shared" si="1"/>
        <v>43809.25</v>
      </c>
      <c r="T17" s="11">
        <f t="shared" si="2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>(Table1[[#This Row],[pledged]]/Table1[[#This Row],[goal]])*100</f>
        <v>649.47058823529414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1">
        <f t="shared" si="1"/>
        <v>41661.25</v>
      </c>
      <c r="T18" s="11">
        <f t="shared" si="2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>(Table1[[#This Row],[pledged]]/Table1[[#This Row],[goal]])*100</f>
        <v>159.39125295508273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1">
        <f t="shared" si="1"/>
        <v>40555.25</v>
      </c>
      <c r="T19" s="11">
        <f t="shared" si="2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>(Table1[[#This Row],[pledged]]/Table1[[#This Row],[goal]])*100</f>
        <v>66.912087912087912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1">
        <f t="shared" si="1"/>
        <v>43351.208333333328</v>
      </c>
      <c r="T20" s="11">
        <f t="shared" si="2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>(Table1[[#This Row],[pledged]]/Table1[[#This Row],[goal]])*100</f>
        <v>48.529600000000002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1">
        <f t="shared" si="1"/>
        <v>43528.25</v>
      </c>
      <c r="T21" s="11">
        <f t="shared" si="2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>(Table1[[#This Row],[pledged]]/Table1[[#This Row],[goal]])*100</f>
        <v>112.24279210925646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1">
        <f t="shared" si="1"/>
        <v>41848.208333333336</v>
      </c>
      <c r="T22" s="11">
        <f t="shared" si="2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>(Table1[[#This Row],[pledged]]/Table1[[#This Row],[goal]])*100</f>
        <v>40.992553191489364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1">
        <f t="shared" si="1"/>
        <v>40770.208333333336</v>
      </c>
      <c r="T23" s="11">
        <f t="shared" si="2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>(Table1[[#This Row],[pledged]]/Table1[[#This Row],[goal]])*100</f>
        <v>128.07106598984771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1">
        <f t="shared" si="1"/>
        <v>43193.208333333328</v>
      </c>
      <c r="T24" s="11">
        <f t="shared" si="2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>(Table1[[#This Row],[pledged]]/Table1[[#This Row],[goal]])*100</f>
        <v>332.04444444444448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1">
        <f t="shared" si="1"/>
        <v>43510.25</v>
      </c>
      <c r="T25" s="11">
        <f t="shared" si="2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>(Table1[[#This Row],[pledged]]/Table1[[#This Row],[goal]])*100</f>
        <v>112.83225108225108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1">
        <f t="shared" si="1"/>
        <v>41811.208333333336</v>
      </c>
      <c r="T26" s="11">
        <f t="shared" si="2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>(Table1[[#This Row],[pledged]]/Table1[[#This Row],[goal]])*100</f>
        <v>216.43636363636364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1">
        <f t="shared" si="1"/>
        <v>40681.208333333336</v>
      </c>
      <c r="T27" s="11">
        <f t="shared" si="2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>(Table1[[#This Row],[pledged]]/Table1[[#This Row],[goal]])*100</f>
        <v>48.199069767441863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1">
        <f t="shared" si="1"/>
        <v>43312.208333333328</v>
      </c>
      <c r="T28" s="11">
        <f t="shared" si="2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>(Table1[[#This Row],[pledged]]/Table1[[#This Row],[goal]])*100</f>
        <v>79.95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1">
        <f t="shared" si="1"/>
        <v>42280.208333333328</v>
      </c>
      <c r="T29" s="11">
        <f t="shared" si="2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>(Table1[[#This Row],[pledged]]/Table1[[#This Row],[goal]])*100</f>
        <v>105.22553516819573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1">
        <f t="shared" si="1"/>
        <v>40218.25</v>
      </c>
      <c r="T30" s="11">
        <f t="shared" si="2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>(Table1[[#This Row],[pledged]]/Table1[[#This Row],[goal]])*100</f>
        <v>328.89978213507629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1">
        <f t="shared" si="1"/>
        <v>43301.208333333328</v>
      </c>
      <c r="T31" s="11">
        <f t="shared" si="2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>(Table1[[#This Row],[pledged]]/Table1[[#This Row],[goal]])*100</f>
        <v>160.61111111111111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1">
        <f t="shared" si="1"/>
        <v>43609.208333333328</v>
      </c>
      <c r="T32" s="11">
        <f t="shared" si="2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>(Table1[[#This Row],[pledged]]/Table1[[#This Row],[goal]])*100</f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1">
        <f t="shared" si="1"/>
        <v>42374.25</v>
      </c>
      <c r="T33" s="11">
        <f t="shared" si="2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>(Table1[[#This Row],[pledged]]/Table1[[#This Row],[goal]])*100</f>
        <v>86.807920792079202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1">
        <f t="shared" si="1"/>
        <v>43110.25</v>
      </c>
      <c r="T34" s="11">
        <f t="shared" si="2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>(Table1[[#This Row],[pledged]]/Table1[[#This Row],[goal]])*100</f>
        <v>377.82071713147411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1">
        <f t="shared" si="1"/>
        <v>41917.208333333336</v>
      </c>
      <c r="T35" s="11">
        <f t="shared" si="2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>(Table1[[#This Row],[pledged]]/Table1[[#This Row],[goal]])*100</f>
        <v>150.80645161290323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1">
        <f t="shared" si="1"/>
        <v>42817.208333333328</v>
      </c>
      <c r="T36" s="11">
        <f t="shared" si="2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>(Table1[[#This Row],[pledged]]/Table1[[#This Row],[goal]])*100</f>
        <v>150.30119521912351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1">
        <f t="shared" si="1"/>
        <v>43484.25</v>
      </c>
      <c r="T37" s="11">
        <f t="shared" si="2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>(Table1[[#This Row],[pledged]]/Table1[[#This Row],[goal]])*100</f>
        <v>157.28571428571431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1">
        <f t="shared" si="1"/>
        <v>40600.25</v>
      </c>
      <c r="T38" s="11">
        <f t="shared" si="2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>(Table1[[#This Row],[pledged]]/Table1[[#This Row],[goal]])*100</f>
        <v>139.98765432098764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1">
        <f t="shared" si="1"/>
        <v>43744.208333333328</v>
      </c>
      <c r="T39" s="11">
        <f t="shared" si="2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>(Table1[[#This Row],[pledged]]/Table1[[#This Row],[goal]])*100</f>
        <v>325.32258064516128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1">
        <f t="shared" si="1"/>
        <v>40469.208333333336</v>
      </c>
      <c r="T40" s="11">
        <f t="shared" si="2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>(Table1[[#This Row],[pledged]]/Table1[[#This Row],[goal]])*100</f>
        <v>50.777777777777779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1">
        <f t="shared" si="1"/>
        <v>41330.25</v>
      </c>
      <c r="T41" s="11">
        <f t="shared" si="2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>(Table1[[#This Row],[pledged]]/Table1[[#This Row],[goal]])*100</f>
        <v>169.06818181818181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1">
        <f t="shared" si="1"/>
        <v>40334.208333333336</v>
      </c>
      <c r="T42" s="11">
        <f t="shared" si="2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>(Table1[[#This Row],[pledged]]/Table1[[#This Row],[goal]])*100</f>
        <v>212.92857142857144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1">
        <f t="shared" si="1"/>
        <v>41156.208333333336</v>
      </c>
      <c r="T43" s="11">
        <f t="shared" si="2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>(Table1[[#This Row],[pledged]]/Table1[[#This Row],[goal]])*100</f>
        <v>443.94444444444446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1">
        <f t="shared" si="1"/>
        <v>40728.208333333336</v>
      </c>
      <c r="T44" s="11">
        <f t="shared" si="2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>(Table1[[#This Row],[pledged]]/Table1[[#This Row],[goal]])*100</f>
        <v>185.9390243902439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1">
        <f t="shared" si="1"/>
        <v>41844.208333333336</v>
      </c>
      <c r="T45" s="11">
        <f t="shared" si="2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>(Table1[[#This Row],[pledged]]/Table1[[#This Row],[goal]])*100</f>
        <v>658.8125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1">
        <f t="shared" si="1"/>
        <v>43541.208333333328</v>
      </c>
      <c r="T46" s="11">
        <f t="shared" si="2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>(Table1[[#This Row],[pledged]]/Table1[[#This Row],[goal]])*100</f>
        <v>47.684210526315788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1">
        <f t="shared" si="1"/>
        <v>42676.208333333328</v>
      </c>
      <c r="T47" s="11">
        <f t="shared" si="2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>(Table1[[#This Row],[pledged]]/Table1[[#This Row],[goal]])*100</f>
        <v>114.78378378378378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1">
        <f t="shared" si="1"/>
        <v>40367.208333333336</v>
      </c>
      <c r="T48" s="11">
        <f t="shared" si="2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>(Table1[[#This Row],[pledged]]/Table1[[#This Row],[goal]])*100</f>
        <v>475.26666666666665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1">
        <f t="shared" si="1"/>
        <v>41727.208333333336</v>
      </c>
      <c r="T49" s="11">
        <f t="shared" si="2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>(Table1[[#This Row],[pledged]]/Table1[[#This Row],[goal]])*100</f>
        <v>386.97297297297297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1">
        <f t="shared" si="1"/>
        <v>42180.208333333328</v>
      </c>
      <c r="T50" s="11">
        <f t="shared" si="2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>(Table1[[#This Row],[pledged]]/Table1[[#This Row],[goal]])*100</f>
        <v>189.625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1">
        <f t="shared" si="1"/>
        <v>43758.208333333328</v>
      </c>
      <c r="T51" s="11">
        <f t="shared" si="2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>(Table1[[#This Row],[pledged]]/Table1[[#This Row],[goal]])*100</f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1">
        <f t="shared" si="1"/>
        <v>41487.208333333336</v>
      </c>
      <c r="T52" s="11">
        <f t="shared" si="2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>(Table1[[#This Row],[pledged]]/Table1[[#This Row],[goal]])*100</f>
        <v>91.867805186590772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1">
        <f t="shared" si="1"/>
        <v>40995.208333333336</v>
      </c>
      <c r="T53" s="11">
        <f t="shared" si="2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>(Table1[[#This Row],[pledged]]/Table1[[#This Row],[goal]])*100</f>
        <v>34.152777777777779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1">
        <f t="shared" si="1"/>
        <v>40436.208333333336</v>
      </c>
      <c r="T54" s="11">
        <f t="shared" si="2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>(Table1[[#This Row],[pledged]]/Table1[[#This Row],[goal]])*100</f>
        <v>140.40909090909091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1">
        <f t="shared" si="1"/>
        <v>41779.208333333336</v>
      </c>
      <c r="T55" s="11">
        <f t="shared" si="2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>(Table1[[#This Row],[pledged]]/Table1[[#This Row],[goal]])*100</f>
        <v>89.86666666666666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1">
        <f t="shared" si="1"/>
        <v>43170.25</v>
      </c>
      <c r="T56" s="11">
        <f t="shared" si="2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>(Table1[[#This Row],[pledged]]/Table1[[#This Row],[goal]])*100</f>
        <v>177.96969696969697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1">
        <f t="shared" si="1"/>
        <v>43311.208333333328</v>
      </c>
      <c r="T57" s="11">
        <f t="shared" si="2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>(Table1[[#This Row],[pledged]]/Table1[[#This Row],[goal]])*100</f>
        <v>143.66249999999999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1">
        <f t="shared" si="1"/>
        <v>42014.25</v>
      </c>
      <c r="T58" s="11">
        <f t="shared" si="2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>(Table1[[#This Row],[pledged]]/Table1[[#This Row],[goal]])*100</f>
        <v>215.27586206896552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1">
        <f t="shared" si="1"/>
        <v>42979.208333333328</v>
      </c>
      <c r="T59" s="11">
        <f t="shared" si="2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>(Table1[[#This Row],[pledged]]/Table1[[#This Row],[goal]])*100</f>
        <v>227.11111111111114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1">
        <f t="shared" si="1"/>
        <v>42268.208333333328</v>
      </c>
      <c r="T60" s="11">
        <f t="shared" si="2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>(Table1[[#This Row],[pledged]]/Table1[[#This Row],[goal]])*100</f>
        <v>275.07142857142861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1">
        <f t="shared" si="1"/>
        <v>42898.208333333328</v>
      </c>
      <c r="T61" s="11">
        <f t="shared" si="2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>(Table1[[#This Row],[pledged]]/Table1[[#This Row],[goal]])*100</f>
        <v>144.37048832271762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1">
        <f t="shared" si="1"/>
        <v>41107.208333333336</v>
      </c>
      <c r="T62" s="11">
        <f t="shared" si="2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>(Table1[[#This Row],[pledged]]/Table1[[#This Row],[goal]])*100</f>
        <v>92.74598393574297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1">
        <f t="shared" si="1"/>
        <v>40595.25</v>
      </c>
      <c r="T63" s="11">
        <f t="shared" si="2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>(Table1[[#This Row],[pledged]]/Table1[[#This Row],[goal]])*100</f>
        <v>722.6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1">
        <f t="shared" si="1"/>
        <v>42160.208333333328</v>
      </c>
      <c r="T64" s="11">
        <f t="shared" si="2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>(Table1[[#This Row],[pledged]]/Table1[[#This Row],[goal]])*100</f>
        <v>11.851063829787234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1">
        <f t="shared" si="1"/>
        <v>42853.208333333328</v>
      </c>
      <c r="T65" s="11">
        <f t="shared" si="2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>(Table1[[#This Row],[pledged]]/Table1[[#This Row],[goal]])*100</f>
        <v>97.642857142857139</v>
      </c>
      <c r="G66" t="s">
        <v>14</v>
      </c>
      <c r="H66">
        <v>38</v>
      </c>
      <c r="I66">
        <f t="shared" ref="I66:I129" si="3">IF(H66=0, 0, ROUND(E66/H66,2))</f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1">
        <f t="shared" ref="S66:S129" si="4">(((L66/60)/60)/24)+DATE(1970,1,1)</f>
        <v>43283.208333333328</v>
      </c>
      <c r="T66" s="11">
        <f t="shared" ref="T66:T129" si="5">(((M66/60)/60)/24)+DATE(1970,1,1)</f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>(Table1[[#This Row],[pledged]]/Table1[[#This Row],[goal]])*100</f>
        <v>236.14754098360655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1">
        <f t="shared" si="4"/>
        <v>40570.25</v>
      </c>
      <c r="T67" s="11">
        <f t="shared" si="5"/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>(Table1[[#This Row],[pledged]]/Table1[[#This Row],[goal]])*100</f>
        <v>45.068965517241381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1">
        <f t="shared" si="4"/>
        <v>42102.208333333328</v>
      </c>
      <c r="T68" s="11">
        <f t="shared" si="5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>(Table1[[#This Row],[pledged]]/Table1[[#This Row],[goal]])*100</f>
        <v>162.38567493112947</v>
      </c>
      <c r="G69" t="s">
        <v>20</v>
      </c>
      <c r="H69">
        <v>4065</v>
      </c>
      <c r="I69">
        <f t="shared" si="3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1">
        <f t="shared" si="4"/>
        <v>40203.25</v>
      </c>
      <c r="T69" s="11">
        <f t="shared" si="5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>(Table1[[#This Row],[pledged]]/Table1[[#This Row],[goal]])*100</f>
        <v>254.52631578947367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1">
        <f t="shared" si="4"/>
        <v>42943.208333333328</v>
      </c>
      <c r="T70" s="11">
        <f t="shared" si="5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>(Table1[[#This Row],[pledged]]/Table1[[#This Row],[goal]])*100</f>
        <v>24.063291139240505</v>
      </c>
      <c r="G71" t="s">
        <v>74</v>
      </c>
      <c r="H71">
        <v>17</v>
      </c>
      <c r="I71">
        <f t="shared" si="3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1">
        <f t="shared" si="4"/>
        <v>40531.25</v>
      </c>
      <c r="T71" s="11">
        <f t="shared" si="5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>(Table1[[#This Row],[pledged]]/Table1[[#This Row],[goal]])*100</f>
        <v>123.74140625000001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1">
        <f t="shared" si="4"/>
        <v>40484.208333333336</v>
      </c>
      <c r="T72" s="11">
        <f t="shared" si="5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>(Table1[[#This Row],[pledged]]/Table1[[#This Row],[goal]])*100</f>
        <v>108.06666666666666</v>
      </c>
      <c r="G73" t="s">
        <v>20</v>
      </c>
      <c r="H73">
        <v>76</v>
      </c>
      <c r="I73">
        <f t="shared" si="3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1">
        <f t="shared" si="4"/>
        <v>43799.25</v>
      </c>
      <c r="T73" s="11">
        <f t="shared" si="5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>(Table1[[#This Row],[pledged]]/Table1[[#This Row],[goal]])*100</f>
        <v>670.33333333333326</v>
      </c>
      <c r="G74" t="s">
        <v>20</v>
      </c>
      <c r="H74">
        <v>54</v>
      </c>
      <c r="I74">
        <f t="shared" si="3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1">
        <f t="shared" si="4"/>
        <v>42186.208333333328</v>
      </c>
      <c r="T74" s="11">
        <f t="shared" si="5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>(Table1[[#This Row],[pledged]]/Table1[[#This Row],[goal]])*100</f>
        <v>660.92857142857144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1">
        <f t="shared" si="4"/>
        <v>42701.25</v>
      </c>
      <c r="T75" s="11">
        <f t="shared" si="5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>(Table1[[#This Row],[pledged]]/Table1[[#This Row],[goal]])*100</f>
        <v>122.46153846153847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1">
        <f t="shared" si="4"/>
        <v>42456.208333333328</v>
      </c>
      <c r="T76" s="11">
        <f t="shared" si="5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>(Table1[[#This Row],[pledged]]/Table1[[#This Row],[goal]])*100</f>
        <v>150.57731958762886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1">
        <f t="shared" si="4"/>
        <v>43296.208333333328</v>
      </c>
      <c r="T77" s="11">
        <f t="shared" si="5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>(Table1[[#This Row],[pledged]]/Table1[[#This Row],[goal]])*100</f>
        <v>78.106590724165997</v>
      </c>
      <c r="G78" t="s">
        <v>14</v>
      </c>
      <c r="H78">
        <v>1684</v>
      </c>
      <c r="I78">
        <f t="shared" si="3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1">
        <f t="shared" si="4"/>
        <v>42027.25</v>
      </c>
      <c r="T78" s="11">
        <f t="shared" si="5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>(Table1[[#This Row],[pledged]]/Table1[[#This Row],[goal]])*100</f>
        <v>46.94736842105263</v>
      </c>
      <c r="G79" t="s">
        <v>14</v>
      </c>
      <c r="H79">
        <v>56</v>
      </c>
      <c r="I79">
        <f t="shared" si="3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1">
        <f t="shared" si="4"/>
        <v>40448.208333333336</v>
      </c>
      <c r="T79" s="11">
        <f t="shared" si="5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>(Table1[[#This Row],[pledged]]/Table1[[#This Row],[goal]])*100</f>
        <v>300.8</v>
      </c>
      <c r="G80" t="s">
        <v>20</v>
      </c>
      <c r="H80">
        <v>330</v>
      </c>
      <c r="I80">
        <f t="shared" si="3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1">
        <f t="shared" si="4"/>
        <v>43206.208333333328</v>
      </c>
      <c r="T80" s="11">
        <f t="shared" si="5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>(Table1[[#This Row],[pledged]]/Table1[[#This Row],[goal]])*100</f>
        <v>69.598615916955026</v>
      </c>
      <c r="G81" t="s">
        <v>14</v>
      </c>
      <c r="H81">
        <v>838</v>
      </c>
      <c r="I81">
        <f t="shared" si="3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1">
        <f t="shared" si="4"/>
        <v>43267.208333333328</v>
      </c>
      <c r="T81" s="11">
        <f t="shared" si="5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>(Table1[[#This Row],[pledged]]/Table1[[#This Row],[goal]])*100</f>
        <v>637.4545454545455</v>
      </c>
      <c r="G82" t="s">
        <v>20</v>
      </c>
      <c r="H82">
        <v>127</v>
      </c>
      <c r="I82">
        <f t="shared" si="3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1">
        <f t="shared" si="4"/>
        <v>42976.208333333328</v>
      </c>
      <c r="T82" s="11">
        <f t="shared" si="5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>(Table1[[#This Row],[pledged]]/Table1[[#This Row],[goal]])*100</f>
        <v>225.33928571428569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1">
        <f t="shared" si="4"/>
        <v>43062.25</v>
      </c>
      <c r="T83" s="11">
        <f t="shared" si="5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>(Table1[[#This Row],[pledged]]/Table1[[#This Row],[goal]])*100</f>
        <v>1497.3000000000002</v>
      </c>
      <c r="G84" t="s">
        <v>20</v>
      </c>
      <c r="H84">
        <v>180</v>
      </c>
      <c r="I84">
        <f t="shared" si="3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1">
        <f t="shared" si="4"/>
        <v>43482.25</v>
      </c>
      <c r="T84" s="11">
        <f t="shared" si="5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>(Table1[[#This Row],[pledged]]/Table1[[#This Row],[goal]])*100</f>
        <v>37.590225563909776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1">
        <f t="shared" si="4"/>
        <v>42579.208333333328</v>
      </c>
      <c r="T85" s="11">
        <f t="shared" si="5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>(Table1[[#This Row],[pledged]]/Table1[[#This Row],[goal]])*100</f>
        <v>132.36942675159236</v>
      </c>
      <c r="G86" t="s">
        <v>20</v>
      </c>
      <c r="H86">
        <v>374</v>
      </c>
      <c r="I86">
        <f t="shared" si="3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1">
        <f t="shared" si="4"/>
        <v>41118.208333333336</v>
      </c>
      <c r="T86" s="11">
        <f t="shared" si="5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>(Table1[[#This Row],[pledged]]/Table1[[#This Row],[goal]])*100</f>
        <v>131.22448979591837</v>
      </c>
      <c r="G87" t="s">
        <v>20</v>
      </c>
      <c r="H87">
        <v>71</v>
      </c>
      <c r="I87">
        <f t="shared" si="3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1">
        <f t="shared" si="4"/>
        <v>40797.208333333336</v>
      </c>
      <c r="T87" s="11">
        <f t="shared" si="5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>(Table1[[#This Row],[pledged]]/Table1[[#This Row],[goal]])*100</f>
        <v>167.63513513513513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1">
        <f t="shared" si="4"/>
        <v>42128.208333333328</v>
      </c>
      <c r="T88" s="11">
        <f t="shared" si="5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>(Table1[[#This Row],[pledged]]/Table1[[#This Row],[goal]])*100</f>
        <v>61.984886649874063</v>
      </c>
      <c r="G89" t="s">
        <v>14</v>
      </c>
      <c r="H89">
        <v>1482</v>
      </c>
      <c r="I89">
        <f t="shared" si="3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1">
        <f t="shared" si="4"/>
        <v>40610.25</v>
      </c>
      <c r="T89" s="11">
        <f t="shared" si="5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>(Table1[[#This Row],[pledged]]/Table1[[#This Row],[goal]])*100</f>
        <v>260.75</v>
      </c>
      <c r="G90" t="s">
        <v>20</v>
      </c>
      <c r="H90">
        <v>113</v>
      </c>
      <c r="I90">
        <f t="shared" si="3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1">
        <f t="shared" si="4"/>
        <v>42110.208333333328</v>
      </c>
      <c r="T90" s="11">
        <f t="shared" si="5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>(Table1[[#This Row],[pledged]]/Table1[[#This Row],[goal]])*100</f>
        <v>252.58823529411765</v>
      </c>
      <c r="G91" t="s">
        <v>20</v>
      </c>
      <c r="H91">
        <v>96</v>
      </c>
      <c r="I91">
        <f t="shared" si="3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1">
        <f t="shared" si="4"/>
        <v>40283.208333333336</v>
      </c>
      <c r="T91" s="11">
        <f t="shared" si="5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>(Table1[[#This Row],[pledged]]/Table1[[#This Row],[goal]])*100</f>
        <v>78.615384615384613</v>
      </c>
      <c r="G92" t="s">
        <v>14</v>
      </c>
      <c r="H92">
        <v>106</v>
      </c>
      <c r="I92">
        <f t="shared" si="3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1">
        <f t="shared" si="4"/>
        <v>42425.25</v>
      </c>
      <c r="T92" s="11">
        <f t="shared" si="5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>(Table1[[#This Row],[pledged]]/Table1[[#This Row],[goal]])*100</f>
        <v>48.404406999351913</v>
      </c>
      <c r="G93" t="s">
        <v>14</v>
      </c>
      <c r="H93">
        <v>679</v>
      </c>
      <c r="I93">
        <f t="shared" si="3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1">
        <f t="shared" si="4"/>
        <v>42588.208333333328</v>
      </c>
      <c r="T93" s="11">
        <f t="shared" si="5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>(Table1[[#This Row],[pledged]]/Table1[[#This Row],[goal]])*100</f>
        <v>258.875</v>
      </c>
      <c r="G94" t="s">
        <v>20</v>
      </c>
      <c r="H94">
        <v>498</v>
      </c>
      <c r="I94">
        <f t="shared" si="3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1">
        <f t="shared" si="4"/>
        <v>40352.208333333336</v>
      </c>
      <c r="T94" s="11">
        <f t="shared" si="5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>(Table1[[#This Row],[pledged]]/Table1[[#This Row],[goal]])*100</f>
        <v>60.548713235294116</v>
      </c>
      <c r="G95" t="s">
        <v>74</v>
      </c>
      <c r="H95">
        <v>610</v>
      </c>
      <c r="I95">
        <f t="shared" si="3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1">
        <f t="shared" si="4"/>
        <v>41202.208333333336</v>
      </c>
      <c r="T95" s="11">
        <f t="shared" si="5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>(Table1[[#This Row],[pledged]]/Table1[[#This Row],[goal]])*100</f>
        <v>303.68965517241378</v>
      </c>
      <c r="G96" t="s">
        <v>20</v>
      </c>
      <c r="H96">
        <v>180</v>
      </c>
      <c r="I96">
        <f t="shared" si="3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1">
        <f t="shared" si="4"/>
        <v>43562.208333333328</v>
      </c>
      <c r="T96" s="11">
        <f t="shared" si="5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>(Table1[[#This Row],[pledged]]/Table1[[#This Row],[goal]])*100</f>
        <v>112.99999999999999</v>
      </c>
      <c r="G97" t="s">
        <v>20</v>
      </c>
      <c r="H97">
        <v>27</v>
      </c>
      <c r="I97">
        <f t="shared" si="3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1">
        <f t="shared" si="4"/>
        <v>43752.208333333328</v>
      </c>
      <c r="T97" s="11">
        <f t="shared" si="5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>(Table1[[#This Row],[pledged]]/Table1[[#This Row],[goal]])*100</f>
        <v>217.37876614060258</v>
      </c>
      <c r="G98" t="s">
        <v>20</v>
      </c>
      <c r="H98">
        <v>2331</v>
      </c>
      <c r="I98">
        <f t="shared" si="3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1">
        <f t="shared" si="4"/>
        <v>40612.25</v>
      </c>
      <c r="T98" s="11">
        <f t="shared" si="5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>(Table1[[#This Row],[pledged]]/Table1[[#This Row],[goal]])*100</f>
        <v>926.69230769230762</v>
      </c>
      <c r="G99" t="s">
        <v>20</v>
      </c>
      <c r="H99">
        <v>113</v>
      </c>
      <c r="I99">
        <f t="shared" si="3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1">
        <f t="shared" si="4"/>
        <v>42180.208333333328</v>
      </c>
      <c r="T99" s="11">
        <f t="shared" si="5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>(Table1[[#This Row],[pledged]]/Table1[[#This Row],[goal]])*100</f>
        <v>33.692229038854805</v>
      </c>
      <c r="G100" t="s">
        <v>14</v>
      </c>
      <c r="H100">
        <v>1220</v>
      </c>
      <c r="I100">
        <f t="shared" si="3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1">
        <f t="shared" si="4"/>
        <v>42212.208333333328</v>
      </c>
      <c r="T100" s="11">
        <f t="shared" si="5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>(Table1[[#This Row],[pledged]]/Table1[[#This Row],[goal]])*100</f>
        <v>196.7236842105263</v>
      </c>
      <c r="G101" t="s">
        <v>20</v>
      </c>
      <c r="H101">
        <v>164</v>
      </c>
      <c r="I101">
        <f t="shared" si="3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1">
        <f t="shared" si="4"/>
        <v>41968.25</v>
      </c>
      <c r="T101" s="11">
        <f t="shared" si="5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>(Table1[[#This Row],[pledged]]/Table1[[#This Row],[goal]])*100</f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1">
        <f t="shared" si="4"/>
        <v>40835.208333333336</v>
      </c>
      <c r="T102" s="11">
        <f t="shared" si="5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>(Table1[[#This Row],[pledged]]/Table1[[#This Row],[goal]])*100</f>
        <v>1021.4444444444445</v>
      </c>
      <c r="G103" t="s">
        <v>20</v>
      </c>
      <c r="H103">
        <v>164</v>
      </c>
      <c r="I103">
        <f t="shared" si="3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1">
        <f t="shared" si="4"/>
        <v>42056.25</v>
      </c>
      <c r="T103" s="11">
        <f t="shared" si="5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>(Table1[[#This Row],[pledged]]/Table1[[#This Row],[goal]])*100</f>
        <v>281.67567567567568</v>
      </c>
      <c r="G104" t="s">
        <v>20</v>
      </c>
      <c r="H104">
        <v>336</v>
      </c>
      <c r="I104">
        <f t="shared" si="3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1">
        <f t="shared" si="4"/>
        <v>43234.208333333328</v>
      </c>
      <c r="T104" s="11">
        <f t="shared" si="5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>(Table1[[#This Row],[pledged]]/Table1[[#This Row],[goal]])*100</f>
        <v>24.610000000000003</v>
      </c>
      <c r="G105" t="s">
        <v>14</v>
      </c>
      <c r="H105">
        <v>37</v>
      </c>
      <c r="I105">
        <f t="shared" si="3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1">
        <f t="shared" si="4"/>
        <v>40475.208333333336</v>
      </c>
      <c r="T105" s="11">
        <f t="shared" si="5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>(Table1[[#This Row],[pledged]]/Table1[[#This Row],[goal]])*100</f>
        <v>143.14010067114094</v>
      </c>
      <c r="G106" t="s">
        <v>20</v>
      </c>
      <c r="H106">
        <v>1917</v>
      </c>
      <c r="I106">
        <f t="shared" si="3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1">
        <f t="shared" si="4"/>
        <v>42878.208333333328</v>
      </c>
      <c r="T106" s="11">
        <f t="shared" si="5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>(Table1[[#This Row],[pledged]]/Table1[[#This Row],[goal]])*100</f>
        <v>144.54411764705884</v>
      </c>
      <c r="G107" t="s">
        <v>20</v>
      </c>
      <c r="H107">
        <v>95</v>
      </c>
      <c r="I107">
        <f t="shared" si="3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1">
        <f t="shared" si="4"/>
        <v>41366.208333333336</v>
      </c>
      <c r="T107" s="11">
        <f t="shared" si="5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>(Table1[[#This Row],[pledged]]/Table1[[#This Row],[goal]])*100</f>
        <v>359.12820512820514</v>
      </c>
      <c r="G108" t="s">
        <v>20</v>
      </c>
      <c r="H108">
        <v>147</v>
      </c>
      <c r="I108">
        <f t="shared" si="3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1">
        <f t="shared" si="4"/>
        <v>43716.208333333328</v>
      </c>
      <c r="T108" s="11">
        <f t="shared" si="5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>(Table1[[#This Row],[pledged]]/Table1[[#This Row],[goal]])*100</f>
        <v>186.48571428571427</v>
      </c>
      <c r="G109" t="s">
        <v>20</v>
      </c>
      <c r="H109">
        <v>86</v>
      </c>
      <c r="I109">
        <f t="shared" si="3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1">
        <f t="shared" si="4"/>
        <v>43213.208333333328</v>
      </c>
      <c r="T109" s="11">
        <f t="shared" si="5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>(Table1[[#This Row],[pledged]]/Table1[[#This Row],[goal]])*100</f>
        <v>595.26666666666665</v>
      </c>
      <c r="G110" t="s">
        <v>20</v>
      </c>
      <c r="H110">
        <v>83</v>
      </c>
      <c r="I110">
        <f t="shared" si="3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1">
        <f t="shared" si="4"/>
        <v>41005.208333333336</v>
      </c>
      <c r="T110" s="11">
        <f t="shared" si="5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>(Table1[[#This Row],[pledged]]/Table1[[#This Row],[goal]])*100</f>
        <v>59.21153846153846</v>
      </c>
      <c r="G111" t="s">
        <v>14</v>
      </c>
      <c r="H111">
        <v>60</v>
      </c>
      <c r="I111">
        <f t="shared" si="3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1">
        <f t="shared" si="4"/>
        <v>41651.25</v>
      </c>
      <c r="T111" s="11">
        <f t="shared" si="5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>(Table1[[#This Row],[pledged]]/Table1[[#This Row],[goal]])*100</f>
        <v>14.962780898876405</v>
      </c>
      <c r="G112" t="s">
        <v>14</v>
      </c>
      <c r="H112">
        <v>296</v>
      </c>
      <c r="I112">
        <f t="shared" si="3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1">
        <f t="shared" si="4"/>
        <v>43354.208333333328</v>
      </c>
      <c r="T112" s="11">
        <f t="shared" si="5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>(Table1[[#This Row],[pledged]]/Table1[[#This Row],[goal]])*100</f>
        <v>119.95602605863192</v>
      </c>
      <c r="G113" t="s">
        <v>20</v>
      </c>
      <c r="H113">
        <v>676</v>
      </c>
      <c r="I113">
        <f t="shared" si="3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1">
        <f t="shared" si="4"/>
        <v>41174.208333333336</v>
      </c>
      <c r="T113" s="11">
        <f t="shared" si="5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>(Table1[[#This Row],[pledged]]/Table1[[#This Row],[goal]])*100</f>
        <v>268.82978723404256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1">
        <f t="shared" si="4"/>
        <v>41875.208333333336</v>
      </c>
      <c r="T114" s="11">
        <f t="shared" si="5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>(Table1[[#This Row],[pledged]]/Table1[[#This Row],[goal]])*100</f>
        <v>376.87878787878788</v>
      </c>
      <c r="G115" t="s">
        <v>20</v>
      </c>
      <c r="H115">
        <v>131</v>
      </c>
      <c r="I115">
        <f t="shared" si="3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1">
        <f t="shared" si="4"/>
        <v>42990.208333333328</v>
      </c>
      <c r="T115" s="11">
        <f t="shared" si="5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>(Table1[[#This Row],[pledged]]/Table1[[#This Row],[goal]])*100</f>
        <v>727.15789473684208</v>
      </c>
      <c r="G116" t="s">
        <v>20</v>
      </c>
      <c r="H116">
        <v>126</v>
      </c>
      <c r="I116">
        <f t="shared" si="3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1">
        <f t="shared" si="4"/>
        <v>43564.208333333328</v>
      </c>
      <c r="T116" s="11">
        <f t="shared" si="5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>(Table1[[#This Row],[pledged]]/Table1[[#This Row],[goal]])*100</f>
        <v>87.211757648470297</v>
      </c>
      <c r="G117" t="s">
        <v>14</v>
      </c>
      <c r="H117">
        <v>3304</v>
      </c>
      <c r="I117">
        <f t="shared" si="3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1">
        <f t="shared" si="4"/>
        <v>43056.25</v>
      </c>
      <c r="T117" s="11">
        <f t="shared" si="5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>(Table1[[#This Row],[pledged]]/Table1[[#This Row],[goal]])*100</f>
        <v>88</v>
      </c>
      <c r="G118" t="s">
        <v>14</v>
      </c>
      <c r="H118">
        <v>73</v>
      </c>
      <c r="I118">
        <f t="shared" si="3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1">
        <f t="shared" si="4"/>
        <v>42265.208333333328</v>
      </c>
      <c r="T118" s="11">
        <f t="shared" si="5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>(Table1[[#This Row],[pledged]]/Table1[[#This Row],[goal]])*100</f>
        <v>173.9387755102041</v>
      </c>
      <c r="G119" t="s">
        <v>20</v>
      </c>
      <c r="H119">
        <v>275</v>
      </c>
      <c r="I119">
        <f t="shared" si="3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1">
        <f t="shared" si="4"/>
        <v>40808.208333333336</v>
      </c>
      <c r="T119" s="11">
        <f t="shared" si="5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>(Table1[[#This Row],[pledged]]/Table1[[#This Row],[goal]])*100</f>
        <v>117.61111111111111</v>
      </c>
      <c r="G120" t="s">
        <v>20</v>
      </c>
      <c r="H120">
        <v>67</v>
      </c>
      <c r="I120">
        <f t="shared" si="3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1">
        <f t="shared" si="4"/>
        <v>41665.25</v>
      </c>
      <c r="T120" s="11">
        <f t="shared" si="5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>(Table1[[#This Row],[pledged]]/Table1[[#This Row],[goal]])*100</f>
        <v>214.96</v>
      </c>
      <c r="G121" t="s">
        <v>20</v>
      </c>
      <c r="H121">
        <v>154</v>
      </c>
      <c r="I121">
        <f t="shared" si="3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1">
        <f t="shared" si="4"/>
        <v>41806.208333333336</v>
      </c>
      <c r="T121" s="11">
        <f t="shared" si="5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>(Table1[[#This Row],[pledged]]/Table1[[#This Row],[goal]])*100</f>
        <v>149.49667110519306</v>
      </c>
      <c r="G122" t="s">
        <v>20</v>
      </c>
      <c r="H122">
        <v>1782</v>
      </c>
      <c r="I122">
        <f t="shared" si="3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1">
        <f t="shared" si="4"/>
        <v>42111.208333333328</v>
      </c>
      <c r="T122" s="11">
        <f t="shared" si="5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>(Table1[[#This Row],[pledged]]/Table1[[#This Row],[goal]])*100</f>
        <v>219.33995584988963</v>
      </c>
      <c r="G123" t="s">
        <v>20</v>
      </c>
      <c r="H123">
        <v>903</v>
      </c>
      <c r="I123">
        <f t="shared" si="3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1">
        <f t="shared" si="4"/>
        <v>41917.208333333336</v>
      </c>
      <c r="T123" s="11">
        <f t="shared" si="5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>(Table1[[#This Row],[pledged]]/Table1[[#This Row],[goal]])*100</f>
        <v>64.367690058479525</v>
      </c>
      <c r="G124" t="s">
        <v>14</v>
      </c>
      <c r="H124">
        <v>3387</v>
      </c>
      <c r="I124">
        <f t="shared" si="3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1">
        <f t="shared" si="4"/>
        <v>41970.25</v>
      </c>
      <c r="T124" s="11">
        <f t="shared" si="5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>(Table1[[#This Row],[pledged]]/Table1[[#This Row],[goal]])*100</f>
        <v>18.622397298818232</v>
      </c>
      <c r="G125" t="s">
        <v>14</v>
      </c>
      <c r="H125">
        <v>662</v>
      </c>
      <c r="I125">
        <f t="shared" si="3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1">
        <f t="shared" si="4"/>
        <v>42332.25</v>
      </c>
      <c r="T125" s="11">
        <f t="shared" si="5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>(Table1[[#This Row],[pledged]]/Table1[[#This Row],[goal]])*100</f>
        <v>367.76923076923077</v>
      </c>
      <c r="G126" t="s">
        <v>20</v>
      </c>
      <c r="H126">
        <v>94</v>
      </c>
      <c r="I126">
        <f t="shared" si="3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1">
        <f t="shared" si="4"/>
        <v>43598.208333333328</v>
      </c>
      <c r="T126" s="11">
        <f t="shared" si="5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>(Table1[[#This Row],[pledged]]/Table1[[#This Row],[goal]])*100</f>
        <v>159.90566037735849</v>
      </c>
      <c r="G127" t="s">
        <v>20</v>
      </c>
      <c r="H127">
        <v>180</v>
      </c>
      <c r="I127">
        <f t="shared" si="3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1">
        <f t="shared" si="4"/>
        <v>43362.208333333328</v>
      </c>
      <c r="T127" s="11">
        <f t="shared" si="5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>(Table1[[#This Row],[pledged]]/Table1[[#This Row],[goal]])*100</f>
        <v>38.633185349611544</v>
      </c>
      <c r="G128" t="s">
        <v>14</v>
      </c>
      <c r="H128">
        <v>774</v>
      </c>
      <c r="I128">
        <f t="shared" si="3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1">
        <f t="shared" si="4"/>
        <v>42596.208333333328</v>
      </c>
      <c r="T128" s="11">
        <f t="shared" si="5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>(Table1[[#This Row],[pledged]]/Table1[[#This Row],[goal]])*100</f>
        <v>51.42151162790698</v>
      </c>
      <c r="G129" t="s">
        <v>14</v>
      </c>
      <c r="H129">
        <v>672</v>
      </c>
      <c r="I129">
        <f t="shared" si="3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1">
        <f t="shared" si="4"/>
        <v>40310.208333333336</v>
      </c>
      <c r="T129" s="11">
        <f t="shared" si="5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>(Table1[[#This Row],[pledged]]/Table1[[#This Row],[goal]])*100</f>
        <v>60.334277620396605</v>
      </c>
      <c r="G130" t="s">
        <v>74</v>
      </c>
      <c r="H130">
        <v>532</v>
      </c>
      <c r="I130">
        <f t="shared" ref="I130:I193" si="6">IF(H130=0, 0, ROUND(E130/H130,2))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1">
        <f t="shared" ref="S130:S193" si="7">(((L130/60)/60)/24)+DATE(1970,1,1)</f>
        <v>40417.208333333336</v>
      </c>
      <c r="T130" s="11">
        <f t="shared" ref="T130:T193" si="8">(((M130/60)/60)/24)+DATE(1970,1,1)</f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>(Table1[[#This Row],[pledged]]/Table1[[#This Row],[goal]])*100</f>
        <v>3.202693602693603</v>
      </c>
      <c r="G131" t="s">
        <v>74</v>
      </c>
      <c r="H131">
        <v>55</v>
      </c>
      <c r="I131">
        <f t="shared" si="6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1">
        <f t="shared" si="7"/>
        <v>42038.25</v>
      </c>
      <c r="T131" s="11">
        <f t="shared" si="8"/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>(Table1[[#This Row],[pledged]]/Table1[[#This Row],[goal]])*100</f>
        <v>155.46875</v>
      </c>
      <c r="G132" t="s">
        <v>20</v>
      </c>
      <c r="H132">
        <v>533</v>
      </c>
      <c r="I132">
        <f t="shared" si="6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1">
        <f t="shared" si="7"/>
        <v>40842.208333333336</v>
      </c>
      <c r="T132" s="11">
        <f t="shared" si="8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>(Table1[[#This Row],[pledged]]/Table1[[#This Row],[goal]])*100</f>
        <v>100.85974499089254</v>
      </c>
      <c r="G133" t="s">
        <v>20</v>
      </c>
      <c r="H133">
        <v>2443</v>
      </c>
      <c r="I133">
        <f t="shared" si="6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1">
        <f t="shared" si="7"/>
        <v>41607.25</v>
      </c>
      <c r="T133" s="11">
        <f t="shared" si="8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>(Table1[[#This Row],[pledged]]/Table1[[#This Row],[goal]])*100</f>
        <v>116.18181818181819</v>
      </c>
      <c r="G134" t="s">
        <v>20</v>
      </c>
      <c r="H134">
        <v>89</v>
      </c>
      <c r="I134">
        <f t="shared" si="6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1">
        <f t="shared" si="7"/>
        <v>43112.25</v>
      </c>
      <c r="T134" s="11">
        <f t="shared" si="8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>(Table1[[#This Row],[pledged]]/Table1[[#This Row],[goal]])*100</f>
        <v>310.77777777777777</v>
      </c>
      <c r="G135" t="s">
        <v>20</v>
      </c>
      <c r="H135">
        <v>159</v>
      </c>
      <c r="I135">
        <f t="shared" si="6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1">
        <f t="shared" si="7"/>
        <v>40767.208333333336</v>
      </c>
      <c r="T135" s="11">
        <f t="shared" si="8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>(Table1[[#This Row],[pledged]]/Table1[[#This Row],[goal]])*100</f>
        <v>89.73668341708543</v>
      </c>
      <c r="G136" t="s">
        <v>14</v>
      </c>
      <c r="H136">
        <v>940</v>
      </c>
      <c r="I136">
        <f t="shared" si="6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1">
        <f t="shared" si="7"/>
        <v>40713.208333333336</v>
      </c>
      <c r="T136" s="11">
        <f t="shared" si="8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>(Table1[[#This Row],[pledged]]/Table1[[#This Row],[goal]])*100</f>
        <v>71.27272727272728</v>
      </c>
      <c r="G137" t="s">
        <v>14</v>
      </c>
      <c r="H137">
        <v>117</v>
      </c>
      <c r="I137">
        <f t="shared" si="6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1">
        <f t="shared" si="7"/>
        <v>41340.25</v>
      </c>
      <c r="T137" s="11">
        <f t="shared" si="8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>(Table1[[#This Row],[pledged]]/Table1[[#This Row],[goal]])*100</f>
        <v>3.2862318840579712</v>
      </c>
      <c r="G138" t="s">
        <v>74</v>
      </c>
      <c r="H138">
        <v>58</v>
      </c>
      <c r="I138">
        <f t="shared" si="6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1">
        <f t="shared" si="7"/>
        <v>41797.208333333336</v>
      </c>
      <c r="T138" s="11">
        <f t="shared" si="8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>(Table1[[#This Row],[pledged]]/Table1[[#This Row],[goal]])*100</f>
        <v>261.77777777777777</v>
      </c>
      <c r="G139" t="s">
        <v>20</v>
      </c>
      <c r="H139">
        <v>50</v>
      </c>
      <c r="I139">
        <f t="shared" si="6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1">
        <f t="shared" si="7"/>
        <v>40457.208333333336</v>
      </c>
      <c r="T139" s="11">
        <f t="shared" si="8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>(Table1[[#This Row],[pledged]]/Table1[[#This Row],[goal]])*100</f>
        <v>96</v>
      </c>
      <c r="G140" t="s">
        <v>14</v>
      </c>
      <c r="H140">
        <v>115</v>
      </c>
      <c r="I140">
        <f t="shared" si="6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1">
        <f t="shared" si="7"/>
        <v>41180.208333333336</v>
      </c>
      <c r="T140" s="11">
        <f t="shared" si="8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>(Table1[[#This Row],[pledged]]/Table1[[#This Row],[goal]])*100</f>
        <v>20.896851248642779</v>
      </c>
      <c r="G141" t="s">
        <v>14</v>
      </c>
      <c r="H141">
        <v>326</v>
      </c>
      <c r="I141">
        <f t="shared" si="6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1">
        <f t="shared" si="7"/>
        <v>42115.208333333328</v>
      </c>
      <c r="T141" s="11">
        <f t="shared" si="8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>(Table1[[#This Row],[pledged]]/Table1[[#This Row],[goal]])*100</f>
        <v>223.16363636363636</v>
      </c>
      <c r="G142" t="s">
        <v>20</v>
      </c>
      <c r="H142">
        <v>186</v>
      </c>
      <c r="I142">
        <f t="shared" si="6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1">
        <f t="shared" si="7"/>
        <v>43156.25</v>
      </c>
      <c r="T142" s="11">
        <f t="shared" si="8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>(Table1[[#This Row],[pledged]]/Table1[[#This Row],[goal]])*100</f>
        <v>101.59097978227061</v>
      </c>
      <c r="G143" t="s">
        <v>20</v>
      </c>
      <c r="H143">
        <v>1071</v>
      </c>
      <c r="I143">
        <f t="shared" si="6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1">
        <f t="shared" si="7"/>
        <v>42167.208333333328</v>
      </c>
      <c r="T143" s="11">
        <f t="shared" si="8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>(Table1[[#This Row],[pledged]]/Table1[[#This Row],[goal]])*100</f>
        <v>230.03999999999996</v>
      </c>
      <c r="G144" t="s">
        <v>20</v>
      </c>
      <c r="H144">
        <v>117</v>
      </c>
      <c r="I144">
        <f t="shared" si="6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1">
        <f t="shared" si="7"/>
        <v>41005.208333333336</v>
      </c>
      <c r="T144" s="11">
        <f t="shared" si="8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>(Table1[[#This Row],[pledged]]/Table1[[#This Row],[goal]])*100</f>
        <v>135.59259259259261</v>
      </c>
      <c r="G145" t="s">
        <v>20</v>
      </c>
      <c r="H145">
        <v>70</v>
      </c>
      <c r="I145">
        <f t="shared" si="6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1">
        <f t="shared" si="7"/>
        <v>40357.208333333336</v>
      </c>
      <c r="T145" s="11">
        <f t="shared" si="8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>(Table1[[#This Row],[pledged]]/Table1[[#This Row],[goal]])*100</f>
        <v>129.1</v>
      </c>
      <c r="G146" t="s">
        <v>20</v>
      </c>
      <c r="H146">
        <v>135</v>
      </c>
      <c r="I146">
        <f t="shared" si="6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1">
        <f t="shared" si="7"/>
        <v>43633.208333333328</v>
      </c>
      <c r="T146" s="11">
        <f t="shared" si="8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>(Table1[[#This Row],[pledged]]/Table1[[#This Row],[goal]])*100</f>
        <v>236.512</v>
      </c>
      <c r="G147" t="s">
        <v>20</v>
      </c>
      <c r="H147">
        <v>768</v>
      </c>
      <c r="I147">
        <f t="shared" si="6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1">
        <f t="shared" si="7"/>
        <v>41889.208333333336</v>
      </c>
      <c r="T147" s="11">
        <f t="shared" si="8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>(Table1[[#This Row],[pledged]]/Table1[[#This Row],[goal]])*100</f>
        <v>17.25</v>
      </c>
      <c r="G148" t="s">
        <v>74</v>
      </c>
      <c r="H148">
        <v>51</v>
      </c>
      <c r="I148">
        <f t="shared" si="6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1">
        <f t="shared" si="7"/>
        <v>40855.25</v>
      </c>
      <c r="T148" s="11">
        <f t="shared" si="8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>(Table1[[#This Row],[pledged]]/Table1[[#This Row],[goal]])*100</f>
        <v>112.49397590361446</v>
      </c>
      <c r="G149" t="s">
        <v>20</v>
      </c>
      <c r="H149">
        <v>199</v>
      </c>
      <c r="I149">
        <f t="shared" si="6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1">
        <f t="shared" si="7"/>
        <v>42534.208333333328</v>
      </c>
      <c r="T149" s="11">
        <f t="shared" si="8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>(Table1[[#This Row],[pledged]]/Table1[[#This Row],[goal]])*100</f>
        <v>121.02150537634408</v>
      </c>
      <c r="G150" t="s">
        <v>20</v>
      </c>
      <c r="H150">
        <v>107</v>
      </c>
      <c r="I150">
        <f t="shared" si="6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1">
        <f t="shared" si="7"/>
        <v>42941.208333333328</v>
      </c>
      <c r="T150" s="11">
        <f t="shared" si="8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>(Table1[[#This Row],[pledged]]/Table1[[#This Row],[goal]])*100</f>
        <v>219.87096774193549</v>
      </c>
      <c r="G151" t="s">
        <v>20</v>
      </c>
      <c r="H151">
        <v>195</v>
      </c>
      <c r="I151">
        <f t="shared" si="6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1">
        <f t="shared" si="7"/>
        <v>41275.25</v>
      </c>
      <c r="T151" s="11">
        <f t="shared" si="8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>(Table1[[#This Row],[pledged]]/Table1[[#This Row],[goal]])*100</f>
        <v>1</v>
      </c>
      <c r="G152" t="s">
        <v>14</v>
      </c>
      <c r="H152">
        <v>1</v>
      </c>
      <c r="I152">
        <f t="shared" si="6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1">
        <f t="shared" si="7"/>
        <v>43450.25</v>
      </c>
      <c r="T152" s="11">
        <f t="shared" si="8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>(Table1[[#This Row],[pledged]]/Table1[[#This Row],[goal]])*100</f>
        <v>64.166909620991248</v>
      </c>
      <c r="G153" t="s">
        <v>14</v>
      </c>
      <c r="H153">
        <v>1467</v>
      </c>
      <c r="I153">
        <f t="shared" si="6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1">
        <f t="shared" si="7"/>
        <v>41799.208333333336</v>
      </c>
      <c r="T153" s="11">
        <f t="shared" si="8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>(Table1[[#This Row],[pledged]]/Table1[[#This Row],[goal]])*100</f>
        <v>423.06746987951806</v>
      </c>
      <c r="G154" t="s">
        <v>20</v>
      </c>
      <c r="H154">
        <v>3376</v>
      </c>
      <c r="I154">
        <f t="shared" si="6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1">
        <f t="shared" si="7"/>
        <v>42783.25</v>
      </c>
      <c r="T154" s="11">
        <f t="shared" si="8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>(Table1[[#This Row],[pledged]]/Table1[[#This Row],[goal]])*100</f>
        <v>92.984160506863773</v>
      </c>
      <c r="G155" t="s">
        <v>14</v>
      </c>
      <c r="H155">
        <v>5681</v>
      </c>
      <c r="I155">
        <f t="shared" si="6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1">
        <f t="shared" si="7"/>
        <v>41201.208333333336</v>
      </c>
      <c r="T155" s="11">
        <f t="shared" si="8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>(Table1[[#This Row],[pledged]]/Table1[[#This Row],[goal]])*100</f>
        <v>58.756567425569173</v>
      </c>
      <c r="G156" t="s">
        <v>14</v>
      </c>
      <c r="H156">
        <v>1059</v>
      </c>
      <c r="I156">
        <f t="shared" si="6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1">
        <f t="shared" si="7"/>
        <v>42502.208333333328</v>
      </c>
      <c r="T156" s="11">
        <f t="shared" si="8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>(Table1[[#This Row],[pledged]]/Table1[[#This Row],[goal]])*100</f>
        <v>65.022222222222226</v>
      </c>
      <c r="G157" t="s">
        <v>14</v>
      </c>
      <c r="H157">
        <v>1194</v>
      </c>
      <c r="I157">
        <f t="shared" si="6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1">
        <f t="shared" si="7"/>
        <v>40262.208333333336</v>
      </c>
      <c r="T157" s="11">
        <f t="shared" si="8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>(Table1[[#This Row],[pledged]]/Table1[[#This Row],[goal]])*100</f>
        <v>73.939560439560438</v>
      </c>
      <c r="G158" t="s">
        <v>74</v>
      </c>
      <c r="H158">
        <v>379</v>
      </c>
      <c r="I158">
        <f t="shared" si="6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1">
        <f t="shared" si="7"/>
        <v>43743.208333333328</v>
      </c>
      <c r="T158" s="11">
        <f t="shared" si="8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>(Table1[[#This Row],[pledged]]/Table1[[#This Row],[goal]])*100</f>
        <v>52.666666666666664</v>
      </c>
      <c r="G159" t="s">
        <v>14</v>
      </c>
      <c r="H159">
        <v>30</v>
      </c>
      <c r="I159">
        <f t="shared" si="6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1">
        <f t="shared" si="7"/>
        <v>41638.25</v>
      </c>
      <c r="T159" s="11">
        <f t="shared" si="8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>(Table1[[#This Row],[pledged]]/Table1[[#This Row],[goal]])*100</f>
        <v>220.95238095238096</v>
      </c>
      <c r="G160" t="s">
        <v>20</v>
      </c>
      <c r="H160">
        <v>41</v>
      </c>
      <c r="I160">
        <f t="shared" si="6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1">
        <f t="shared" si="7"/>
        <v>42346.25</v>
      </c>
      <c r="T160" s="11">
        <f t="shared" si="8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>(Table1[[#This Row],[pledged]]/Table1[[#This Row],[goal]])*100</f>
        <v>100.01150627615063</v>
      </c>
      <c r="G161" t="s">
        <v>20</v>
      </c>
      <c r="H161">
        <v>1821</v>
      </c>
      <c r="I161">
        <f t="shared" si="6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1">
        <f t="shared" si="7"/>
        <v>43551.208333333328</v>
      </c>
      <c r="T161" s="11">
        <f t="shared" si="8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>(Table1[[#This Row],[pledged]]/Table1[[#This Row],[goal]])*100</f>
        <v>162.3125</v>
      </c>
      <c r="G162" t="s">
        <v>20</v>
      </c>
      <c r="H162">
        <v>164</v>
      </c>
      <c r="I162">
        <f t="shared" si="6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1">
        <f t="shared" si="7"/>
        <v>43582.208333333328</v>
      </c>
      <c r="T162" s="11">
        <f t="shared" si="8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>(Table1[[#This Row],[pledged]]/Table1[[#This Row],[goal]])*100</f>
        <v>78.181818181818187</v>
      </c>
      <c r="G163" t="s">
        <v>14</v>
      </c>
      <c r="H163">
        <v>75</v>
      </c>
      <c r="I163">
        <f t="shared" si="6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1">
        <f t="shared" si="7"/>
        <v>42270.208333333328</v>
      </c>
      <c r="T163" s="11">
        <f t="shared" si="8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>(Table1[[#This Row],[pledged]]/Table1[[#This Row],[goal]])*100</f>
        <v>149.73770491803279</v>
      </c>
      <c r="G164" t="s">
        <v>20</v>
      </c>
      <c r="H164">
        <v>157</v>
      </c>
      <c r="I164">
        <f t="shared" si="6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1">
        <f t="shared" si="7"/>
        <v>43442.25</v>
      </c>
      <c r="T164" s="11">
        <f t="shared" si="8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>(Table1[[#This Row],[pledged]]/Table1[[#This Row],[goal]])*100</f>
        <v>253.25714285714284</v>
      </c>
      <c r="G165" t="s">
        <v>20</v>
      </c>
      <c r="H165">
        <v>246</v>
      </c>
      <c r="I165">
        <f t="shared" si="6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1">
        <f t="shared" si="7"/>
        <v>43028.208333333328</v>
      </c>
      <c r="T165" s="11">
        <f t="shared" si="8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>(Table1[[#This Row],[pledged]]/Table1[[#This Row],[goal]])*100</f>
        <v>100.16943521594683</v>
      </c>
      <c r="G166" t="s">
        <v>20</v>
      </c>
      <c r="H166">
        <v>1396</v>
      </c>
      <c r="I166">
        <f t="shared" si="6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1">
        <f t="shared" si="7"/>
        <v>43016.208333333328</v>
      </c>
      <c r="T166" s="11">
        <f t="shared" si="8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>(Table1[[#This Row],[pledged]]/Table1[[#This Row],[goal]])*100</f>
        <v>121.99004424778761</v>
      </c>
      <c r="G167" t="s">
        <v>20</v>
      </c>
      <c r="H167">
        <v>2506</v>
      </c>
      <c r="I167">
        <f t="shared" si="6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1">
        <f t="shared" si="7"/>
        <v>42948.208333333328</v>
      </c>
      <c r="T167" s="11">
        <f t="shared" si="8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>(Table1[[#This Row],[pledged]]/Table1[[#This Row],[goal]])*100</f>
        <v>137.13265306122449</v>
      </c>
      <c r="G168" t="s">
        <v>20</v>
      </c>
      <c r="H168">
        <v>244</v>
      </c>
      <c r="I168">
        <f t="shared" si="6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1">
        <f t="shared" si="7"/>
        <v>40534.25</v>
      </c>
      <c r="T168" s="11">
        <f t="shared" si="8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>(Table1[[#This Row],[pledged]]/Table1[[#This Row],[goal]])*100</f>
        <v>415.53846153846149</v>
      </c>
      <c r="G169" t="s">
        <v>20</v>
      </c>
      <c r="H169">
        <v>146</v>
      </c>
      <c r="I169">
        <f t="shared" si="6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1">
        <f t="shared" si="7"/>
        <v>41435.208333333336</v>
      </c>
      <c r="T169" s="11">
        <f t="shared" si="8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>(Table1[[#This Row],[pledged]]/Table1[[#This Row],[goal]])*100</f>
        <v>31.30913348946136</v>
      </c>
      <c r="G170" t="s">
        <v>14</v>
      </c>
      <c r="H170">
        <v>955</v>
      </c>
      <c r="I170">
        <f t="shared" si="6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1">
        <f t="shared" si="7"/>
        <v>43518.25</v>
      </c>
      <c r="T170" s="11">
        <f t="shared" si="8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>(Table1[[#This Row],[pledged]]/Table1[[#This Row],[goal]])*100</f>
        <v>424.08154506437768</v>
      </c>
      <c r="G171" t="s">
        <v>20</v>
      </c>
      <c r="H171">
        <v>1267</v>
      </c>
      <c r="I171">
        <f t="shared" si="6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1">
        <f t="shared" si="7"/>
        <v>41077.208333333336</v>
      </c>
      <c r="T171" s="11">
        <f t="shared" si="8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>(Table1[[#This Row],[pledged]]/Table1[[#This Row],[goal]])*100</f>
        <v>2.93886230728336</v>
      </c>
      <c r="G172" t="s">
        <v>14</v>
      </c>
      <c r="H172">
        <v>67</v>
      </c>
      <c r="I172">
        <f t="shared" si="6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1">
        <f t="shared" si="7"/>
        <v>42950.208333333328</v>
      </c>
      <c r="T172" s="11">
        <f t="shared" si="8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>(Table1[[#This Row],[pledged]]/Table1[[#This Row],[goal]])*100</f>
        <v>10.63265306122449</v>
      </c>
      <c r="G173" t="s">
        <v>14</v>
      </c>
      <c r="H173">
        <v>5</v>
      </c>
      <c r="I173">
        <f t="shared" si="6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1">
        <f t="shared" si="7"/>
        <v>41718.208333333336</v>
      </c>
      <c r="T173" s="11">
        <f t="shared" si="8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>(Table1[[#This Row],[pledged]]/Table1[[#This Row],[goal]])*100</f>
        <v>82.875</v>
      </c>
      <c r="G174" t="s">
        <v>14</v>
      </c>
      <c r="H174">
        <v>26</v>
      </c>
      <c r="I174">
        <f t="shared" si="6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1">
        <f t="shared" si="7"/>
        <v>41839.208333333336</v>
      </c>
      <c r="T174" s="11">
        <f t="shared" si="8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>(Table1[[#This Row],[pledged]]/Table1[[#This Row],[goal]])*100</f>
        <v>163.01447776628748</v>
      </c>
      <c r="G175" t="s">
        <v>20</v>
      </c>
      <c r="H175">
        <v>1561</v>
      </c>
      <c r="I175">
        <f t="shared" si="6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1">
        <f t="shared" si="7"/>
        <v>41412.208333333336</v>
      </c>
      <c r="T175" s="11">
        <f t="shared" si="8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>(Table1[[#This Row],[pledged]]/Table1[[#This Row],[goal]])*100</f>
        <v>894.66666666666674</v>
      </c>
      <c r="G176" t="s">
        <v>20</v>
      </c>
      <c r="H176">
        <v>48</v>
      </c>
      <c r="I176">
        <f t="shared" si="6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1">
        <f t="shared" si="7"/>
        <v>42282.208333333328</v>
      </c>
      <c r="T176" s="11">
        <f t="shared" si="8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>(Table1[[#This Row],[pledged]]/Table1[[#This Row],[goal]])*100</f>
        <v>26.191501103752756</v>
      </c>
      <c r="G177" t="s">
        <v>14</v>
      </c>
      <c r="H177">
        <v>1130</v>
      </c>
      <c r="I177">
        <f t="shared" si="6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1">
        <f t="shared" si="7"/>
        <v>42613.208333333328</v>
      </c>
      <c r="T177" s="11">
        <f t="shared" si="8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>(Table1[[#This Row],[pledged]]/Table1[[#This Row],[goal]])*100</f>
        <v>74.834782608695647</v>
      </c>
      <c r="G178" t="s">
        <v>14</v>
      </c>
      <c r="H178">
        <v>782</v>
      </c>
      <c r="I178">
        <f t="shared" si="6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1">
        <f t="shared" si="7"/>
        <v>42616.208333333328</v>
      </c>
      <c r="T178" s="11">
        <f t="shared" si="8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>(Table1[[#This Row],[pledged]]/Table1[[#This Row],[goal]])*100</f>
        <v>416.47680412371136</v>
      </c>
      <c r="G179" t="s">
        <v>20</v>
      </c>
      <c r="H179">
        <v>2739</v>
      </c>
      <c r="I179">
        <f t="shared" si="6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1">
        <f t="shared" si="7"/>
        <v>40497.25</v>
      </c>
      <c r="T179" s="11">
        <f t="shared" si="8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>(Table1[[#This Row],[pledged]]/Table1[[#This Row],[goal]])*100</f>
        <v>96.208333333333329</v>
      </c>
      <c r="G180" t="s">
        <v>14</v>
      </c>
      <c r="H180">
        <v>210</v>
      </c>
      <c r="I180">
        <f t="shared" si="6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1">
        <f t="shared" si="7"/>
        <v>42999.208333333328</v>
      </c>
      <c r="T180" s="11">
        <f t="shared" si="8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>(Table1[[#This Row],[pledged]]/Table1[[#This Row],[goal]])*100</f>
        <v>357.71910112359546</v>
      </c>
      <c r="G181" t="s">
        <v>20</v>
      </c>
      <c r="H181">
        <v>3537</v>
      </c>
      <c r="I181">
        <f t="shared" si="6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1">
        <f t="shared" si="7"/>
        <v>41350.208333333336</v>
      </c>
      <c r="T181" s="11">
        <f t="shared" si="8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>(Table1[[#This Row],[pledged]]/Table1[[#This Row],[goal]])*100</f>
        <v>308.45714285714286</v>
      </c>
      <c r="G182" t="s">
        <v>20</v>
      </c>
      <c r="H182">
        <v>2107</v>
      </c>
      <c r="I182">
        <f t="shared" si="6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1">
        <f t="shared" si="7"/>
        <v>40259.208333333336</v>
      </c>
      <c r="T182" s="11">
        <f t="shared" si="8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>(Table1[[#This Row],[pledged]]/Table1[[#This Row],[goal]])*100</f>
        <v>61.802325581395344</v>
      </c>
      <c r="G183" t="s">
        <v>14</v>
      </c>
      <c r="H183">
        <v>136</v>
      </c>
      <c r="I183">
        <f t="shared" si="6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1">
        <f t="shared" si="7"/>
        <v>43012.208333333328</v>
      </c>
      <c r="T183" s="11">
        <f t="shared" si="8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>(Table1[[#This Row],[pledged]]/Table1[[#This Row],[goal]])*100</f>
        <v>722.32472324723244</v>
      </c>
      <c r="G184" t="s">
        <v>20</v>
      </c>
      <c r="H184">
        <v>3318</v>
      </c>
      <c r="I184">
        <f t="shared" si="6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1">
        <f t="shared" si="7"/>
        <v>43631.208333333328</v>
      </c>
      <c r="T184" s="11">
        <f t="shared" si="8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>(Table1[[#This Row],[pledged]]/Table1[[#This Row],[goal]])*100</f>
        <v>69.117647058823522</v>
      </c>
      <c r="G185" t="s">
        <v>14</v>
      </c>
      <c r="H185">
        <v>86</v>
      </c>
      <c r="I185">
        <f t="shared" si="6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1">
        <f t="shared" si="7"/>
        <v>40430.208333333336</v>
      </c>
      <c r="T185" s="11">
        <f t="shared" si="8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>(Table1[[#This Row],[pledged]]/Table1[[#This Row],[goal]])*100</f>
        <v>293.05555555555554</v>
      </c>
      <c r="G186" t="s">
        <v>20</v>
      </c>
      <c r="H186">
        <v>340</v>
      </c>
      <c r="I186">
        <f t="shared" si="6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1">
        <f t="shared" si="7"/>
        <v>43588.208333333328</v>
      </c>
      <c r="T186" s="11">
        <f t="shared" si="8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>(Table1[[#This Row],[pledged]]/Table1[[#This Row],[goal]])*100</f>
        <v>71.8</v>
      </c>
      <c r="G187" t="s">
        <v>14</v>
      </c>
      <c r="H187">
        <v>19</v>
      </c>
      <c r="I187">
        <f t="shared" si="6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1">
        <f t="shared" si="7"/>
        <v>43233.208333333328</v>
      </c>
      <c r="T187" s="11">
        <f t="shared" si="8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>(Table1[[#This Row],[pledged]]/Table1[[#This Row],[goal]])*100</f>
        <v>31.934684684684683</v>
      </c>
      <c r="G188" t="s">
        <v>14</v>
      </c>
      <c r="H188">
        <v>886</v>
      </c>
      <c r="I188">
        <f t="shared" si="6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1">
        <f t="shared" si="7"/>
        <v>41782.208333333336</v>
      </c>
      <c r="T188" s="11">
        <f t="shared" si="8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>(Table1[[#This Row],[pledged]]/Table1[[#This Row],[goal]])*100</f>
        <v>229.87375415282392</v>
      </c>
      <c r="G189" t="s">
        <v>20</v>
      </c>
      <c r="H189">
        <v>1442</v>
      </c>
      <c r="I189">
        <f t="shared" si="6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1">
        <f t="shared" si="7"/>
        <v>41328.25</v>
      </c>
      <c r="T189" s="11">
        <f t="shared" si="8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>(Table1[[#This Row],[pledged]]/Table1[[#This Row],[goal]])*100</f>
        <v>32.012195121951223</v>
      </c>
      <c r="G190" t="s">
        <v>14</v>
      </c>
      <c r="H190">
        <v>35</v>
      </c>
      <c r="I190">
        <f t="shared" si="6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1">
        <f t="shared" si="7"/>
        <v>41975.25</v>
      </c>
      <c r="T190" s="11">
        <f t="shared" si="8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>(Table1[[#This Row],[pledged]]/Table1[[#This Row],[goal]])*100</f>
        <v>23.525352848928385</v>
      </c>
      <c r="G191" t="s">
        <v>74</v>
      </c>
      <c r="H191">
        <v>441</v>
      </c>
      <c r="I191">
        <f t="shared" si="6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1">
        <f t="shared" si="7"/>
        <v>42433.25</v>
      </c>
      <c r="T191" s="11">
        <f t="shared" si="8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>(Table1[[#This Row],[pledged]]/Table1[[#This Row],[goal]])*100</f>
        <v>68.594594594594597</v>
      </c>
      <c r="G192" t="s">
        <v>14</v>
      </c>
      <c r="H192">
        <v>24</v>
      </c>
      <c r="I192">
        <f t="shared" si="6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1">
        <f t="shared" si="7"/>
        <v>41429.208333333336</v>
      </c>
      <c r="T192" s="11">
        <f t="shared" si="8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>(Table1[[#This Row],[pledged]]/Table1[[#This Row],[goal]])*100</f>
        <v>37.952380952380956</v>
      </c>
      <c r="G193" t="s">
        <v>14</v>
      </c>
      <c r="H193">
        <v>86</v>
      </c>
      <c r="I193">
        <f t="shared" si="6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1">
        <f t="shared" si="7"/>
        <v>43536.208333333328</v>
      </c>
      <c r="T193" s="11">
        <f t="shared" si="8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>(Table1[[#This Row],[pledged]]/Table1[[#This Row],[goal]])*100</f>
        <v>19.992957746478872</v>
      </c>
      <c r="G194" t="s">
        <v>14</v>
      </c>
      <c r="H194">
        <v>243</v>
      </c>
      <c r="I194">
        <f t="shared" ref="I194:I257" si="9">IF(H194=0, 0, ROUND(E194/H194,2))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1">
        <f t="shared" ref="S194:S257" si="10">(((L194/60)/60)/24)+DATE(1970,1,1)</f>
        <v>41817.208333333336</v>
      </c>
      <c r="T194" s="11">
        <f t="shared" ref="T194:T257" si="11">(((M194/60)/60)/24)+DATE(1970,1,1)</f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>(Table1[[#This Row],[pledged]]/Table1[[#This Row],[goal]])*100</f>
        <v>45.636363636363633</v>
      </c>
      <c r="G195" t="s">
        <v>14</v>
      </c>
      <c r="H195">
        <v>65</v>
      </c>
      <c r="I195">
        <f t="shared" si="9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1">
        <f t="shared" si="10"/>
        <v>43198.208333333328</v>
      </c>
      <c r="T195" s="11">
        <f t="shared" si="11"/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>(Table1[[#This Row],[pledged]]/Table1[[#This Row],[goal]])*100</f>
        <v>122.7605633802817</v>
      </c>
      <c r="G196" t="s">
        <v>20</v>
      </c>
      <c r="H196">
        <v>126</v>
      </c>
      <c r="I196">
        <f t="shared" si="9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1">
        <f t="shared" si="10"/>
        <v>42261.208333333328</v>
      </c>
      <c r="T196" s="11">
        <f t="shared" si="11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>(Table1[[#This Row],[pledged]]/Table1[[#This Row],[goal]])*100</f>
        <v>361.75316455696202</v>
      </c>
      <c r="G197" t="s">
        <v>20</v>
      </c>
      <c r="H197">
        <v>524</v>
      </c>
      <c r="I197">
        <f t="shared" si="9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1">
        <f t="shared" si="10"/>
        <v>43310.208333333328</v>
      </c>
      <c r="T197" s="11">
        <f t="shared" si="11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>(Table1[[#This Row],[pledged]]/Table1[[#This Row],[goal]])*100</f>
        <v>63.146341463414636</v>
      </c>
      <c r="G198" t="s">
        <v>14</v>
      </c>
      <c r="H198">
        <v>100</v>
      </c>
      <c r="I198">
        <f t="shared" si="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1">
        <f t="shared" si="10"/>
        <v>42616.208333333328</v>
      </c>
      <c r="T198" s="11">
        <f t="shared" si="11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>(Table1[[#This Row],[pledged]]/Table1[[#This Row],[goal]])*100</f>
        <v>298.20475319926874</v>
      </c>
      <c r="G199" t="s">
        <v>20</v>
      </c>
      <c r="H199">
        <v>1989</v>
      </c>
      <c r="I199">
        <f t="shared" si="9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1">
        <f t="shared" si="10"/>
        <v>42909.208333333328</v>
      </c>
      <c r="T199" s="11">
        <f t="shared" si="11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>(Table1[[#This Row],[pledged]]/Table1[[#This Row],[goal]])*100</f>
        <v>9.5585443037974684</v>
      </c>
      <c r="G200" t="s">
        <v>14</v>
      </c>
      <c r="H200">
        <v>168</v>
      </c>
      <c r="I200">
        <f t="shared" si="9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1">
        <f t="shared" si="10"/>
        <v>40396.208333333336</v>
      </c>
      <c r="T200" s="11">
        <f t="shared" si="11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>(Table1[[#This Row],[pledged]]/Table1[[#This Row],[goal]])*100</f>
        <v>53.777777777777779</v>
      </c>
      <c r="G201" t="s">
        <v>14</v>
      </c>
      <c r="H201">
        <v>13</v>
      </c>
      <c r="I201">
        <f t="shared" si="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1">
        <f t="shared" si="10"/>
        <v>42192.208333333328</v>
      </c>
      <c r="T201" s="11">
        <f t="shared" si="11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>(Table1[[#This Row],[pledged]]/Table1[[#This Row],[goal]])*100</f>
        <v>2</v>
      </c>
      <c r="G202" t="s">
        <v>14</v>
      </c>
      <c r="H202">
        <v>1</v>
      </c>
      <c r="I202">
        <f t="shared" si="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1">
        <f t="shared" si="10"/>
        <v>40262.208333333336</v>
      </c>
      <c r="T202" s="11">
        <f t="shared" si="11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>(Table1[[#This Row],[pledged]]/Table1[[#This Row],[goal]])*100</f>
        <v>681.19047619047615</v>
      </c>
      <c r="G203" t="s">
        <v>20</v>
      </c>
      <c r="H203">
        <v>157</v>
      </c>
      <c r="I203">
        <f t="shared" si="9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1">
        <f t="shared" si="10"/>
        <v>41845.208333333336</v>
      </c>
      <c r="T203" s="11">
        <f t="shared" si="11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>(Table1[[#This Row],[pledged]]/Table1[[#This Row],[goal]])*100</f>
        <v>78.831325301204828</v>
      </c>
      <c r="G204" t="s">
        <v>74</v>
      </c>
      <c r="H204">
        <v>82</v>
      </c>
      <c r="I204">
        <f t="shared" si="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1">
        <f t="shared" si="10"/>
        <v>40818.208333333336</v>
      </c>
      <c r="T204" s="11">
        <f t="shared" si="11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>(Table1[[#This Row],[pledged]]/Table1[[#This Row],[goal]])*100</f>
        <v>134.40792216817235</v>
      </c>
      <c r="G205" t="s">
        <v>20</v>
      </c>
      <c r="H205">
        <v>4498</v>
      </c>
      <c r="I205">
        <f t="shared" si="9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1">
        <f t="shared" si="10"/>
        <v>42752.25</v>
      </c>
      <c r="T205" s="11">
        <f t="shared" si="11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>(Table1[[#This Row],[pledged]]/Table1[[#This Row],[goal]])*100</f>
        <v>3.3719999999999999</v>
      </c>
      <c r="G206" t="s">
        <v>14</v>
      </c>
      <c r="H206">
        <v>40</v>
      </c>
      <c r="I206">
        <f t="shared" si="9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1">
        <f t="shared" si="10"/>
        <v>40636.208333333336</v>
      </c>
      <c r="T206" s="11">
        <f t="shared" si="11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>(Table1[[#This Row],[pledged]]/Table1[[#This Row],[goal]])*100</f>
        <v>431.84615384615387</v>
      </c>
      <c r="G207" t="s">
        <v>20</v>
      </c>
      <c r="H207">
        <v>80</v>
      </c>
      <c r="I207">
        <f t="shared" si="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1">
        <f t="shared" si="10"/>
        <v>43390.208333333328</v>
      </c>
      <c r="T207" s="11">
        <f t="shared" si="11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>(Table1[[#This Row],[pledged]]/Table1[[#This Row],[goal]])*100</f>
        <v>38.844444444444441</v>
      </c>
      <c r="G208" t="s">
        <v>74</v>
      </c>
      <c r="H208">
        <v>57</v>
      </c>
      <c r="I208">
        <f t="shared" si="9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1">
        <f t="shared" si="10"/>
        <v>40236.25</v>
      </c>
      <c r="T208" s="11">
        <f t="shared" si="11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>(Table1[[#This Row],[pledged]]/Table1[[#This Row],[goal]])*100</f>
        <v>425.7</v>
      </c>
      <c r="G209" t="s">
        <v>20</v>
      </c>
      <c r="H209">
        <v>43</v>
      </c>
      <c r="I209">
        <f t="shared" si="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1">
        <f t="shared" si="10"/>
        <v>43340.208333333328</v>
      </c>
      <c r="T209" s="11">
        <f t="shared" si="11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>(Table1[[#This Row],[pledged]]/Table1[[#This Row],[goal]])*100</f>
        <v>101.12239715591672</v>
      </c>
      <c r="G210" t="s">
        <v>20</v>
      </c>
      <c r="H210">
        <v>2053</v>
      </c>
      <c r="I210">
        <f t="shared" si="9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1">
        <f t="shared" si="10"/>
        <v>43048.25</v>
      </c>
      <c r="T210" s="11">
        <f t="shared" si="11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>(Table1[[#This Row],[pledged]]/Table1[[#This Row],[goal]])*100</f>
        <v>21.188688946015425</v>
      </c>
      <c r="G211" t="s">
        <v>47</v>
      </c>
      <c r="H211">
        <v>808</v>
      </c>
      <c r="I211">
        <f t="shared" si="9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1">
        <f t="shared" si="10"/>
        <v>42496.208333333328</v>
      </c>
      <c r="T211" s="11">
        <f t="shared" si="11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>(Table1[[#This Row],[pledged]]/Table1[[#This Row],[goal]])*100</f>
        <v>67.425531914893625</v>
      </c>
      <c r="G212" t="s">
        <v>14</v>
      </c>
      <c r="H212">
        <v>226</v>
      </c>
      <c r="I212">
        <f t="shared" si="9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1">
        <f t="shared" si="10"/>
        <v>42797.25</v>
      </c>
      <c r="T212" s="11">
        <f t="shared" si="11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>(Table1[[#This Row],[pledged]]/Table1[[#This Row],[goal]])*100</f>
        <v>94.923371647509583</v>
      </c>
      <c r="G213" t="s">
        <v>14</v>
      </c>
      <c r="H213">
        <v>1625</v>
      </c>
      <c r="I213">
        <f t="shared" si="9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1">
        <f t="shared" si="10"/>
        <v>41513.208333333336</v>
      </c>
      <c r="T213" s="11">
        <f t="shared" si="11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>(Table1[[#This Row],[pledged]]/Table1[[#This Row],[goal]])*100</f>
        <v>151.85185185185185</v>
      </c>
      <c r="G214" t="s">
        <v>20</v>
      </c>
      <c r="H214">
        <v>168</v>
      </c>
      <c r="I214">
        <f t="shared" si="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1">
        <f t="shared" si="10"/>
        <v>43814.25</v>
      </c>
      <c r="T214" s="11">
        <f t="shared" si="11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>(Table1[[#This Row],[pledged]]/Table1[[#This Row],[goal]])*100</f>
        <v>195.16382252559728</v>
      </c>
      <c r="G215" t="s">
        <v>20</v>
      </c>
      <c r="H215">
        <v>4289</v>
      </c>
      <c r="I215">
        <f t="shared" si="9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1">
        <f t="shared" si="10"/>
        <v>40488.208333333336</v>
      </c>
      <c r="T215" s="11">
        <f t="shared" si="11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>(Table1[[#This Row],[pledged]]/Table1[[#This Row],[goal]])*100</f>
        <v>1023.1428571428571</v>
      </c>
      <c r="G216" t="s">
        <v>20</v>
      </c>
      <c r="H216">
        <v>165</v>
      </c>
      <c r="I216">
        <f t="shared" si="9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1">
        <f t="shared" si="10"/>
        <v>40409.208333333336</v>
      </c>
      <c r="T216" s="11">
        <f t="shared" si="11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>(Table1[[#This Row],[pledged]]/Table1[[#This Row],[goal]])*100</f>
        <v>3.841836734693878</v>
      </c>
      <c r="G217" t="s">
        <v>14</v>
      </c>
      <c r="H217">
        <v>143</v>
      </c>
      <c r="I217">
        <f t="shared" si="9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1">
        <f t="shared" si="10"/>
        <v>43509.25</v>
      </c>
      <c r="T217" s="11">
        <f t="shared" si="11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>(Table1[[#This Row],[pledged]]/Table1[[#This Row],[goal]])*100</f>
        <v>155.07066557107643</v>
      </c>
      <c r="G218" t="s">
        <v>20</v>
      </c>
      <c r="H218">
        <v>1815</v>
      </c>
      <c r="I218">
        <f t="shared" si="9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1">
        <f t="shared" si="10"/>
        <v>40869.25</v>
      </c>
      <c r="T218" s="11">
        <f t="shared" si="11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>(Table1[[#This Row],[pledged]]/Table1[[#This Row],[goal]])*100</f>
        <v>44.753477588871718</v>
      </c>
      <c r="G219" t="s">
        <v>14</v>
      </c>
      <c r="H219">
        <v>934</v>
      </c>
      <c r="I219">
        <f t="shared" si="9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1">
        <f t="shared" si="10"/>
        <v>43583.208333333328</v>
      </c>
      <c r="T219" s="11">
        <f t="shared" si="11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>(Table1[[#This Row],[pledged]]/Table1[[#This Row],[goal]])*100</f>
        <v>215.94736842105263</v>
      </c>
      <c r="G220" t="s">
        <v>20</v>
      </c>
      <c r="H220">
        <v>397</v>
      </c>
      <c r="I220">
        <f t="shared" si="9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1">
        <f t="shared" si="10"/>
        <v>40858.25</v>
      </c>
      <c r="T220" s="11">
        <f t="shared" si="11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>(Table1[[#This Row],[pledged]]/Table1[[#This Row],[goal]])*100</f>
        <v>332.12709832134288</v>
      </c>
      <c r="G221" t="s">
        <v>20</v>
      </c>
      <c r="H221">
        <v>1539</v>
      </c>
      <c r="I221">
        <f t="shared" si="9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1">
        <f t="shared" si="10"/>
        <v>41137.208333333336</v>
      </c>
      <c r="T221" s="11">
        <f t="shared" si="11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>(Table1[[#This Row],[pledged]]/Table1[[#This Row],[goal]])*100</f>
        <v>8.4430379746835449</v>
      </c>
      <c r="G222" t="s">
        <v>14</v>
      </c>
      <c r="H222">
        <v>17</v>
      </c>
      <c r="I222">
        <f t="shared" si="9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1">
        <f t="shared" si="10"/>
        <v>40725.208333333336</v>
      </c>
      <c r="T222" s="11">
        <f t="shared" si="11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>(Table1[[#This Row],[pledged]]/Table1[[#This Row],[goal]])*100</f>
        <v>98.625514403292186</v>
      </c>
      <c r="G223" t="s">
        <v>14</v>
      </c>
      <c r="H223">
        <v>2179</v>
      </c>
      <c r="I223">
        <f t="shared" si="9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1">
        <f t="shared" si="10"/>
        <v>41081.208333333336</v>
      </c>
      <c r="T223" s="11">
        <f t="shared" si="11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>(Table1[[#This Row],[pledged]]/Table1[[#This Row],[goal]])*100</f>
        <v>137.97916666666669</v>
      </c>
      <c r="G224" t="s">
        <v>20</v>
      </c>
      <c r="H224">
        <v>138</v>
      </c>
      <c r="I224">
        <f t="shared" si="9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1">
        <f t="shared" si="10"/>
        <v>41914.208333333336</v>
      </c>
      <c r="T224" s="11">
        <f t="shared" si="11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>(Table1[[#This Row],[pledged]]/Table1[[#This Row],[goal]])*100</f>
        <v>93.81099656357388</v>
      </c>
      <c r="G225" t="s">
        <v>14</v>
      </c>
      <c r="H225">
        <v>931</v>
      </c>
      <c r="I225">
        <f t="shared" si="9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1">
        <f t="shared" si="10"/>
        <v>42445.208333333328</v>
      </c>
      <c r="T225" s="11">
        <f t="shared" si="11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>(Table1[[#This Row],[pledged]]/Table1[[#This Row],[goal]])*100</f>
        <v>403.63930885529157</v>
      </c>
      <c r="G226" t="s">
        <v>20</v>
      </c>
      <c r="H226">
        <v>3594</v>
      </c>
      <c r="I226">
        <f t="shared" si="9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1">
        <f t="shared" si="10"/>
        <v>41906.208333333336</v>
      </c>
      <c r="T226" s="11">
        <f t="shared" si="11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>(Table1[[#This Row],[pledged]]/Table1[[#This Row],[goal]])*100</f>
        <v>260.1740412979351</v>
      </c>
      <c r="G227" t="s">
        <v>20</v>
      </c>
      <c r="H227">
        <v>5880</v>
      </c>
      <c r="I227">
        <f t="shared" si="9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1">
        <f t="shared" si="10"/>
        <v>41762.208333333336</v>
      </c>
      <c r="T227" s="11">
        <f t="shared" si="11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>(Table1[[#This Row],[pledged]]/Table1[[#This Row],[goal]])*100</f>
        <v>366.63333333333333</v>
      </c>
      <c r="G228" t="s">
        <v>20</v>
      </c>
      <c r="H228">
        <v>112</v>
      </c>
      <c r="I228">
        <f t="shared" si="9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1">
        <f t="shared" si="10"/>
        <v>40276.208333333336</v>
      </c>
      <c r="T228" s="11">
        <f t="shared" si="11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>(Table1[[#This Row],[pledged]]/Table1[[#This Row],[goal]])*100</f>
        <v>168.72085385878489</v>
      </c>
      <c r="G229" t="s">
        <v>20</v>
      </c>
      <c r="H229">
        <v>943</v>
      </c>
      <c r="I229">
        <f t="shared" si="9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1">
        <f t="shared" si="10"/>
        <v>42139.208333333328</v>
      </c>
      <c r="T229" s="11">
        <f t="shared" si="11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>(Table1[[#This Row],[pledged]]/Table1[[#This Row],[goal]])*100</f>
        <v>119.90717911530093</v>
      </c>
      <c r="G230" t="s">
        <v>20</v>
      </c>
      <c r="H230">
        <v>2468</v>
      </c>
      <c r="I230">
        <f t="shared" si="9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1">
        <f t="shared" si="10"/>
        <v>42613.208333333328</v>
      </c>
      <c r="T230" s="11">
        <f t="shared" si="11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>(Table1[[#This Row],[pledged]]/Table1[[#This Row],[goal]])*100</f>
        <v>193.68925233644859</v>
      </c>
      <c r="G231" t="s">
        <v>20</v>
      </c>
      <c r="H231">
        <v>2551</v>
      </c>
      <c r="I231">
        <f t="shared" si="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1">
        <f t="shared" si="10"/>
        <v>42887.208333333328</v>
      </c>
      <c r="T231" s="11">
        <f t="shared" si="11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>(Table1[[#This Row],[pledged]]/Table1[[#This Row],[goal]])*100</f>
        <v>420.16666666666669</v>
      </c>
      <c r="G232" t="s">
        <v>20</v>
      </c>
      <c r="H232">
        <v>101</v>
      </c>
      <c r="I232">
        <f t="shared" si="9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1">
        <f t="shared" si="10"/>
        <v>43805.25</v>
      </c>
      <c r="T232" s="11">
        <f t="shared" si="11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>(Table1[[#This Row],[pledged]]/Table1[[#This Row],[goal]])*100</f>
        <v>76.708333333333329</v>
      </c>
      <c r="G233" t="s">
        <v>74</v>
      </c>
      <c r="H233">
        <v>67</v>
      </c>
      <c r="I233">
        <f t="shared" si="9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1">
        <f t="shared" si="10"/>
        <v>41415.208333333336</v>
      </c>
      <c r="T233" s="11">
        <f t="shared" si="11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>(Table1[[#This Row],[pledged]]/Table1[[#This Row],[goal]])*100</f>
        <v>171.26470588235293</v>
      </c>
      <c r="G234" t="s">
        <v>20</v>
      </c>
      <c r="H234">
        <v>92</v>
      </c>
      <c r="I234">
        <f t="shared" si="9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1">
        <f t="shared" si="10"/>
        <v>42576.208333333328</v>
      </c>
      <c r="T234" s="11">
        <f t="shared" si="11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>(Table1[[#This Row],[pledged]]/Table1[[#This Row],[goal]])*100</f>
        <v>157.89473684210526</v>
      </c>
      <c r="G235" t="s">
        <v>20</v>
      </c>
      <c r="H235">
        <v>62</v>
      </c>
      <c r="I235">
        <f t="shared" si="9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1">
        <f t="shared" si="10"/>
        <v>40706.208333333336</v>
      </c>
      <c r="T235" s="11">
        <f t="shared" si="11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>(Table1[[#This Row],[pledged]]/Table1[[#This Row],[goal]])*100</f>
        <v>109.08</v>
      </c>
      <c r="G236" t="s">
        <v>20</v>
      </c>
      <c r="H236">
        <v>149</v>
      </c>
      <c r="I236">
        <f t="shared" si="9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1">
        <f t="shared" si="10"/>
        <v>42969.208333333328</v>
      </c>
      <c r="T236" s="11">
        <f t="shared" si="11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>(Table1[[#This Row],[pledged]]/Table1[[#This Row],[goal]])*100</f>
        <v>41.732558139534881</v>
      </c>
      <c r="G237" t="s">
        <v>14</v>
      </c>
      <c r="H237">
        <v>92</v>
      </c>
      <c r="I237">
        <f t="shared" si="9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1">
        <f t="shared" si="10"/>
        <v>42779.25</v>
      </c>
      <c r="T237" s="11">
        <f t="shared" si="11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>(Table1[[#This Row],[pledged]]/Table1[[#This Row],[goal]])*100</f>
        <v>10.944303797468354</v>
      </c>
      <c r="G238" t="s">
        <v>14</v>
      </c>
      <c r="H238">
        <v>57</v>
      </c>
      <c r="I238">
        <f t="shared" si="9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1">
        <f t="shared" si="10"/>
        <v>43641.208333333328</v>
      </c>
      <c r="T238" s="11">
        <f t="shared" si="11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>(Table1[[#This Row],[pledged]]/Table1[[#This Row],[goal]])*100</f>
        <v>159.3763440860215</v>
      </c>
      <c r="G239" t="s">
        <v>20</v>
      </c>
      <c r="H239">
        <v>329</v>
      </c>
      <c r="I239">
        <f t="shared" si="9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1">
        <f t="shared" si="10"/>
        <v>41754.208333333336</v>
      </c>
      <c r="T239" s="11">
        <f t="shared" si="11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>(Table1[[#This Row],[pledged]]/Table1[[#This Row],[goal]])*100</f>
        <v>422.41666666666669</v>
      </c>
      <c r="G240" t="s">
        <v>20</v>
      </c>
      <c r="H240">
        <v>97</v>
      </c>
      <c r="I240">
        <f t="shared" si="9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1">
        <f t="shared" si="10"/>
        <v>43083.25</v>
      </c>
      <c r="T240" s="11">
        <f t="shared" si="11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>(Table1[[#This Row],[pledged]]/Table1[[#This Row],[goal]])*100</f>
        <v>97.71875</v>
      </c>
      <c r="G241" t="s">
        <v>14</v>
      </c>
      <c r="H241">
        <v>41</v>
      </c>
      <c r="I241">
        <f t="shared" si="9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1">
        <f t="shared" si="10"/>
        <v>42245.208333333328</v>
      </c>
      <c r="T241" s="11">
        <f t="shared" si="11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>(Table1[[#This Row],[pledged]]/Table1[[#This Row],[goal]])*100</f>
        <v>418.78911564625849</v>
      </c>
      <c r="G242" t="s">
        <v>20</v>
      </c>
      <c r="H242">
        <v>1784</v>
      </c>
      <c r="I242">
        <f t="shared" si="9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1">
        <f t="shared" si="10"/>
        <v>40396.208333333336</v>
      </c>
      <c r="T242" s="11">
        <f t="shared" si="11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>(Table1[[#This Row],[pledged]]/Table1[[#This Row],[goal]])*100</f>
        <v>101.91632047477745</v>
      </c>
      <c r="G243" t="s">
        <v>20</v>
      </c>
      <c r="H243">
        <v>1684</v>
      </c>
      <c r="I243">
        <f t="shared" si="9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1">
        <f t="shared" si="10"/>
        <v>41742.208333333336</v>
      </c>
      <c r="T243" s="11">
        <f t="shared" si="11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>(Table1[[#This Row],[pledged]]/Table1[[#This Row],[goal]])*100</f>
        <v>127.72619047619047</v>
      </c>
      <c r="G244" t="s">
        <v>20</v>
      </c>
      <c r="H244">
        <v>250</v>
      </c>
      <c r="I244">
        <f t="shared" si="9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1">
        <f t="shared" si="10"/>
        <v>42865.208333333328</v>
      </c>
      <c r="T244" s="11">
        <f t="shared" si="11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>(Table1[[#This Row],[pledged]]/Table1[[#This Row],[goal]])*100</f>
        <v>445.21739130434781</v>
      </c>
      <c r="G245" t="s">
        <v>20</v>
      </c>
      <c r="H245">
        <v>238</v>
      </c>
      <c r="I245">
        <f t="shared" si="9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1">
        <f t="shared" si="10"/>
        <v>43163.25</v>
      </c>
      <c r="T245" s="11">
        <f t="shared" si="11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>(Table1[[#This Row],[pledged]]/Table1[[#This Row],[goal]])*100</f>
        <v>569.71428571428578</v>
      </c>
      <c r="G246" t="s">
        <v>20</v>
      </c>
      <c r="H246">
        <v>53</v>
      </c>
      <c r="I246">
        <f t="shared" si="9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1">
        <f t="shared" si="10"/>
        <v>41834.208333333336</v>
      </c>
      <c r="T246" s="11">
        <f t="shared" si="11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>(Table1[[#This Row],[pledged]]/Table1[[#This Row],[goal]])*100</f>
        <v>509.34482758620686</v>
      </c>
      <c r="G247" t="s">
        <v>20</v>
      </c>
      <c r="H247">
        <v>214</v>
      </c>
      <c r="I247">
        <f t="shared" si="9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1">
        <f t="shared" si="10"/>
        <v>41736.208333333336</v>
      </c>
      <c r="T247" s="11">
        <f t="shared" si="11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>(Table1[[#This Row],[pledged]]/Table1[[#This Row],[goal]])*100</f>
        <v>325.5333333333333</v>
      </c>
      <c r="G248" t="s">
        <v>20</v>
      </c>
      <c r="H248">
        <v>222</v>
      </c>
      <c r="I248">
        <f t="shared" si="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1">
        <f t="shared" si="10"/>
        <v>41491.208333333336</v>
      </c>
      <c r="T248" s="11">
        <f t="shared" si="11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>(Table1[[#This Row],[pledged]]/Table1[[#This Row],[goal]])*100</f>
        <v>932.61616161616166</v>
      </c>
      <c r="G249" t="s">
        <v>20</v>
      </c>
      <c r="H249">
        <v>1884</v>
      </c>
      <c r="I249">
        <f t="shared" si="9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1">
        <f t="shared" si="10"/>
        <v>42726.25</v>
      </c>
      <c r="T249" s="11">
        <f t="shared" si="11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>(Table1[[#This Row],[pledged]]/Table1[[#This Row],[goal]])*100</f>
        <v>211.33870967741933</v>
      </c>
      <c r="G250" t="s">
        <v>20</v>
      </c>
      <c r="H250">
        <v>218</v>
      </c>
      <c r="I250">
        <f t="shared" si="9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1">
        <f t="shared" si="10"/>
        <v>42004.25</v>
      </c>
      <c r="T250" s="11">
        <f t="shared" si="11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>(Table1[[#This Row],[pledged]]/Table1[[#This Row],[goal]])*100</f>
        <v>273.32520325203251</v>
      </c>
      <c r="G251" t="s">
        <v>20</v>
      </c>
      <c r="H251">
        <v>6465</v>
      </c>
      <c r="I251">
        <f t="shared" si="9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1">
        <f t="shared" si="10"/>
        <v>42006.25</v>
      </c>
      <c r="T251" s="11">
        <f t="shared" si="11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>(Table1[[#This Row],[pledged]]/Table1[[#This Row],[goal]])*100</f>
        <v>3</v>
      </c>
      <c r="G252" t="s">
        <v>14</v>
      </c>
      <c r="H252">
        <v>1</v>
      </c>
      <c r="I252">
        <f t="shared" si="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1">
        <f t="shared" si="10"/>
        <v>40203.25</v>
      </c>
      <c r="T252" s="11">
        <f t="shared" si="11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>(Table1[[#This Row],[pledged]]/Table1[[#This Row],[goal]])*100</f>
        <v>54.084507042253513</v>
      </c>
      <c r="G253" t="s">
        <v>14</v>
      </c>
      <c r="H253">
        <v>101</v>
      </c>
      <c r="I253">
        <f t="shared" si="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1">
        <f t="shared" si="10"/>
        <v>41252.25</v>
      </c>
      <c r="T253" s="11">
        <f t="shared" si="11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>(Table1[[#This Row],[pledged]]/Table1[[#This Row],[goal]])*100</f>
        <v>626.29999999999995</v>
      </c>
      <c r="G254" t="s">
        <v>20</v>
      </c>
      <c r="H254">
        <v>59</v>
      </c>
      <c r="I254">
        <f t="shared" si="9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1">
        <f t="shared" si="10"/>
        <v>41572.208333333336</v>
      </c>
      <c r="T254" s="11">
        <f t="shared" si="11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>(Table1[[#This Row],[pledged]]/Table1[[#This Row],[goal]])*100</f>
        <v>89.021399176954731</v>
      </c>
      <c r="G255" t="s">
        <v>14</v>
      </c>
      <c r="H255">
        <v>1335</v>
      </c>
      <c r="I255">
        <f t="shared" si="9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1">
        <f t="shared" si="10"/>
        <v>40641.208333333336</v>
      </c>
      <c r="T255" s="11">
        <f t="shared" si="11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>(Table1[[#This Row],[pledged]]/Table1[[#This Row],[goal]])*100</f>
        <v>184.89130434782609</v>
      </c>
      <c r="G256" t="s">
        <v>20</v>
      </c>
      <c r="H256">
        <v>88</v>
      </c>
      <c r="I256">
        <f t="shared" si="9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1">
        <f t="shared" si="10"/>
        <v>42787.25</v>
      </c>
      <c r="T256" s="11">
        <f t="shared" si="11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>(Table1[[#This Row],[pledged]]/Table1[[#This Row],[goal]])*100</f>
        <v>120.16770186335404</v>
      </c>
      <c r="G257" t="s">
        <v>20</v>
      </c>
      <c r="H257">
        <v>1697</v>
      </c>
      <c r="I257">
        <f t="shared" si="9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1">
        <f t="shared" si="10"/>
        <v>40590.25</v>
      </c>
      <c r="T257" s="11">
        <f t="shared" si="11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>(Table1[[#This Row],[pledged]]/Table1[[#This Row],[goal]])*100</f>
        <v>23.390243902439025</v>
      </c>
      <c r="G258" t="s">
        <v>14</v>
      </c>
      <c r="H258">
        <v>15</v>
      </c>
      <c r="I258">
        <f t="shared" ref="I258:I321" si="12">IF(H258=0, 0, ROUND(E258/H258,2))</f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1">
        <f t="shared" ref="S258:S321" si="13">(((L258/60)/60)/24)+DATE(1970,1,1)</f>
        <v>42393.25</v>
      </c>
      <c r="T258" s="11">
        <f t="shared" ref="T258:T321" si="14">(((M258/60)/60)/24)+DATE(1970,1,1)</f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>(Table1[[#This Row],[pledged]]/Table1[[#This Row],[goal]])*100</f>
        <v>146</v>
      </c>
      <c r="G259" t="s">
        <v>20</v>
      </c>
      <c r="H259">
        <v>92</v>
      </c>
      <c r="I259">
        <f t="shared" si="12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1">
        <f t="shared" si="13"/>
        <v>41338.25</v>
      </c>
      <c r="T259" s="11">
        <f t="shared" si="14"/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>(Table1[[#This Row],[pledged]]/Table1[[#This Row],[goal]])*100</f>
        <v>268.48</v>
      </c>
      <c r="G260" t="s">
        <v>20</v>
      </c>
      <c r="H260">
        <v>186</v>
      </c>
      <c r="I260">
        <f t="shared" si="12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1">
        <f t="shared" si="13"/>
        <v>42712.25</v>
      </c>
      <c r="T260" s="11">
        <f t="shared" si="14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>(Table1[[#This Row],[pledged]]/Table1[[#This Row],[goal]])*100</f>
        <v>597.5</v>
      </c>
      <c r="G261" t="s">
        <v>20</v>
      </c>
      <c r="H261">
        <v>138</v>
      </c>
      <c r="I261">
        <f t="shared" si="12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1">
        <f t="shared" si="13"/>
        <v>41251.25</v>
      </c>
      <c r="T261" s="11">
        <f t="shared" si="14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>(Table1[[#This Row],[pledged]]/Table1[[#This Row],[goal]])*100</f>
        <v>157.69841269841268</v>
      </c>
      <c r="G262" t="s">
        <v>20</v>
      </c>
      <c r="H262">
        <v>261</v>
      </c>
      <c r="I262">
        <f t="shared" si="12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1">
        <f t="shared" si="13"/>
        <v>41180.208333333336</v>
      </c>
      <c r="T262" s="11">
        <f t="shared" si="14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>(Table1[[#This Row],[pledged]]/Table1[[#This Row],[goal]])*100</f>
        <v>31.201660735468568</v>
      </c>
      <c r="G263" t="s">
        <v>14</v>
      </c>
      <c r="H263">
        <v>454</v>
      </c>
      <c r="I263">
        <f t="shared" si="12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1">
        <f t="shared" si="13"/>
        <v>40415.208333333336</v>
      </c>
      <c r="T263" s="11">
        <f t="shared" si="14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>(Table1[[#This Row],[pledged]]/Table1[[#This Row],[goal]])*100</f>
        <v>313.41176470588238</v>
      </c>
      <c r="G264" t="s">
        <v>20</v>
      </c>
      <c r="H264">
        <v>107</v>
      </c>
      <c r="I264">
        <f t="shared" si="12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1">
        <f t="shared" si="13"/>
        <v>40638.208333333336</v>
      </c>
      <c r="T264" s="11">
        <f t="shared" si="14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>(Table1[[#This Row],[pledged]]/Table1[[#This Row],[goal]])*100</f>
        <v>370.89655172413791</v>
      </c>
      <c r="G265" t="s">
        <v>20</v>
      </c>
      <c r="H265">
        <v>199</v>
      </c>
      <c r="I265">
        <f t="shared" si="12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1">
        <f t="shared" si="13"/>
        <v>40187.25</v>
      </c>
      <c r="T265" s="11">
        <f t="shared" si="14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>(Table1[[#This Row],[pledged]]/Table1[[#This Row],[goal]])*100</f>
        <v>362.66447368421052</v>
      </c>
      <c r="G266" t="s">
        <v>20</v>
      </c>
      <c r="H266">
        <v>5512</v>
      </c>
      <c r="I266">
        <f t="shared" si="12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1">
        <f t="shared" si="13"/>
        <v>41317.25</v>
      </c>
      <c r="T266" s="11">
        <f t="shared" si="14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>(Table1[[#This Row],[pledged]]/Table1[[#This Row],[goal]])*100</f>
        <v>123.08163265306122</v>
      </c>
      <c r="G267" t="s">
        <v>20</v>
      </c>
      <c r="H267">
        <v>86</v>
      </c>
      <c r="I267">
        <f t="shared" si="12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1">
        <f t="shared" si="13"/>
        <v>42372.25</v>
      </c>
      <c r="T267" s="11">
        <f t="shared" si="14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>(Table1[[#This Row],[pledged]]/Table1[[#This Row],[goal]])*100</f>
        <v>76.766756032171585</v>
      </c>
      <c r="G268" t="s">
        <v>14</v>
      </c>
      <c r="H268">
        <v>3182</v>
      </c>
      <c r="I268">
        <f t="shared" si="12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1">
        <f t="shared" si="13"/>
        <v>41950.25</v>
      </c>
      <c r="T268" s="11">
        <f t="shared" si="14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>(Table1[[#This Row],[pledged]]/Table1[[#This Row],[goal]])*100</f>
        <v>233.62012987012989</v>
      </c>
      <c r="G269" t="s">
        <v>20</v>
      </c>
      <c r="H269">
        <v>2768</v>
      </c>
      <c r="I269">
        <f t="shared" si="12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1">
        <f t="shared" si="13"/>
        <v>41206.208333333336</v>
      </c>
      <c r="T269" s="11">
        <f t="shared" si="14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>(Table1[[#This Row],[pledged]]/Table1[[#This Row],[goal]])*100</f>
        <v>180.53333333333333</v>
      </c>
      <c r="G270" t="s">
        <v>20</v>
      </c>
      <c r="H270">
        <v>48</v>
      </c>
      <c r="I270">
        <f t="shared" si="12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1">
        <f t="shared" si="13"/>
        <v>41186.208333333336</v>
      </c>
      <c r="T270" s="11">
        <f t="shared" si="14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>(Table1[[#This Row],[pledged]]/Table1[[#This Row],[goal]])*100</f>
        <v>252.62857142857143</v>
      </c>
      <c r="G271" t="s">
        <v>20</v>
      </c>
      <c r="H271">
        <v>87</v>
      </c>
      <c r="I271">
        <f t="shared" si="12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1">
        <f t="shared" si="13"/>
        <v>43496.25</v>
      </c>
      <c r="T271" s="11">
        <f t="shared" si="14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>(Table1[[#This Row],[pledged]]/Table1[[#This Row],[goal]])*100</f>
        <v>27.176538240368025</v>
      </c>
      <c r="G272" t="s">
        <v>74</v>
      </c>
      <c r="H272">
        <v>1890</v>
      </c>
      <c r="I272">
        <f t="shared" si="12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1">
        <f t="shared" si="13"/>
        <v>40514.25</v>
      </c>
      <c r="T272" s="11">
        <f t="shared" si="14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>(Table1[[#This Row],[pledged]]/Table1[[#This Row],[goal]])*100</f>
        <v>1.2706571242680547</v>
      </c>
      <c r="G273" t="s">
        <v>47</v>
      </c>
      <c r="H273">
        <v>61</v>
      </c>
      <c r="I273">
        <f t="shared" si="12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1">
        <f t="shared" si="13"/>
        <v>42345.25</v>
      </c>
      <c r="T273" s="11">
        <f t="shared" si="14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>(Table1[[#This Row],[pledged]]/Table1[[#This Row],[goal]])*100</f>
        <v>304.0097847358121</v>
      </c>
      <c r="G274" t="s">
        <v>20</v>
      </c>
      <c r="H274">
        <v>1894</v>
      </c>
      <c r="I274">
        <f t="shared" si="12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1">
        <f t="shared" si="13"/>
        <v>43656.208333333328</v>
      </c>
      <c r="T274" s="11">
        <f t="shared" si="14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>(Table1[[#This Row],[pledged]]/Table1[[#This Row],[goal]])*100</f>
        <v>137.23076923076923</v>
      </c>
      <c r="G275" t="s">
        <v>20</v>
      </c>
      <c r="H275">
        <v>282</v>
      </c>
      <c r="I275">
        <f t="shared" si="12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1">
        <f t="shared" si="13"/>
        <v>42995.208333333328</v>
      </c>
      <c r="T275" s="11">
        <f t="shared" si="14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>(Table1[[#This Row],[pledged]]/Table1[[#This Row],[goal]])*100</f>
        <v>32.208333333333336</v>
      </c>
      <c r="G276" t="s">
        <v>14</v>
      </c>
      <c r="H276">
        <v>15</v>
      </c>
      <c r="I276">
        <f t="shared" si="12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1">
        <f t="shared" si="13"/>
        <v>43045.25</v>
      </c>
      <c r="T276" s="11">
        <f t="shared" si="14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>(Table1[[#This Row],[pledged]]/Table1[[#This Row],[goal]])*100</f>
        <v>241.51282051282053</v>
      </c>
      <c r="G277" t="s">
        <v>20</v>
      </c>
      <c r="H277">
        <v>116</v>
      </c>
      <c r="I277">
        <f t="shared" si="12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1">
        <f t="shared" si="13"/>
        <v>43561.208333333328</v>
      </c>
      <c r="T277" s="11">
        <f t="shared" si="14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>(Table1[[#This Row],[pledged]]/Table1[[#This Row],[goal]])*100</f>
        <v>96.8</v>
      </c>
      <c r="G278" t="s">
        <v>14</v>
      </c>
      <c r="H278">
        <v>133</v>
      </c>
      <c r="I278">
        <f t="shared" si="12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1">
        <f t="shared" si="13"/>
        <v>41018.208333333336</v>
      </c>
      <c r="T278" s="11">
        <f t="shared" si="14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>(Table1[[#This Row],[pledged]]/Table1[[#This Row],[goal]])*100</f>
        <v>1066.4285714285716</v>
      </c>
      <c r="G279" t="s">
        <v>20</v>
      </c>
      <c r="H279">
        <v>83</v>
      </c>
      <c r="I279">
        <f t="shared" si="12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1">
        <f t="shared" si="13"/>
        <v>40378.208333333336</v>
      </c>
      <c r="T279" s="11">
        <f t="shared" si="14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>(Table1[[#This Row],[pledged]]/Table1[[#This Row],[goal]])*100</f>
        <v>325.88888888888891</v>
      </c>
      <c r="G280" t="s">
        <v>20</v>
      </c>
      <c r="H280">
        <v>91</v>
      </c>
      <c r="I280">
        <f t="shared" si="12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1">
        <f t="shared" si="13"/>
        <v>41239.25</v>
      </c>
      <c r="T280" s="11">
        <f t="shared" si="14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>(Table1[[#This Row],[pledged]]/Table1[[#This Row],[goal]])*100</f>
        <v>170.70000000000002</v>
      </c>
      <c r="G281" t="s">
        <v>20</v>
      </c>
      <c r="H281">
        <v>546</v>
      </c>
      <c r="I281">
        <f t="shared" si="12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1">
        <f t="shared" si="13"/>
        <v>43346.208333333328</v>
      </c>
      <c r="T281" s="11">
        <f t="shared" si="14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>(Table1[[#This Row],[pledged]]/Table1[[#This Row],[goal]])*100</f>
        <v>581.44000000000005</v>
      </c>
      <c r="G282" t="s">
        <v>20</v>
      </c>
      <c r="H282">
        <v>393</v>
      </c>
      <c r="I282">
        <f t="shared" si="12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1">
        <f t="shared" si="13"/>
        <v>43060.25</v>
      </c>
      <c r="T282" s="11">
        <f t="shared" si="14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>(Table1[[#This Row],[pledged]]/Table1[[#This Row],[goal]])*100</f>
        <v>91.520972644376897</v>
      </c>
      <c r="G283" t="s">
        <v>14</v>
      </c>
      <c r="H283">
        <v>2062</v>
      </c>
      <c r="I283">
        <f t="shared" si="12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1">
        <f t="shared" si="13"/>
        <v>40979.25</v>
      </c>
      <c r="T283" s="11">
        <f t="shared" si="14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>(Table1[[#This Row],[pledged]]/Table1[[#This Row],[goal]])*100</f>
        <v>108.04761904761904</v>
      </c>
      <c r="G284" t="s">
        <v>20</v>
      </c>
      <c r="H284">
        <v>133</v>
      </c>
      <c r="I284">
        <f t="shared" si="12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1">
        <f t="shared" si="13"/>
        <v>42701.25</v>
      </c>
      <c r="T284" s="11">
        <f t="shared" si="14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>(Table1[[#This Row],[pledged]]/Table1[[#This Row],[goal]])*100</f>
        <v>18.728395061728396</v>
      </c>
      <c r="G285" t="s">
        <v>14</v>
      </c>
      <c r="H285">
        <v>29</v>
      </c>
      <c r="I285">
        <f t="shared" si="12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1">
        <f t="shared" si="13"/>
        <v>42520.208333333328</v>
      </c>
      <c r="T285" s="11">
        <f t="shared" si="14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>(Table1[[#This Row],[pledged]]/Table1[[#This Row],[goal]])*100</f>
        <v>83.193877551020407</v>
      </c>
      <c r="G286" t="s">
        <v>14</v>
      </c>
      <c r="H286">
        <v>132</v>
      </c>
      <c r="I286">
        <f t="shared" si="12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1">
        <f t="shared" si="13"/>
        <v>41030.208333333336</v>
      </c>
      <c r="T286" s="11">
        <f t="shared" si="14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>(Table1[[#This Row],[pledged]]/Table1[[#This Row],[goal]])*100</f>
        <v>706.33333333333337</v>
      </c>
      <c r="G287" t="s">
        <v>20</v>
      </c>
      <c r="H287">
        <v>254</v>
      </c>
      <c r="I287">
        <f t="shared" si="12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1">
        <f t="shared" si="13"/>
        <v>42623.208333333328</v>
      </c>
      <c r="T287" s="11">
        <f t="shared" si="14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>(Table1[[#This Row],[pledged]]/Table1[[#This Row],[goal]])*100</f>
        <v>17.446030330062445</v>
      </c>
      <c r="G288" t="s">
        <v>74</v>
      </c>
      <c r="H288">
        <v>184</v>
      </c>
      <c r="I288">
        <f t="shared" si="12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1">
        <f t="shared" si="13"/>
        <v>42697.25</v>
      </c>
      <c r="T288" s="11">
        <f t="shared" si="14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>(Table1[[#This Row],[pledged]]/Table1[[#This Row],[goal]])*100</f>
        <v>209.73015873015873</v>
      </c>
      <c r="G289" t="s">
        <v>20</v>
      </c>
      <c r="H289">
        <v>176</v>
      </c>
      <c r="I289">
        <f t="shared" si="12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1">
        <f t="shared" si="13"/>
        <v>42122.208333333328</v>
      </c>
      <c r="T289" s="11">
        <f t="shared" si="14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>(Table1[[#This Row],[pledged]]/Table1[[#This Row],[goal]])*100</f>
        <v>97.785714285714292</v>
      </c>
      <c r="G290" t="s">
        <v>14</v>
      </c>
      <c r="H290">
        <v>137</v>
      </c>
      <c r="I290">
        <f t="shared" si="12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1">
        <f t="shared" si="13"/>
        <v>40982.208333333336</v>
      </c>
      <c r="T290" s="11">
        <f t="shared" si="14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>(Table1[[#This Row],[pledged]]/Table1[[#This Row],[goal]])*100</f>
        <v>1684.25</v>
      </c>
      <c r="G291" t="s">
        <v>20</v>
      </c>
      <c r="H291">
        <v>337</v>
      </c>
      <c r="I291">
        <f t="shared" si="12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1">
        <f t="shared" si="13"/>
        <v>42219.208333333328</v>
      </c>
      <c r="T291" s="11">
        <f t="shared" si="14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>(Table1[[#This Row],[pledged]]/Table1[[#This Row],[goal]])*100</f>
        <v>54.402135231316727</v>
      </c>
      <c r="G292" t="s">
        <v>14</v>
      </c>
      <c r="H292">
        <v>908</v>
      </c>
      <c r="I292">
        <f t="shared" si="12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1">
        <f t="shared" si="13"/>
        <v>41404.208333333336</v>
      </c>
      <c r="T292" s="11">
        <f t="shared" si="14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>(Table1[[#This Row],[pledged]]/Table1[[#This Row],[goal]])*100</f>
        <v>456.61111111111109</v>
      </c>
      <c r="G293" t="s">
        <v>20</v>
      </c>
      <c r="H293">
        <v>107</v>
      </c>
      <c r="I293">
        <f t="shared" si="12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1">
        <f t="shared" si="13"/>
        <v>40831.208333333336</v>
      </c>
      <c r="T293" s="11">
        <f t="shared" si="14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>(Table1[[#This Row],[pledged]]/Table1[[#This Row],[goal]])*100</f>
        <v>9.8219178082191778</v>
      </c>
      <c r="G294" t="s">
        <v>14</v>
      </c>
      <c r="H294">
        <v>10</v>
      </c>
      <c r="I294">
        <f t="shared" si="12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1">
        <f t="shared" si="13"/>
        <v>40984.208333333336</v>
      </c>
      <c r="T294" s="11">
        <f t="shared" si="14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>(Table1[[#This Row],[pledged]]/Table1[[#This Row],[goal]])*100</f>
        <v>16.384615384615383</v>
      </c>
      <c r="G295" t="s">
        <v>74</v>
      </c>
      <c r="H295">
        <v>32</v>
      </c>
      <c r="I295">
        <f t="shared" si="12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1">
        <f t="shared" si="13"/>
        <v>40456.208333333336</v>
      </c>
      <c r="T295" s="11">
        <f t="shared" si="14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>(Table1[[#This Row],[pledged]]/Table1[[#This Row],[goal]])*100</f>
        <v>1339.6666666666667</v>
      </c>
      <c r="G296" t="s">
        <v>20</v>
      </c>
      <c r="H296">
        <v>183</v>
      </c>
      <c r="I296">
        <f t="shared" si="12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1">
        <f t="shared" si="13"/>
        <v>43399.208333333328</v>
      </c>
      <c r="T296" s="11">
        <f t="shared" si="14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>(Table1[[#This Row],[pledged]]/Table1[[#This Row],[goal]])*100</f>
        <v>35.650077760497666</v>
      </c>
      <c r="G297" t="s">
        <v>14</v>
      </c>
      <c r="H297">
        <v>1910</v>
      </c>
      <c r="I297">
        <f t="shared" si="12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1">
        <f t="shared" si="13"/>
        <v>41562.208333333336</v>
      </c>
      <c r="T297" s="11">
        <f t="shared" si="14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>(Table1[[#This Row],[pledged]]/Table1[[#This Row],[goal]])*100</f>
        <v>54.950819672131146</v>
      </c>
      <c r="G298" t="s">
        <v>14</v>
      </c>
      <c r="H298">
        <v>38</v>
      </c>
      <c r="I298">
        <f t="shared" si="12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1">
        <f t="shared" si="13"/>
        <v>43493.25</v>
      </c>
      <c r="T298" s="11">
        <f t="shared" si="14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>(Table1[[#This Row],[pledged]]/Table1[[#This Row],[goal]])*100</f>
        <v>94.236111111111114</v>
      </c>
      <c r="G299" t="s">
        <v>14</v>
      </c>
      <c r="H299">
        <v>104</v>
      </c>
      <c r="I299">
        <f t="shared" si="12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1">
        <f t="shared" si="13"/>
        <v>41653.25</v>
      </c>
      <c r="T299" s="11">
        <f t="shared" si="14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>(Table1[[#This Row],[pledged]]/Table1[[#This Row],[goal]])*100</f>
        <v>143.91428571428571</v>
      </c>
      <c r="G300" t="s">
        <v>20</v>
      </c>
      <c r="H300">
        <v>72</v>
      </c>
      <c r="I300">
        <f t="shared" si="12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1">
        <f t="shared" si="13"/>
        <v>42426.25</v>
      </c>
      <c r="T300" s="11">
        <f t="shared" si="14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>(Table1[[#This Row],[pledged]]/Table1[[#This Row],[goal]])*100</f>
        <v>51.421052631578945</v>
      </c>
      <c r="G301" t="s">
        <v>14</v>
      </c>
      <c r="H301">
        <v>49</v>
      </c>
      <c r="I301">
        <f t="shared" si="12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1">
        <f t="shared" si="13"/>
        <v>42432.25</v>
      </c>
      <c r="T301" s="11">
        <f t="shared" si="14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>(Table1[[#This Row],[pledged]]/Table1[[#This Row],[goal]])*100</f>
        <v>5</v>
      </c>
      <c r="G302" t="s">
        <v>14</v>
      </c>
      <c r="H302">
        <v>1</v>
      </c>
      <c r="I302">
        <f t="shared" si="12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1">
        <f t="shared" si="13"/>
        <v>42977.208333333328</v>
      </c>
      <c r="T302" s="11">
        <f t="shared" si="14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>(Table1[[#This Row],[pledged]]/Table1[[#This Row],[goal]])*100</f>
        <v>1344.6666666666667</v>
      </c>
      <c r="G303" t="s">
        <v>20</v>
      </c>
      <c r="H303">
        <v>295</v>
      </c>
      <c r="I303">
        <f t="shared" si="12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1">
        <f t="shared" si="13"/>
        <v>42061.25</v>
      </c>
      <c r="T303" s="11">
        <f t="shared" si="14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>(Table1[[#This Row],[pledged]]/Table1[[#This Row],[goal]])*100</f>
        <v>31.844940867279899</v>
      </c>
      <c r="G304" t="s">
        <v>14</v>
      </c>
      <c r="H304">
        <v>245</v>
      </c>
      <c r="I304">
        <f t="shared" si="12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1">
        <f t="shared" si="13"/>
        <v>43345.208333333328</v>
      </c>
      <c r="T304" s="11">
        <f t="shared" si="14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>(Table1[[#This Row],[pledged]]/Table1[[#This Row],[goal]])*100</f>
        <v>82.617647058823536</v>
      </c>
      <c r="G305" t="s">
        <v>14</v>
      </c>
      <c r="H305">
        <v>32</v>
      </c>
      <c r="I305">
        <f t="shared" si="12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1">
        <f t="shared" si="13"/>
        <v>42376.25</v>
      </c>
      <c r="T305" s="11">
        <f t="shared" si="14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>(Table1[[#This Row],[pledged]]/Table1[[#This Row],[goal]])*100</f>
        <v>546.14285714285722</v>
      </c>
      <c r="G306" t="s">
        <v>20</v>
      </c>
      <c r="H306">
        <v>142</v>
      </c>
      <c r="I306">
        <f t="shared" si="12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1">
        <f t="shared" si="13"/>
        <v>42589.208333333328</v>
      </c>
      <c r="T306" s="11">
        <f t="shared" si="14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>(Table1[[#This Row],[pledged]]/Table1[[#This Row],[goal]])*100</f>
        <v>286.21428571428572</v>
      </c>
      <c r="G307" t="s">
        <v>20</v>
      </c>
      <c r="H307">
        <v>85</v>
      </c>
      <c r="I307">
        <f t="shared" si="12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1">
        <f t="shared" si="13"/>
        <v>42448.208333333328</v>
      </c>
      <c r="T307" s="11">
        <f t="shared" si="14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>(Table1[[#This Row],[pledged]]/Table1[[#This Row],[goal]])*100</f>
        <v>7.9076923076923071</v>
      </c>
      <c r="G308" t="s">
        <v>14</v>
      </c>
      <c r="H308">
        <v>7</v>
      </c>
      <c r="I308">
        <f t="shared" si="12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1">
        <f t="shared" si="13"/>
        <v>42930.208333333328</v>
      </c>
      <c r="T308" s="11">
        <f t="shared" si="14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>(Table1[[#This Row],[pledged]]/Table1[[#This Row],[goal]])*100</f>
        <v>132.13677811550153</v>
      </c>
      <c r="G309" t="s">
        <v>20</v>
      </c>
      <c r="H309">
        <v>659</v>
      </c>
      <c r="I309">
        <f t="shared" si="12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1">
        <f t="shared" si="13"/>
        <v>41066.208333333336</v>
      </c>
      <c r="T309" s="11">
        <f t="shared" si="14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>(Table1[[#This Row],[pledged]]/Table1[[#This Row],[goal]])*100</f>
        <v>74.077834179357026</v>
      </c>
      <c r="G310" t="s">
        <v>14</v>
      </c>
      <c r="H310">
        <v>803</v>
      </c>
      <c r="I310">
        <f t="shared" si="12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1">
        <f t="shared" si="13"/>
        <v>40651.208333333336</v>
      </c>
      <c r="T310" s="11">
        <f t="shared" si="14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>(Table1[[#This Row],[pledged]]/Table1[[#This Row],[goal]])*100</f>
        <v>75.292682926829272</v>
      </c>
      <c r="G311" t="s">
        <v>74</v>
      </c>
      <c r="H311">
        <v>75</v>
      </c>
      <c r="I311">
        <f t="shared" si="12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1">
        <f t="shared" si="13"/>
        <v>40807.208333333336</v>
      </c>
      <c r="T311" s="11">
        <f t="shared" si="14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>(Table1[[#This Row],[pledged]]/Table1[[#This Row],[goal]])*100</f>
        <v>20.333333333333332</v>
      </c>
      <c r="G312" t="s">
        <v>14</v>
      </c>
      <c r="H312">
        <v>16</v>
      </c>
      <c r="I312">
        <f t="shared" si="12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1">
        <f t="shared" si="13"/>
        <v>40277.208333333336</v>
      </c>
      <c r="T312" s="11">
        <f t="shared" si="14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>(Table1[[#This Row],[pledged]]/Table1[[#This Row],[goal]])*100</f>
        <v>203.36507936507937</v>
      </c>
      <c r="G313" t="s">
        <v>20</v>
      </c>
      <c r="H313">
        <v>121</v>
      </c>
      <c r="I313">
        <f t="shared" si="12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1">
        <f t="shared" si="13"/>
        <v>40590.25</v>
      </c>
      <c r="T313" s="11">
        <f t="shared" si="14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>(Table1[[#This Row],[pledged]]/Table1[[#This Row],[goal]])*100</f>
        <v>310.2284263959391</v>
      </c>
      <c r="G314" t="s">
        <v>20</v>
      </c>
      <c r="H314">
        <v>3742</v>
      </c>
      <c r="I314">
        <f t="shared" si="12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1">
        <f t="shared" si="13"/>
        <v>41572.208333333336</v>
      </c>
      <c r="T314" s="11">
        <f t="shared" si="14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>(Table1[[#This Row],[pledged]]/Table1[[#This Row],[goal]])*100</f>
        <v>395.31818181818181</v>
      </c>
      <c r="G315" t="s">
        <v>20</v>
      </c>
      <c r="H315">
        <v>223</v>
      </c>
      <c r="I315">
        <f t="shared" si="12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1">
        <f t="shared" si="13"/>
        <v>40966.25</v>
      </c>
      <c r="T315" s="11">
        <f t="shared" si="14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>(Table1[[#This Row],[pledged]]/Table1[[#This Row],[goal]])*100</f>
        <v>294.71428571428572</v>
      </c>
      <c r="G316" t="s">
        <v>20</v>
      </c>
      <c r="H316">
        <v>133</v>
      </c>
      <c r="I316">
        <f t="shared" si="12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1">
        <f t="shared" si="13"/>
        <v>43536.208333333328</v>
      </c>
      <c r="T316" s="11">
        <f t="shared" si="14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>(Table1[[#This Row],[pledged]]/Table1[[#This Row],[goal]])*100</f>
        <v>33.89473684210526</v>
      </c>
      <c r="G317" t="s">
        <v>14</v>
      </c>
      <c r="H317">
        <v>31</v>
      </c>
      <c r="I317">
        <f t="shared" si="12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1">
        <f t="shared" si="13"/>
        <v>41783.208333333336</v>
      </c>
      <c r="T317" s="11">
        <f t="shared" si="14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>(Table1[[#This Row],[pledged]]/Table1[[#This Row],[goal]])*100</f>
        <v>66.677083333333329</v>
      </c>
      <c r="G318" t="s">
        <v>14</v>
      </c>
      <c r="H318">
        <v>108</v>
      </c>
      <c r="I318">
        <f t="shared" si="12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1">
        <f t="shared" si="13"/>
        <v>43788.25</v>
      </c>
      <c r="T318" s="11">
        <f t="shared" si="14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>(Table1[[#This Row],[pledged]]/Table1[[#This Row],[goal]])*100</f>
        <v>19.227272727272727</v>
      </c>
      <c r="G319" t="s">
        <v>14</v>
      </c>
      <c r="H319">
        <v>30</v>
      </c>
      <c r="I319">
        <f t="shared" si="12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1">
        <f t="shared" si="13"/>
        <v>42869.208333333328</v>
      </c>
      <c r="T319" s="11">
        <f t="shared" si="14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>(Table1[[#This Row],[pledged]]/Table1[[#This Row],[goal]])*100</f>
        <v>15.842105263157894</v>
      </c>
      <c r="G320" t="s">
        <v>14</v>
      </c>
      <c r="H320">
        <v>17</v>
      </c>
      <c r="I320">
        <f t="shared" si="12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1">
        <f t="shared" si="13"/>
        <v>41684.25</v>
      </c>
      <c r="T320" s="11">
        <f t="shared" si="14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>(Table1[[#This Row],[pledged]]/Table1[[#This Row],[goal]])*100</f>
        <v>38.702380952380956</v>
      </c>
      <c r="G321" t="s">
        <v>74</v>
      </c>
      <c r="H321">
        <v>64</v>
      </c>
      <c r="I321">
        <f t="shared" si="12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1">
        <f t="shared" si="13"/>
        <v>40402.208333333336</v>
      </c>
      <c r="T321" s="11">
        <f t="shared" si="14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>(Table1[[#This Row],[pledged]]/Table1[[#This Row],[goal]])*100</f>
        <v>9.5876777251184837</v>
      </c>
      <c r="G322" t="s">
        <v>14</v>
      </c>
      <c r="H322">
        <v>80</v>
      </c>
      <c r="I322">
        <f t="shared" ref="I322:I385" si="15">IF(H322=0, 0, ROUND(E322/H322,2))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1">
        <f t="shared" ref="S322:S385" si="16">(((L322/60)/60)/24)+DATE(1970,1,1)</f>
        <v>40673.208333333336</v>
      </c>
      <c r="T322" s="11">
        <f t="shared" ref="T322:T385" si="17">(((M322/60)/60)/24)+DATE(1970,1,1)</f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>(Table1[[#This Row],[pledged]]/Table1[[#This Row],[goal]])*100</f>
        <v>94.144366197183089</v>
      </c>
      <c r="G323" t="s">
        <v>14</v>
      </c>
      <c r="H323">
        <v>2468</v>
      </c>
      <c r="I323">
        <f t="shared" si="15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1">
        <f t="shared" si="16"/>
        <v>40634.208333333336</v>
      </c>
      <c r="T323" s="11">
        <f t="shared" si="17"/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>(Table1[[#This Row],[pledged]]/Table1[[#This Row],[goal]])*100</f>
        <v>166.56234096692114</v>
      </c>
      <c r="G324" t="s">
        <v>20</v>
      </c>
      <c r="H324">
        <v>5168</v>
      </c>
      <c r="I324">
        <f t="shared" si="15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1">
        <f t="shared" si="16"/>
        <v>40507.25</v>
      </c>
      <c r="T324" s="11">
        <f t="shared" si="17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>(Table1[[#This Row],[pledged]]/Table1[[#This Row],[goal]])*100</f>
        <v>24.134831460674157</v>
      </c>
      <c r="G325" t="s">
        <v>14</v>
      </c>
      <c r="H325">
        <v>26</v>
      </c>
      <c r="I325">
        <f t="shared" si="15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1">
        <f t="shared" si="16"/>
        <v>41725.208333333336</v>
      </c>
      <c r="T325" s="11">
        <f t="shared" si="17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>(Table1[[#This Row],[pledged]]/Table1[[#This Row],[goal]])*100</f>
        <v>164.05633802816902</v>
      </c>
      <c r="G326" t="s">
        <v>20</v>
      </c>
      <c r="H326">
        <v>307</v>
      </c>
      <c r="I326">
        <f t="shared" si="15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1">
        <f t="shared" si="16"/>
        <v>42176.208333333328</v>
      </c>
      <c r="T326" s="11">
        <f t="shared" si="17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>(Table1[[#This Row],[pledged]]/Table1[[#This Row],[goal]])*100</f>
        <v>90.723076923076931</v>
      </c>
      <c r="G327" t="s">
        <v>14</v>
      </c>
      <c r="H327">
        <v>73</v>
      </c>
      <c r="I327">
        <f t="shared" si="15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1">
        <f t="shared" si="16"/>
        <v>43267.208333333328</v>
      </c>
      <c r="T327" s="11">
        <f t="shared" si="17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>(Table1[[#This Row],[pledged]]/Table1[[#This Row],[goal]])*100</f>
        <v>46.194444444444443</v>
      </c>
      <c r="G328" t="s">
        <v>14</v>
      </c>
      <c r="H328">
        <v>128</v>
      </c>
      <c r="I328">
        <f t="shared" si="15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1">
        <f t="shared" si="16"/>
        <v>42364.25</v>
      </c>
      <c r="T328" s="11">
        <f t="shared" si="17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>(Table1[[#This Row],[pledged]]/Table1[[#This Row],[goal]])*100</f>
        <v>38.53846153846154</v>
      </c>
      <c r="G329" t="s">
        <v>14</v>
      </c>
      <c r="H329">
        <v>33</v>
      </c>
      <c r="I329">
        <f t="shared" si="15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1">
        <f t="shared" si="16"/>
        <v>43705.208333333328</v>
      </c>
      <c r="T329" s="11">
        <f t="shared" si="17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>(Table1[[#This Row],[pledged]]/Table1[[#This Row],[goal]])*100</f>
        <v>133.56231003039514</v>
      </c>
      <c r="G330" t="s">
        <v>20</v>
      </c>
      <c r="H330">
        <v>2441</v>
      </c>
      <c r="I330">
        <f t="shared" si="15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1">
        <f t="shared" si="16"/>
        <v>43434.25</v>
      </c>
      <c r="T330" s="11">
        <f t="shared" si="17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>(Table1[[#This Row],[pledged]]/Table1[[#This Row],[goal]])*100</f>
        <v>22.896588486140725</v>
      </c>
      <c r="G331" t="s">
        <v>47</v>
      </c>
      <c r="H331">
        <v>211</v>
      </c>
      <c r="I331">
        <f t="shared" si="15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1">
        <f t="shared" si="16"/>
        <v>42716.25</v>
      </c>
      <c r="T331" s="11">
        <f t="shared" si="17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>(Table1[[#This Row],[pledged]]/Table1[[#This Row],[goal]])*100</f>
        <v>184.95548961424333</v>
      </c>
      <c r="G332" t="s">
        <v>20</v>
      </c>
      <c r="H332">
        <v>1385</v>
      </c>
      <c r="I332">
        <f t="shared" si="15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1">
        <f t="shared" si="16"/>
        <v>43077.25</v>
      </c>
      <c r="T332" s="11">
        <f t="shared" si="17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>(Table1[[#This Row],[pledged]]/Table1[[#This Row],[goal]])*100</f>
        <v>443.72727272727275</v>
      </c>
      <c r="G333" t="s">
        <v>20</v>
      </c>
      <c r="H333">
        <v>190</v>
      </c>
      <c r="I333">
        <f t="shared" si="1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1">
        <f t="shared" si="16"/>
        <v>40896.25</v>
      </c>
      <c r="T333" s="11">
        <f t="shared" si="17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>(Table1[[#This Row],[pledged]]/Table1[[#This Row],[goal]])*100</f>
        <v>199.9806763285024</v>
      </c>
      <c r="G334" t="s">
        <v>20</v>
      </c>
      <c r="H334">
        <v>470</v>
      </c>
      <c r="I334">
        <f t="shared" si="15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1">
        <f t="shared" si="16"/>
        <v>41361.208333333336</v>
      </c>
      <c r="T334" s="11">
        <f t="shared" si="17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>(Table1[[#This Row],[pledged]]/Table1[[#This Row],[goal]])*100</f>
        <v>123.95833333333333</v>
      </c>
      <c r="G335" t="s">
        <v>20</v>
      </c>
      <c r="H335">
        <v>253</v>
      </c>
      <c r="I335">
        <f t="shared" si="15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1">
        <f t="shared" si="16"/>
        <v>43424.25</v>
      </c>
      <c r="T335" s="11">
        <f t="shared" si="17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>(Table1[[#This Row],[pledged]]/Table1[[#This Row],[goal]])*100</f>
        <v>186.61329305135951</v>
      </c>
      <c r="G336" t="s">
        <v>20</v>
      </c>
      <c r="H336">
        <v>1113</v>
      </c>
      <c r="I336">
        <f t="shared" si="15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1">
        <f t="shared" si="16"/>
        <v>43110.25</v>
      </c>
      <c r="T336" s="11">
        <f t="shared" si="17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>(Table1[[#This Row],[pledged]]/Table1[[#This Row],[goal]])*100</f>
        <v>114.28538550057536</v>
      </c>
      <c r="G337" t="s">
        <v>20</v>
      </c>
      <c r="H337">
        <v>2283</v>
      </c>
      <c r="I337">
        <f t="shared" si="15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1">
        <f t="shared" si="16"/>
        <v>43784.25</v>
      </c>
      <c r="T337" s="11">
        <f t="shared" si="17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>(Table1[[#This Row],[pledged]]/Table1[[#This Row],[goal]])*100</f>
        <v>97.032531824611041</v>
      </c>
      <c r="G338" t="s">
        <v>14</v>
      </c>
      <c r="H338">
        <v>1072</v>
      </c>
      <c r="I338">
        <f t="shared" si="15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1">
        <f t="shared" si="16"/>
        <v>40527.25</v>
      </c>
      <c r="T338" s="11">
        <f t="shared" si="17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>(Table1[[#This Row],[pledged]]/Table1[[#This Row],[goal]])*100</f>
        <v>122.81904761904762</v>
      </c>
      <c r="G339" t="s">
        <v>20</v>
      </c>
      <c r="H339">
        <v>1095</v>
      </c>
      <c r="I339">
        <f t="shared" si="15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1">
        <f t="shared" si="16"/>
        <v>43780.25</v>
      </c>
      <c r="T339" s="11">
        <f t="shared" si="17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>(Table1[[#This Row],[pledged]]/Table1[[#This Row],[goal]])*100</f>
        <v>179.14326647564468</v>
      </c>
      <c r="G340" t="s">
        <v>20</v>
      </c>
      <c r="H340">
        <v>1690</v>
      </c>
      <c r="I340">
        <f t="shared" si="1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1">
        <f t="shared" si="16"/>
        <v>40821.208333333336</v>
      </c>
      <c r="T340" s="11">
        <f t="shared" si="17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>(Table1[[#This Row],[pledged]]/Table1[[#This Row],[goal]])*100</f>
        <v>79.951577402787962</v>
      </c>
      <c r="G341" t="s">
        <v>74</v>
      </c>
      <c r="H341">
        <v>1297</v>
      </c>
      <c r="I341">
        <f t="shared" si="15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1">
        <f t="shared" si="16"/>
        <v>42949.208333333328</v>
      </c>
      <c r="T341" s="11">
        <f t="shared" si="17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>(Table1[[#This Row],[pledged]]/Table1[[#This Row],[goal]])*100</f>
        <v>94.242587601078171</v>
      </c>
      <c r="G342" t="s">
        <v>14</v>
      </c>
      <c r="H342">
        <v>393</v>
      </c>
      <c r="I342">
        <f t="shared" si="15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1">
        <f t="shared" si="16"/>
        <v>40889.25</v>
      </c>
      <c r="T342" s="11">
        <f t="shared" si="17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>(Table1[[#This Row],[pledged]]/Table1[[#This Row],[goal]])*100</f>
        <v>84.669291338582681</v>
      </c>
      <c r="G343" t="s">
        <v>14</v>
      </c>
      <c r="H343">
        <v>1257</v>
      </c>
      <c r="I343">
        <f t="shared" si="1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1">
        <f t="shared" si="16"/>
        <v>42244.208333333328</v>
      </c>
      <c r="T343" s="11">
        <f t="shared" si="17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>(Table1[[#This Row],[pledged]]/Table1[[#This Row],[goal]])*100</f>
        <v>66.521920668058456</v>
      </c>
      <c r="G344" t="s">
        <v>14</v>
      </c>
      <c r="H344">
        <v>328</v>
      </c>
      <c r="I344">
        <f t="shared" si="15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1">
        <f t="shared" si="16"/>
        <v>41475.208333333336</v>
      </c>
      <c r="T344" s="11">
        <f t="shared" si="17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>(Table1[[#This Row],[pledged]]/Table1[[#This Row],[goal]])*100</f>
        <v>53.922222222222224</v>
      </c>
      <c r="G345" t="s">
        <v>14</v>
      </c>
      <c r="H345">
        <v>147</v>
      </c>
      <c r="I345">
        <f t="shared" si="15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1">
        <f t="shared" si="16"/>
        <v>41597.25</v>
      </c>
      <c r="T345" s="11">
        <f t="shared" si="17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>(Table1[[#This Row],[pledged]]/Table1[[#This Row],[goal]])*100</f>
        <v>41.983299595141702</v>
      </c>
      <c r="G346" t="s">
        <v>14</v>
      </c>
      <c r="H346">
        <v>830</v>
      </c>
      <c r="I346">
        <f t="shared" si="15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1">
        <f t="shared" si="16"/>
        <v>43122.25</v>
      </c>
      <c r="T346" s="11">
        <f t="shared" si="17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>(Table1[[#This Row],[pledged]]/Table1[[#This Row],[goal]])*100</f>
        <v>14.69479695431472</v>
      </c>
      <c r="G347" t="s">
        <v>14</v>
      </c>
      <c r="H347">
        <v>331</v>
      </c>
      <c r="I347">
        <f t="shared" si="15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1">
        <f t="shared" si="16"/>
        <v>42194.208333333328</v>
      </c>
      <c r="T347" s="11">
        <f t="shared" si="17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>(Table1[[#This Row],[pledged]]/Table1[[#This Row],[goal]])*100</f>
        <v>34.475000000000001</v>
      </c>
      <c r="G348" t="s">
        <v>14</v>
      </c>
      <c r="H348">
        <v>25</v>
      </c>
      <c r="I348">
        <f t="shared" si="1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1">
        <f t="shared" si="16"/>
        <v>42971.208333333328</v>
      </c>
      <c r="T348" s="11">
        <f t="shared" si="17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>(Table1[[#This Row],[pledged]]/Table1[[#This Row],[goal]])*100</f>
        <v>1400.7777777777778</v>
      </c>
      <c r="G349" t="s">
        <v>20</v>
      </c>
      <c r="H349">
        <v>191</v>
      </c>
      <c r="I349">
        <f t="shared" si="1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1">
        <f t="shared" si="16"/>
        <v>42046.25</v>
      </c>
      <c r="T349" s="11">
        <f t="shared" si="17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>(Table1[[#This Row],[pledged]]/Table1[[#This Row],[goal]])*100</f>
        <v>71.770351758793964</v>
      </c>
      <c r="G350" t="s">
        <v>14</v>
      </c>
      <c r="H350">
        <v>3483</v>
      </c>
      <c r="I350">
        <f t="shared" si="15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1">
        <f t="shared" si="16"/>
        <v>42782.25</v>
      </c>
      <c r="T350" s="11">
        <f t="shared" si="17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>(Table1[[#This Row],[pledged]]/Table1[[#This Row],[goal]])*100</f>
        <v>53.074115044247783</v>
      </c>
      <c r="G351" t="s">
        <v>14</v>
      </c>
      <c r="H351">
        <v>923</v>
      </c>
      <c r="I351">
        <f t="shared" si="15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1">
        <f t="shared" si="16"/>
        <v>42930.208333333328</v>
      </c>
      <c r="T351" s="11">
        <f t="shared" si="17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>(Table1[[#This Row],[pledged]]/Table1[[#This Row],[goal]])*100</f>
        <v>5</v>
      </c>
      <c r="G352" t="s">
        <v>14</v>
      </c>
      <c r="H352">
        <v>1</v>
      </c>
      <c r="I352">
        <f t="shared" si="1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1">
        <f t="shared" si="16"/>
        <v>42144.208333333328</v>
      </c>
      <c r="T352" s="11">
        <f t="shared" si="17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>(Table1[[#This Row],[pledged]]/Table1[[#This Row],[goal]])*100</f>
        <v>127.70715249662618</v>
      </c>
      <c r="G353" t="s">
        <v>20</v>
      </c>
      <c r="H353">
        <v>2013</v>
      </c>
      <c r="I353">
        <f t="shared" si="15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1">
        <f t="shared" si="16"/>
        <v>42240.208333333328</v>
      </c>
      <c r="T353" s="11">
        <f t="shared" si="17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>(Table1[[#This Row],[pledged]]/Table1[[#This Row],[goal]])*100</f>
        <v>34.892857142857139</v>
      </c>
      <c r="G354" t="s">
        <v>14</v>
      </c>
      <c r="H354">
        <v>33</v>
      </c>
      <c r="I354">
        <f t="shared" si="15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1">
        <f t="shared" si="16"/>
        <v>42315.25</v>
      </c>
      <c r="T354" s="11">
        <f t="shared" si="17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>(Table1[[#This Row],[pledged]]/Table1[[#This Row],[goal]])*100</f>
        <v>410.59821428571428</v>
      </c>
      <c r="G355" t="s">
        <v>20</v>
      </c>
      <c r="H355">
        <v>1703</v>
      </c>
      <c r="I355">
        <f t="shared" si="1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1">
        <f t="shared" si="16"/>
        <v>43651.208333333328</v>
      </c>
      <c r="T355" s="11">
        <f t="shared" si="17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>(Table1[[#This Row],[pledged]]/Table1[[#This Row],[goal]])*100</f>
        <v>123.73770491803278</v>
      </c>
      <c r="G356" t="s">
        <v>20</v>
      </c>
      <c r="H356">
        <v>80</v>
      </c>
      <c r="I356">
        <f t="shared" si="1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1">
        <f t="shared" si="16"/>
        <v>41520.208333333336</v>
      </c>
      <c r="T356" s="11">
        <f t="shared" si="17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>(Table1[[#This Row],[pledged]]/Table1[[#This Row],[goal]])*100</f>
        <v>58.973684210526315</v>
      </c>
      <c r="G357" t="s">
        <v>47</v>
      </c>
      <c r="H357">
        <v>86</v>
      </c>
      <c r="I357">
        <f t="shared" si="15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1">
        <f t="shared" si="16"/>
        <v>42757.25</v>
      </c>
      <c r="T357" s="11">
        <f t="shared" si="17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>(Table1[[#This Row],[pledged]]/Table1[[#This Row],[goal]])*100</f>
        <v>36.892473118279568</v>
      </c>
      <c r="G358" t="s">
        <v>14</v>
      </c>
      <c r="H358">
        <v>40</v>
      </c>
      <c r="I358">
        <f t="shared" si="15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1">
        <f t="shared" si="16"/>
        <v>40922.25</v>
      </c>
      <c r="T358" s="11">
        <f t="shared" si="17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>(Table1[[#This Row],[pledged]]/Table1[[#This Row],[goal]])*100</f>
        <v>184.91304347826087</v>
      </c>
      <c r="G359" t="s">
        <v>20</v>
      </c>
      <c r="H359">
        <v>41</v>
      </c>
      <c r="I359">
        <f t="shared" si="15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1">
        <f t="shared" si="16"/>
        <v>42250.208333333328</v>
      </c>
      <c r="T359" s="11">
        <f t="shared" si="17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>(Table1[[#This Row],[pledged]]/Table1[[#This Row],[goal]])*100</f>
        <v>11.814432989690722</v>
      </c>
      <c r="G360" t="s">
        <v>14</v>
      </c>
      <c r="H360">
        <v>23</v>
      </c>
      <c r="I360">
        <f t="shared" si="15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1">
        <f t="shared" si="16"/>
        <v>43322.208333333328</v>
      </c>
      <c r="T360" s="11">
        <f t="shared" si="17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>(Table1[[#This Row],[pledged]]/Table1[[#This Row],[goal]])*100</f>
        <v>298.7</v>
      </c>
      <c r="G361" t="s">
        <v>20</v>
      </c>
      <c r="H361">
        <v>187</v>
      </c>
      <c r="I361">
        <f t="shared" si="15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1">
        <f t="shared" si="16"/>
        <v>40782.208333333336</v>
      </c>
      <c r="T361" s="11">
        <f t="shared" si="17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>(Table1[[#This Row],[pledged]]/Table1[[#This Row],[goal]])*100</f>
        <v>226.35175879396985</v>
      </c>
      <c r="G362" t="s">
        <v>20</v>
      </c>
      <c r="H362">
        <v>2875</v>
      </c>
      <c r="I362">
        <f t="shared" si="15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1">
        <f t="shared" si="16"/>
        <v>40544.25</v>
      </c>
      <c r="T362" s="11">
        <f t="shared" si="17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>(Table1[[#This Row],[pledged]]/Table1[[#This Row],[goal]])*100</f>
        <v>173.56363636363636</v>
      </c>
      <c r="G363" t="s">
        <v>20</v>
      </c>
      <c r="H363">
        <v>88</v>
      </c>
      <c r="I363">
        <f t="shared" si="15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1">
        <f t="shared" si="16"/>
        <v>43015.208333333328</v>
      </c>
      <c r="T363" s="11">
        <f t="shared" si="17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>(Table1[[#This Row],[pledged]]/Table1[[#This Row],[goal]])*100</f>
        <v>371.75675675675677</v>
      </c>
      <c r="G364" t="s">
        <v>20</v>
      </c>
      <c r="H364">
        <v>191</v>
      </c>
      <c r="I364">
        <f t="shared" si="15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1">
        <f t="shared" si="16"/>
        <v>40570.25</v>
      </c>
      <c r="T364" s="11">
        <f t="shared" si="17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>(Table1[[#This Row],[pledged]]/Table1[[#This Row],[goal]])*100</f>
        <v>160.19230769230771</v>
      </c>
      <c r="G365" t="s">
        <v>20</v>
      </c>
      <c r="H365">
        <v>139</v>
      </c>
      <c r="I365">
        <f t="shared" si="15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1">
        <f t="shared" si="16"/>
        <v>40904.25</v>
      </c>
      <c r="T365" s="11">
        <f t="shared" si="17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>(Table1[[#This Row],[pledged]]/Table1[[#This Row],[goal]])*100</f>
        <v>1616.3333333333335</v>
      </c>
      <c r="G366" t="s">
        <v>20</v>
      </c>
      <c r="H366">
        <v>186</v>
      </c>
      <c r="I366">
        <f t="shared" si="1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1">
        <f t="shared" si="16"/>
        <v>43164.25</v>
      </c>
      <c r="T366" s="11">
        <f t="shared" si="17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>(Table1[[#This Row],[pledged]]/Table1[[#This Row],[goal]])*100</f>
        <v>733.4375</v>
      </c>
      <c r="G367" t="s">
        <v>20</v>
      </c>
      <c r="H367">
        <v>112</v>
      </c>
      <c r="I367">
        <f t="shared" si="15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1">
        <f t="shared" si="16"/>
        <v>42733.25</v>
      </c>
      <c r="T367" s="11">
        <f t="shared" si="17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>(Table1[[#This Row],[pledged]]/Table1[[#This Row],[goal]])*100</f>
        <v>592.11111111111109</v>
      </c>
      <c r="G368" t="s">
        <v>20</v>
      </c>
      <c r="H368">
        <v>101</v>
      </c>
      <c r="I368">
        <f t="shared" si="15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1">
        <f t="shared" si="16"/>
        <v>40546.25</v>
      </c>
      <c r="T368" s="11">
        <f t="shared" si="17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>(Table1[[#This Row],[pledged]]/Table1[[#This Row],[goal]])*100</f>
        <v>18.888888888888889</v>
      </c>
      <c r="G369" t="s">
        <v>14</v>
      </c>
      <c r="H369">
        <v>75</v>
      </c>
      <c r="I369">
        <f t="shared" si="15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1">
        <f t="shared" si="16"/>
        <v>41930.208333333336</v>
      </c>
      <c r="T369" s="11">
        <f t="shared" si="17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>(Table1[[#This Row],[pledged]]/Table1[[#This Row],[goal]])*100</f>
        <v>276.80769230769232</v>
      </c>
      <c r="G370" t="s">
        <v>20</v>
      </c>
      <c r="H370">
        <v>206</v>
      </c>
      <c r="I370">
        <f t="shared" si="15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1">
        <f t="shared" si="16"/>
        <v>40464.208333333336</v>
      </c>
      <c r="T370" s="11">
        <f t="shared" si="17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>(Table1[[#This Row],[pledged]]/Table1[[#This Row],[goal]])*100</f>
        <v>273.01851851851848</v>
      </c>
      <c r="G371" t="s">
        <v>20</v>
      </c>
      <c r="H371">
        <v>154</v>
      </c>
      <c r="I371">
        <f t="shared" si="15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1">
        <f t="shared" si="16"/>
        <v>41308.25</v>
      </c>
      <c r="T371" s="11">
        <f t="shared" si="17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>(Table1[[#This Row],[pledged]]/Table1[[#This Row],[goal]])*100</f>
        <v>159.36331255565449</v>
      </c>
      <c r="G372" t="s">
        <v>20</v>
      </c>
      <c r="H372">
        <v>5966</v>
      </c>
      <c r="I372">
        <f t="shared" si="15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1">
        <f t="shared" si="16"/>
        <v>43570.208333333328</v>
      </c>
      <c r="T372" s="11">
        <f t="shared" si="17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>(Table1[[#This Row],[pledged]]/Table1[[#This Row],[goal]])*100</f>
        <v>67.869978858350947</v>
      </c>
      <c r="G373" t="s">
        <v>14</v>
      </c>
      <c r="H373">
        <v>2176</v>
      </c>
      <c r="I373">
        <f t="shared" si="15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1">
        <f t="shared" si="16"/>
        <v>42043.25</v>
      </c>
      <c r="T373" s="11">
        <f t="shared" si="17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>(Table1[[#This Row],[pledged]]/Table1[[#This Row],[goal]])*100</f>
        <v>1591.5555555555554</v>
      </c>
      <c r="G374" t="s">
        <v>20</v>
      </c>
      <c r="H374">
        <v>169</v>
      </c>
      <c r="I374">
        <f t="shared" si="15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1">
        <f t="shared" si="16"/>
        <v>42012.25</v>
      </c>
      <c r="T374" s="11">
        <f t="shared" si="17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>(Table1[[#This Row],[pledged]]/Table1[[#This Row],[goal]])*100</f>
        <v>730.18222222222221</v>
      </c>
      <c r="G375" t="s">
        <v>20</v>
      </c>
      <c r="H375">
        <v>2106</v>
      </c>
      <c r="I375">
        <f t="shared" si="1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1">
        <f t="shared" si="16"/>
        <v>42964.208333333328</v>
      </c>
      <c r="T375" s="11">
        <f t="shared" si="17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>(Table1[[#This Row],[pledged]]/Table1[[#This Row],[goal]])*100</f>
        <v>13.185782556750297</v>
      </c>
      <c r="G376" t="s">
        <v>14</v>
      </c>
      <c r="H376">
        <v>441</v>
      </c>
      <c r="I376">
        <f t="shared" si="15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1">
        <f t="shared" si="16"/>
        <v>43476.25</v>
      </c>
      <c r="T376" s="11">
        <f t="shared" si="17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>(Table1[[#This Row],[pledged]]/Table1[[#This Row],[goal]])*100</f>
        <v>54.777777777777779</v>
      </c>
      <c r="G377" t="s">
        <v>14</v>
      </c>
      <c r="H377">
        <v>25</v>
      </c>
      <c r="I377">
        <f t="shared" si="1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1">
        <f t="shared" si="16"/>
        <v>42293.208333333328</v>
      </c>
      <c r="T377" s="11">
        <f t="shared" si="17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>(Table1[[#This Row],[pledged]]/Table1[[#This Row],[goal]])*100</f>
        <v>361.02941176470591</v>
      </c>
      <c r="G378" t="s">
        <v>20</v>
      </c>
      <c r="H378">
        <v>131</v>
      </c>
      <c r="I378">
        <f t="shared" si="15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1">
        <f t="shared" si="16"/>
        <v>41826.208333333336</v>
      </c>
      <c r="T378" s="11">
        <f t="shared" si="17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>(Table1[[#This Row],[pledged]]/Table1[[#This Row],[goal]])*100</f>
        <v>10.257545271629779</v>
      </c>
      <c r="G379" t="s">
        <v>14</v>
      </c>
      <c r="H379">
        <v>127</v>
      </c>
      <c r="I379">
        <f t="shared" si="15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1">
        <f t="shared" si="16"/>
        <v>43760.208333333328</v>
      </c>
      <c r="T379" s="11">
        <f t="shared" si="17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>(Table1[[#This Row],[pledged]]/Table1[[#This Row],[goal]])*100</f>
        <v>13.962962962962964</v>
      </c>
      <c r="G380" t="s">
        <v>14</v>
      </c>
      <c r="H380">
        <v>355</v>
      </c>
      <c r="I380">
        <f t="shared" si="15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1">
        <f t="shared" si="16"/>
        <v>43241.208333333328</v>
      </c>
      <c r="T380" s="11">
        <f t="shared" si="17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>(Table1[[#This Row],[pledged]]/Table1[[#This Row],[goal]])*100</f>
        <v>40.444444444444443</v>
      </c>
      <c r="G381" t="s">
        <v>14</v>
      </c>
      <c r="H381">
        <v>44</v>
      </c>
      <c r="I381">
        <f t="shared" si="1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1">
        <f t="shared" si="16"/>
        <v>40843.208333333336</v>
      </c>
      <c r="T381" s="11">
        <f t="shared" si="17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>(Table1[[#This Row],[pledged]]/Table1[[#This Row],[goal]])*100</f>
        <v>160.32</v>
      </c>
      <c r="G382" t="s">
        <v>20</v>
      </c>
      <c r="H382">
        <v>84</v>
      </c>
      <c r="I382">
        <f t="shared" si="15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1">
        <f t="shared" si="16"/>
        <v>41448.208333333336</v>
      </c>
      <c r="T382" s="11">
        <f t="shared" si="17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>(Table1[[#This Row],[pledged]]/Table1[[#This Row],[goal]])*100</f>
        <v>183.9433962264151</v>
      </c>
      <c r="G383" t="s">
        <v>20</v>
      </c>
      <c r="H383">
        <v>155</v>
      </c>
      <c r="I383">
        <f t="shared" si="15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1">
        <f t="shared" si="16"/>
        <v>42163.208333333328</v>
      </c>
      <c r="T383" s="11">
        <f t="shared" si="17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>(Table1[[#This Row],[pledged]]/Table1[[#This Row],[goal]])*100</f>
        <v>63.769230769230766</v>
      </c>
      <c r="G384" t="s">
        <v>14</v>
      </c>
      <c r="H384">
        <v>67</v>
      </c>
      <c r="I384">
        <f t="shared" si="15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1">
        <f t="shared" si="16"/>
        <v>43024.208333333328</v>
      </c>
      <c r="T384" s="11">
        <f t="shared" si="17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>(Table1[[#This Row],[pledged]]/Table1[[#This Row],[goal]])*100</f>
        <v>225.38095238095238</v>
      </c>
      <c r="G385" t="s">
        <v>20</v>
      </c>
      <c r="H385">
        <v>189</v>
      </c>
      <c r="I385">
        <f t="shared" si="15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1">
        <f t="shared" si="16"/>
        <v>43509.25</v>
      </c>
      <c r="T385" s="11">
        <f t="shared" si="17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>(Table1[[#This Row],[pledged]]/Table1[[#This Row],[goal]])*100</f>
        <v>172.00961538461539</v>
      </c>
      <c r="G386" t="s">
        <v>20</v>
      </c>
      <c r="H386">
        <v>4799</v>
      </c>
      <c r="I386">
        <f t="shared" ref="I386:I449" si="18">IF(H386=0, 0, ROUND(E386/H386,2))</f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1">
        <f t="shared" ref="S386:S449" si="19">(((L386/60)/60)/24)+DATE(1970,1,1)</f>
        <v>42776.25</v>
      </c>
      <c r="T386" s="11">
        <f t="shared" ref="T386:T449" si="20">(((M386/60)/60)/24)+DATE(1970,1,1)</f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>(Table1[[#This Row],[pledged]]/Table1[[#This Row],[goal]])*100</f>
        <v>146.16709511568124</v>
      </c>
      <c r="G387" t="s">
        <v>20</v>
      </c>
      <c r="H387">
        <v>1137</v>
      </c>
      <c r="I387">
        <f t="shared" si="18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1">
        <f t="shared" si="19"/>
        <v>43553.208333333328</v>
      </c>
      <c r="T387" s="11">
        <f t="shared" si="20"/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>(Table1[[#This Row],[pledged]]/Table1[[#This Row],[goal]])*100</f>
        <v>76.42361623616236</v>
      </c>
      <c r="G388" t="s">
        <v>14</v>
      </c>
      <c r="H388">
        <v>1068</v>
      </c>
      <c r="I388">
        <f t="shared" si="18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1">
        <f t="shared" si="19"/>
        <v>40355.208333333336</v>
      </c>
      <c r="T388" s="11">
        <f t="shared" si="20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>(Table1[[#This Row],[pledged]]/Table1[[#This Row],[goal]])*100</f>
        <v>39.261467889908261</v>
      </c>
      <c r="G389" t="s">
        <v>14</v>
      </c>
      <c r="H389">
        <v>424</v>
      </c>
      <c r="I389">
        <f t="shared" si="18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1">
        <f t="shared" si="19"/>
        <v>41072.208333333336</v>
      </c>
      <c r="T389" s="11">
        <f t="shared" si="20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>(Table1[[#This Row],[pledged]]/Table1[[#This Row],[goal]])*100</f>
        <v>11.270034843205574</v>
      </c>
      <c r="G390" t="s">
        <v>74</v>
      </c>
      <c r="H390">
        <v>145</v>
      </c>
      <c r="I390">
        <f t="shared" si="18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1">
        <f t="shared" si="19"/>
        <v>40912.25</v>
      </c>
      <c r="T390" s="11">
        <f t="shared" si="20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>(Table1[[#This Row],[pledged]]/Table1[[#This Row],[goal]])*100</f>
        <v>122.11084337349398</v>
      </c>
      <c r="G391" t="s">
        <v>20</v>
      </c>
      <c r="H391">
        <v>1152</v>
      </c>
      <c r="I391">
        <f t="shared" si="18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1">
        <f t="shared" si="19"/>
        <v>40479.208333333336</v>
      </c>
      <c r="T391" s="11">
        <f t="shared" si="20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>(Table1[[#This Row],[pledged]]/Table1[[#This Row],[goal]])*100</f>
        <v>186.54166666666669</v>
      </c>
      <c r="G392" t="s">
        <v>20</v>
      </c>
      <c r="H392">
        <v>50</v>
      </c>
      <c r="I392">
        <f t="shared" si="18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1">
        <f t="shared" si="19"/>
        <v>41530.208333333336</v>
      </c>
      <c r="T392" s="11">
        <f t="shared" si="20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>(Table1[[#This Row],[pledged]]/Table1[[#This Row],[goal]])*100</f>
        <v>7.2731788079470201</v>
      </c>
      <c r="G393" t="s">
        <v>14</v>
      </c>
      <c r="H393">
        <v>151</v>
      </c>
      <c r="I393">
        <f t="shared" si="18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1">
        <f t="shared" si="19"/>
        <v>41653.25</v>
      </c>
      <c r="T393" s="11">
        <f t="shared" si="20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>(Table1[[#This Row],[pledged]]/Table1[[#This Row],[goal]])*100</f>
        <v>65.642371234207957</v>
      </c>
      <c r="G394" t="s">
        <v>14</v>
      </c>
      <c r="H394">
        <v>1608</v>
      </c>
      <c r="I394">
        <f t="shared" si="18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1">
        <f t="shared" si="19"/>
        <v>40549.25</v>
      </c>
      <c r="T394" s="11">
        <f t="shared" si="20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>(Table1[[#This Row],[pledged]]/Table1[[#This Row],[goal]])*100</f>
        <v>228.96178343949046</v>
      </c>
      <c r="G395" t="s">
        <v>20</v>
      </c>
      <c r="H395">
        <v>3059</v>
      </c>
      <c r="I395">
        <f t="shared" si="18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1">
        <f t="shared" si="19"/>
        <v>42933.208333333328</v>
      </c>
      <c r="T395" s="11">
        <f t="shared" si="20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>(Table1[[#This Row],[pledged]]/Table1[[#This Row],[goal]])*100</f>
        <v>469.37499999999994</v>
      </c>
      <c r="G396" t="s">
        <v>20</v>
      </c>
      <c r="H396">
        <v>34</v>
      </c>
      <c r="I396">
        <f t="shared" si="18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1">
        <f t="shared" si="19"/>
        <v>41484.208333333336</v>
      </c>
      <c r="T396" s="11">
        <f t="shared" si="20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>(Table1[[#This Row],[pledged]]/Table1[[#This Row],[goal]])*100</f>
        <v>130.11267605633802</v>
      </c>
      <c r="G397" t="s">
        <v>20</v>
      </c>
      <c r="H397">
        <v>220</v>
      </c>
      <c r="I397">
        <f t="shared" si="18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1">
        <f t="shared" si="19"/>
        <v>40885.25</v>
      </c>
      <c r="T397" s="11">
        <f t="shared" si="20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>(Table1[[#This Row],[pledged]]/Table1[[#This Row],[goal]])*100</f>
        <v>167.05422993492408</v>
      </c>
      <c r="G398" t="s">
        <v>20</v>
      </c>
      <c r="H398">
        <v>1604</v>
      </c>
      <c r="I398">
        <f t="shared" si="18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1">
        <f t="shared" si="19"/>
        <v>43378.208333333328</v>
      </c>
      <c r="T398" s="11">
        <f t="shared" si="20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>(Table1[[#This Row],[pledged]]/Table1[[#This Row],[goal]])*100</f>
        <v>173.8641975308642</v>
      </c>
      <c r="G399" t="s">
        <v>20</v>
      </c>
      <c r="H399">
        <v>454</v>
      </c>
      <c r="I399">
        <f t="shared" si="18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1">
        <f t="shared" si="19"/>
        <v>41417.208333333336</v>
      </c>
      <c r="T399" s="11">
        <f t="shared" si="20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>(Table1[[#This Row],[pledged]]/Table1[[#This Row],[goal]])*100</f>
        <v>717.76470588235293</v>
      </c>
      <c r="G400" t="s">
        <v>20</v>
      </c>
      <c r="H400">
        <v>123</v>
      </c>
      <c r="I400">
        <f t="shared" si="18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1">
        <f t="shared" si="19"/>
        <v>43228.208333333328</v>
      </c>
      <c r="T400" s="11">
        <f t="shared" si="20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>(Table1[[#This Row],[pledged]]/Table1[[#This Row],[goal]])*100</f>
        <v>63.850976361767728</v>
      </c>
      <c r="G401" t="s">
        <v>14</v>
      </c>
      <c r="H401">
        <v>941</v>
      </c>
      <c r="I401">
        <f t="shared" si="18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1">
        <f t="shared" si="19"/>
        <v>40576.25</v>
      </c>
      <c r="T401" s="11">
        <f t="shared" si="20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>(Table1[[#This Row],[pledged]]/Table1[[#This Row],[goal]])*100</f>
        <v>2</v>
      </c>
      <c r="G402" t="s">
        <v>14</v>
      </c>
      <c r="H402">
        <v>1</v>
      </c>
      <c r="I402">
        <f t="shared" si="18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1">
        <f t="shared" si="19"/>
        <v>41502.208333333336</v>
      </c>
      <c r="T402" s="11">
        <f t="shared" si="20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>(Table1[[#This Row],[pledged]]/Table1[[#This Row],[goal]])*100</f>
        <v>1530.2222222222222</v>
      </c>
      <c r="G403" t="s">
        <v>20</v>
      </c>
      <c r="H403">
        <v>299</v>
      </c>
      <c r="I403">
        <f t="shared" si="18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1">
        <f t="shared" si="19"/>
        <v>43765.208333333328</v>
      </c>
      <c r="T403" s="11">
        <f t="shared" si="20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>(Table1[[#This Row],[pledged]]/Table1[[#This Row],[goal]])*100</f>
        <v>40.356164383561641</v>
      </c>
      <c r="G404" t="s">
        <v>14</v>
      </c>
      <c r="H404">
        <v>40</v>
      </c>
      <c r="I404">
        <f t="shared" si="1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1">
        <f t="shared" si="19"/>
        <v>40914.25</v>
      </c>
      <c r="T404" s="11">
        <f t="shared" si="20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>(Table1[[#This Row],[pledged]]/Table1[[#This Row],[goal]])*100</f>
        <v>86.220633299284984</v>
      </c>
      <c r="G405" t="s">
        <v>14</v>
      </c>
      <c r="H405">
        <v>3015</v>
      </c>
      <c r="I405">
        <f t="shared" si="18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1">
        <f t="shared" si="19"/>
        <v>40310.208333333336</v>
      </c>
      <c r="T405" s="11">
        <f t="shared" si="20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>(Table1[[#This Row],[pledged]]/Table1[[#This Row],[goal]])*100</f>
        <v>315.58486707566465</v>
      </c>
      <c r="G406" t="s">
        <v>20</v>
      </c>
      <c r="H406">
        <v>2237</v>
      </c>
      <c r="I406">
        <f t="shared" si="18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1">
        <f t="shared" si="19"/>
        <v>43053.25</v>
      </c>
      <c r="T406" s="11">
        <f t="shared" si="20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>(Table1[[#This Row],[pledged]]/Table1[[#This Row],[goal]])*100</f>
        <v>89.618243243243242</v>
      </c>
      <c r="G407" t="s">
        <v>14</v>
      </c>
      <c r="H407">
        <v>435</v>
      </c>
      <c r="I407">
        <f t="shared" si="18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1">
        <f t="shared" si="19"/>
        <v>43255.208333333328</v>
      </c>
      <c r="T407" s="11">
        <f t="shared" si="20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>(Table1[[#This Row],[pledged]]/Table1[[#This Row],[goal]])*100</f>
        <v>182.14503816793894</v>
      </c>
      <c r="G408" t="s">
        <v>20</v>
      </c>
      <c r="H408">
        <v>645</v>
      </c>
      <c r="I408">
        <f t="shared" si="18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1">
        <f t="shared" si="19"/>
        <v>41304.25</v>
      </c>
      <c r="T408" s="11">
        <f t="shared" si="20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>(Table1[[#This Row],[pledged]]/Table1[[#This Row],[goal]])*100</f>
        <v>355.88235294117646</v>
      </c>
      <c r="G409" t="s">
        <v>20</v>
      </c>
      <c r="H409">
        <v>484</v>
      </c>
      <c r="I409">
        <f t="shared" si="18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1">
        <f t="shared" si="19"/>
        <v>43751.208333333328</v>
      </c>
      <c r="T409" s="11">
        <f t="shared" si="20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>(Table1[[#This Row],[pledged]]/Table1[[#This Row],[goal]])*100</f>
        <v>131.83695652173913</v>
      </c>
      <c r="G410" t="s">
        <v>20</v>
      </c>
      <c r="H410">
        <v>154</v>
      </c>
      <c r="I410">
        <f t="shared" si="18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1">
        <f t="shared" si="19"/>
        <v>42541.208333333328</v>
      </c>
      <c r="T410" s="11">
        <f t="shared" si="20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>(Table1[[#This Row],[pledged]]/Table1[[#This Row],[goal]])*100</f>
        <v>46.315634218289084</v>
      </c>
      <c r="G411" t="s">
        <v>14</v>
      </c>
      <c r="H411">
        <v>714</v>
      </c>
      <c r="I411">
        <f t="shared" si="18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1">
        <f t="shared" si="19"/>
        <v>42843.208333333328</v>
      </c>
      <c r="T411" s="11">
        <f t="shared" si="20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>(Table1[[#This Row],[pledged]]/Table1[[#This Row],[goal]])*100</f>
        <v>36.132726089785294</v>
      </c>
      <c r="G412" t="s">
        <v>47</v>
      </c>
      <c r="H412">
        <v>1111</v>
      </c>
      <c r="I412">
        <f t="shared" si="18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1">
        <f t="shared" si="19"/>
        <v>42122.208333333328</v>
      </c>
      <c r="T412" s="11">
        <f t="shared" si="20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>(Table1[[#This Row],[pledged]]/Table1[[#This Row],[goal]])*100</f>
        <v>104.62820512820512</v>
      </c>
      <c r="G413" t="s">
        <v>20</v>
      </c>
      <c r="H413">
        <v>82</v>
      </c>
      <c r="I413">
        <f t="shared" si="18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1">
        <f t="shared" si="19"/>
        <v>42884.208333333328</v>
      </c>
      <c r="T413" s="11">
        <f t="shared" si="20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>(Table1[[#This Row],[pledged]]/Table1[[#This Row],[goal]])*100</f>
        <v>668.85714285714289</v>
      </c>
      <c r="G414" t="s">
        <v>20</v>
      </c>
      <c r="H414">
        <v>134</v>
      </c>
      <c r="I414">
        <f t="shared" si="18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1">
        <f t="shared" si="19"/>
        <v>41642.25</v>
      </c>
      <c r="T414" s="11">
        <f t="shared" si="20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>(Table1[[#This Row],[pledged]]/Table1[[#This Row],[goal]])*100</f>
        <v>62.072823218997364</v>
      </c>
      <c r="G415" t="s">
        <v>47</v>
      </c>
      <c r="H415">
        <v>1089</v>
      </c>
      <c r="I415">
        <f t="shared" si="18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1">
        <f t="shared" si="19"/>
        <v>43431.25</v>
      </c>
      <c r="T415" s="11">
        <f t="shared" si="20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>(Table1[[#This Row],[pledged]]/Table1[[#This Row],[goal]])*100</f>
        <v>84.699787460148784</v>
      </c>
      <c r="G416" t="s">
        <v>14</v>
      </c>
      <c r="H416">
        <v>5497</v>
      </c>
      <c r="I416">
        <f t="shared" si="18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1">
        <f t="shared" si="19"/>
        <v>40288.208333333336</v>
      </c>
      <c r="T416" s="11">
        <f t="shared" si="20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>(Table1[[#This Row],[pledged]]/Table1[[#This Row],[goal]])*100</f>
        <v>11.059030837004405</v>
      </c>
      <c r="G417" t="s">
        <v>14</v>
      </c>
      <c r="H417">
        <v>418</v>
      </c>
      <c r="I417">
        <f t="shared" si="18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1">
        <f t="shared" si="19"/>
        <v>40921.25</v>
      </c>
      <c r="T417" s="11">
        <f t="shared" si="20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>(Table1[[#This Row],[pledged]]/Table1[[#This Row],[goal]])*100</f>
        <v>43.838781575037146</v>
      </c>
      <c r="G418" t="s">
        <v>14</v>
      </c>
      <c r="H418">
        <v>1439</v>
      </c>
      <c r="I418">
        <f t="shared" si="18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1">
        <f t="shared" si="19"/>
        <v>40560.25</v>
      </c>
      <c r="T418" s="11">
        <f t="shared" si="20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>(Table1[[#This Row],[pledged]]/Table1[[#This Row],[goal]])*100</f>
        <v>55.470588235294116</v>
      </c>
      <c r="G419" t="s">
        <v>14</v>
      </c>
      <c r="H419">
        <v>15</v>
      </c>
      <c r="I419">
        <f t="shared" si="18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1">
        <f t="shared" si="19"/>
        <v>43407.208333333328</v>
      </c>
      <c r="T419" s="11">
        <f t="shared" si="20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>(Table1[[#This Row],[pledged]]/Table1[[#This Row],[goal]])*100</f>
        <v>57.399511301160658</v>
      </c>
      <c r="G420" t="s">
        <v>14</v>
      </c>
      <c r="H420">
        <v>1999</v>
      </c>
      <c r="I420">
        <f t="shared" si="18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1">
        <f t="shared" si="19"/>
        <v>41035.208333333336</v>
      </c>
      <c r="T420" s="11">
        <f t="shared" si="20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>(Table1[[#This Row],[pledged]]/Table1[[#This Row],[goal]])*100</f>
        <v>123.43497363796135</v>
      </c>
      <c r="G421" t="s">
        <v>20</v>
      </c>
      <c r="H421">
        <v>5203</v>
      </c>
      <c r="I421">
        <f t="shared" si="18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1">
        <f t="shared" si="19"/>
        <v>40899.25</v>
      </c>
      <c r="T421" s="11">
        <f t="shared" si="20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>(Table1[[#This Row],[pledged]]/Table1[[#This Row],[goal]])*100</f>
        <v>128.46</v>
      </c>
      <c r="G422" t="s">
        <v>20</v>
      </c>
      <c r="H422">
        <v>94</v>
      </c>
      <c r="I422">
        <f t="shared" si="18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1">
        <f t="shared" si="19"/>
        <v>42911.208333333328</v>
      </c>
      <c r="T422" s="11">
        <f t="shared" si="20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>(Table1[[#This Row],[pledged]]/Table1[[#This Row],[goal]])*100</f>
        <v>63.989361702127653</v>
      </c>
      <c r="G423" t="s">
        <v>14</v>
      </c>
      <c r="H423">
        <v>118</v>
      </c>
      <c r="I423">
        <f t="shared" si="18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1">
        <f t="shared" si="19"/>
        <v>42915.208333333328</v>
      </c>
      <c r="T423" s="11">
        <f t="shared" si="20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>(Table1[[#This Row],[pledged]]/Table1[[#This Row],[goal]])*100</f>
        <v>127.29885057471265</v>
      </c>
      <c r="G424" t="s">
        <v>20</v>
      </c>
      <c r="H424">
        <v>205</v>
      </c>
      <c r="I424">
        <f t="shared" si="18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1">
        <f t="shared" si="19"/>
        <v>40285.208333333336</v>
      </c>
      <c r="T424" s="11">
        <f t="shared" si="20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>(Table1[[#This Row],[pledged]]/Table1[[#This Row],[goal]])*100</f>
        <v>10.638024357239512</v>
      </c>
      <c r="G425" t="s">
        <v>14</v>
      </c>
      <c r="H425">
        <v>162</v>
      </c>
      <c r="I425">
        <f t="shared" si="18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1">
        <f t="shared" si="19"/>
        <v>40808.208333333336</v>
      </c>
      <c r="T425" s="11">
        <f t="shared" si="20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>(Table1[[#This Row],[pledged]]/Table1[[#This Row],[goal]])*100</f>
        <v>40.470588235294116</v>
      </c>
      <c r="G426" t="s">
        <v>14</v>
      </c>
      <c r="H426">
        <v>83</v>
      </c>
      <c r="I426">
        <f t="shared" si="18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1">
        <f t="shared" si="19"/>
        <v>43208.208333333328</v>
      </c>
      <c r="T426" s="11">
        <f t="shared" si="20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>(Table1[[#This Row],[pledged]]/Table1[[#This Row],[goal]])*100</f>
        <v>287.66666666666663</v>
      </c>
      <c r="G427" t="s">
        <v>20</v>
      </c>
      <c r="H427">
        <v>92</v>
      </c>
      <c r="I427">
        <f t="shared" si="18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1">
        <f t="shared" si="19"/>
        <v>42213.208333333328</v>
      </c>
      <c r="T427" s="11">
        <f t="shared" si="20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>(Table1[[#This Row],[pledged]]/Table1[[#This Row],[goal]])*100</f>
        <v>572.94444444444446</v>
      </c>
      <c r="G428" t="s">
        <v>20</v>
      </c>
      <c r="H428">
        <v>219</v>
      </c>
      <c r="I428">
        <f t="shared" si="18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1">
        <f t="shared" si="19"/>
        <v>41332.25</v>
      </c>
      <c r="T428" s="11">
        <f t="shared" si="20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>(Table1[[#This Row],[pledged]]/Table1[[#This Row],[goal]])*100</f>
        <v>112.90429799426933</v>
      </c>
      <c r="G429" t="s">
        <v>20</v>
      </c>
      <c r="H429">
        <v>2526</v>
      </c>
      <c r="I429">
        <f t="shared" si="18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1">
        <f t="shared" si="19"/>
        <v>41895.208333333336</v>
      </c>
      <c r="T429" s="11">
        <f t="shared" si="20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>(Table1[[#This Row],[pledged]]/Table1[[#This Row],[goal]])*100</f>
        <v>46.387573964497044</v>
      </c>
      <c r="G430" t="s">
        <v>14</v>
      </c>
      <c r="H430">
        <v>747</v>
      </c>
      <c r="I430">
        <f t="shared" si="18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1">
        <f t="shared" si="19"/>
        <v>40585.25</v>
      </c>
      <c r="T430" s="11">
        <f t="shared" si="20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>(Table1[[#This Row],[pledged]]/Table1[[#This Row],[goal]])*100</f>
        <v>90.675916230366497</v>
      </c>
      <c r="G431" t="s">
        <v>74</v>
      </c>
      <c r="H431">
        <v>2138</v>
      </c>
      <c r="I431">
        <f t="shared" si="18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1">
        <f t="shared" si="19"/>
        <v>41680.25</v>
      </c>
      <c r="T431" s="11">
        <f t="shared" si="20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>(Table1[[#This Row],[pledged]]/Table1[[#This Row],[goal]])*100</f>
        <v>67.740740740740748</v>
      </c>
      <c r="G432" t="s">
        <v>14</v>
      </c>
      <c r="H432">
        <v>84</v>
      </c>
      <c r="I432">
        <f t="shared" si="18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1">
        <f t="shared" si="19"/>
        <v>43737.208333333328</v>
      </c>
      <c r="T432" s="11">
        <f t="shared" si="20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>(Table1[[#This Row],[pledged]]/Table1[[#This Row],[goal]])*100</f>
        <v>192.49019607843135</v>
      </c>
      <c r="G433" t="s">
        <v>20</v>
      </c>
      <c r="H433">
        <v>94</v>
      </c>
      <c r="I433">
        <f t="shared" si="18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1">
        <f t="shared" si="19"/>
        <v>43273.208333333328</v>
      </c>
      <c r="T433" s="11">
        <f t="shared" si="20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>(Table1[[#This Row],[pledged]]/Table1[[#This Row],[goal]])*100</f>
        <v>82.714285714285722</v>
      </c>
      <c r="G434" t="s">
        <v>14</v>
      </c>
      <c r="H434">
        <v>91</v>
      </c>
      <c r="I434">
        <f t="shared" si="18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1">
        <f t="shared" si="19"/>
        <v>41761.208333333336</v>
      </c>
      <c r="T434" s="11">
        <f t="shared" si="20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>(Table1[[#This Row],[pledged]]/Table1[[#This Row],[goal]])*100</f>
        <v>54.163920922570021</v>
      </c>
      <c r="G435" t="s">
        <v>14</v>
      </c>
      <c r="H435">
        <v>792</v>
      </c>
      <c r="I435">
        <f t="shared" si="18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1">
        <f t="shared" si="19"/>
        <v>41603.25</v>
      </c>
      <c r="T435" s="11">
        <f t="shared" si="20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>(Table1[[#This Row],[pledged]]/Table1[[#This Row],[goal]])*100</f>
        <v>16.722222222222221</v>
      </c>
      <c r="G436" t="s">
        <v>74</v>
      </c>
      <c r="H436">
        <v>10</v>
      </c>
      <c r="I436">
        <f t="shared" si="18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1">
        <f t="shared" si="19"/>
        <v>42705.25</v>
      </c>
      <c r="T436" s="11">
        <f t="shared" si="20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>(Table1[[#This Row],[pledged]]/Table1[[#This Row],[goal]])*100</f>
        <v>116.87664041994749</v>
      </c>
      <c r="G437" t="s">
        <v>20</v>
      </c>
      <c r="H437">
        <v>1713</v>
      </c>
      <c r="I437">
        <f t="shared" si="18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1">
        <f t="shared" si="19"/>
        <v>41988.25</v>
      </c>
      <c r="T437" s="11">
        <f t="shared" si="20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>(Table1[[#This Row],[pledged]]/Table1[[#This Row],[goal]])*100</f>
        <v>1052.1538461538462</v>
      </c>
      <c r="G438" t="s">
        <v>20</v>
      </c>
      <c r="H438">
        <v>249</v>
      </c>
      <c r="I438">
        <f t="shared" si="18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1">
        <f t="shared" si="19"/>
        <v>43575.208333333328</v>
      </c>
      <c r="T438" s="11">
        <f t="shared" si="20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>(Table1[[#This Row],[pledged]]/Table1[[#This Row],[goal]])*100</f>
        <v>123.07407407407408</v>
      </c>
      <c r="G439" t="s">
        <v>20</v>
      </c>
      <c r="H439">
        <v>192</v>
      </c>
      <c r="I439">
        <f t="shared" si="18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1">
        <f t="shared" si="19"/>
        <v>42260.208333333328</v>
      </c>
      <c r="T439" s="11">
        <f t="shared" si="20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>(Table1[[#This Row],[pledged]]/Table1[[#This Row],[goal]])*100</f>
        <v>178.63855421686748</v>
      </c>
      <c r="G440" t="s">
        <v>20</v>
      </c>
      <c r="H440">
        <v>247</v>
      </c>
      <c r="I440">
        <f t="shared" si="18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1">
        <f t="shared" si="19"/>
        <v>41337.25</v>
      </c>
      <c r="T440" s="11">
        <f t="shared" si="20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>(Table1[[#This Row],[pledged]]/Table1[[#This Row],[goal]])*100</f>
        <v>355.28169014084506</v>
      </c>
      <c r="G441" t="s">
        <v>20</v>
      </c>
      <c r="H441">
        <v>2293</v>
      </c>
      <c r="I441">
        <f t="shared" si="18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1">
        <f t="shared" si="19"/>
        <v>42680.208333333328</v>
      </c>
      <c r="T441" s="11">
        <f t="shared" si="20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>(Table1[[#This Row],[pledged]]/Table1[[#This Row],[goal]])*100</f>
        <v>161.90634146341463</v>
      </c>
      <c r="G442" t="s">
        <v>20</v>
      </c>
      <c r="H442">
        <v>3131</v>
      </c>
      <c r="I442">
        <f t="shared" si="18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1">
        <f t="shared" si="19"/>
        <v>42916.208333333328</v>
      </c>
      <c r="T442" s="11">
        <f t="shared" si="20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>(Table1[[#This Row],[pledged]]/Table1[[#This Row],[goal]])*100</f>
        <v>24.914285714285715</v>
      </c>
      <c r="G443" t="s">
        <v>14</v>
      </c>
      <c r="H443">
        <v>32</v>
      </c>
      <c r="I443">
        <f t="shared" si="18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1">
        <f t="shared" si="19"/>
        <v>41025.208333333336</v>
      </c>
      <c r="T443" s="11">
        <f t="shared" si="20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>(Table1[[#This Row],[pledged]]/Table1[[#This Row],[goal]])*100</f>
        <v>198.72222222222223</v>
      </c>
      <c r="G444" t="s">
        <v>20</v>
      </c>
      <c r="H444">
        <v>143</v>
      </c>
      <c r="I444">
        <f t="shared" si="18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1">
        <f t="shared" si="19"/>
        <v>42980.208333333328</v>
      </c>
      <c r="T444" s="11">
        <f t="shared" si="20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>(Table1[[#This Row],[pledged]]/Table1[[#This Row],[goal]])*100</f>
        <v>34.752688172043008</v>
      </c>
      <c r="G445" t="s">
        <v>74</v>
      </c>
      <c r="H445">
        <v>90</v>
      </c>
      <c r="I445">
        <f t="shared" si="18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1">
        <f t="shared" si="19"/>
        <v>40451.208333333336</v>
      </c>
      <c r="T445" s="11">
        <f t="shared" si="20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>(Table1[[#This Row],[pledged]]/Table1[[#This Row],[goal]])*100</f>
        <v>176.41935483870967</v>
      </c>
      <c r="G446" t="s">
        <v>20</v>
      </c>
      <c r="H446">
        <v>296</v>
      </c>
      <c r="I446">
        <f t="shared" si="18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1">
        <f t="shared" si="19"/>
        <v>40748.208333333336</v>
      </c>
      <c r="T446" s="11">
        <f t="shared" si="20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>(Table1[[#This Row],[pledged]]/Table1[[#This Row],[goal]])*100</f>
        <v>511.38095238095235</v>
      </c>
      <c r="G447" t="s">
        <v>20</v>
      </c>
      <c r="H447">
        <v>170</v>
      </c>
      <c r="I447">
        <f t="shared" si="18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1">
        <f t="shared" si="19"/>
        <v>40515.25</v>
      </c>
      <c r="T447" s="11">
        <f t="shared" si="20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>(Table1[[#This Row],[pledged]]/Table1[[#This Row],[goal]])*100</f>
        <v>82.044117647058826</v>
      </c>
      <c r="G448" t="s">
        <v>14</v>
      </c>
      <c r="H448">
        <v>186</v>
      </c>
      <c r="I448">
        <f t="shared" si="18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1">
        <f t="shared" si="19"/>
        <v>41261.25</v>
      </c>
      <c r="T448" s="11">
        <f t="shared" si="20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>(Table1[[#This Row],[pledged]]/Table1[[#This Row],[goal]])*100</f>
        <v>24.326030927835053</v>
      </c>
      <c r="G449" t="s">
        <v>74</v>
      </c>
      <c r="H449">
        <v>439</v>
      </c>
      <c r="I449">
        <f t="shared" si="18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1">
        <f t="shared" si="19"/>
        <v>43088.25</v>
      </c>
      <c r="T449" s="11">
        <f t="shared" si="20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>(Table1[[#This Row],[pledged]]/Table1[[#This Row],[goal]])*100</f>
        <v>50.482758620689658</v>
      </c>
      <c r="G450" t="s">
        <v>14</v>
      </c>
      <c r="H450">
        <v>605</v>
      </c>
      <c r="I450">
        <f t="shared" ref="I450:I513" si="21">IF(H450=0, 0, ROUND(E450/H450,2))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1">
        <f t="shared" ref="S450:S513" si="22">(((L450/60)/60)/24)+DATE(1970,1,1)</f>
        <v>41378.208333333336</v>
      </c>
      <c r="T450" s="11">
        <f t="shared" ref="T450:T513" si="23">(((M450/60)/60)/24)+DATE(1970,1,1)</f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>(Table1[[#This Row],[pledged]]/Table1[[#This Row],[goal]])*100</f>
        <v>967</v>
      </c>
      <c r="G451" t="s">
        <v>20</v>
      </c>
      <c r="H451">
        <v>86</v>
      </c>
      <c r="I451">
        <f t="shared" si="21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1">
        <f t="shared" si="22"/>
        <v>43530.25</v>
      </c>
      <c r="T451" s="11">
        <f t="shared" si="23"/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>(Table1[[#This Row],[pledged]]/Table1[[#This Row],[goal]])*100</f>
        <v>4</v>
      </c>
      <c r="G452" t="s">
        <v>14</v>
      </c>
      <c r="H452">
        <v>1</v>
      </c>
      <c r="I452">
        <f t="shared" si="2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1">
        <f t="shared" si="22"/>
        <v>43394.208333333328</v>
      </c>
      <c r="T452" s="11">
        <f t="shared" si="23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>(Table1[[#This Row],[pledged]]/Table1[[#This Row],[goal]])*100</f>
        <v>122.84501347708894</v>
      </c>
      <c r="G453" t="s">
        <v>20</v>
      </c>
      <c r="H453">
        <v>6286</v>
      </c>
      <c r="I453">
        <f t="shared" si="21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1">
        <f t="shared" si="22"/>
        <v>42935.208333333328</v>
      </c>
      <c r="T453" s="11">
        <f t="shared" si="23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>(Table1[[#This Row],[pledged]]/Table1[[#This Row],[goal]])*100</f>
        <v>63.4375</v>
      </c>
      <c r="G454" t="s">
        <v>14</v>
      </c>
      <c r="H454">
        <v>31</v>
      </c>
      <c r="I454">
        <f t="shared" si="21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1">
        <f t="shared" si="22"/>
        <v>40365.208333333336</v>
      </c>
      <c r="T454" s="11">
        <f t="shared" si="23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>(Table1[[#This Row],[pledged]]/Table1[[#This Row],[goal]])*100</f>
        <v>56.331688596491226</v>
      </c>
      <c r="G455" t="s">
        <v>14</v>
      </c>
      <c r="H455">
        <v>1181</v>
      </c>
      <c r="I455">
        <f t="shared" si="21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1">
        <f t="shared" si="22"/>
        <v>42705.25</v>
      </c>
      <c r="T455" s="11">
        <f t="shared" si="23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>(Table1[[#This Row],[pledged]]/Table1[[#This Row],[goal]])*100</f>
        <v>44.074999999999996</v>
      </c>
      <c r="G456" t="s">
        <v>14</v>
      </c>
      <c r="H456">
        <v>39</v>
      </c>
      <c r="I456">
        <f t="shared" si="21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1">
        <f t="shared" si="22"/>
        <v>41568.208333333336</v>
      </c>
      <c r="T456" s="11">
        <f t="shared" si="23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>(Table1[[#This Row],[pledged]]/Table1[[#This Row],[goal]])*100</f>
        <v>118.37253218884121</v>
      </c>
      <c r="G457" t="s">
        <v>20</v>
      </c>
      <c r="H457">
        <v>3727</v>
      </c>
      <c r="I457">
        <f t="shared" si="21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1">
        <f t="shared" si="22"/>
        <v>40809.208333333336</v>
      </c>
      <c r="T457" s="11">
        <f t="shared" si="23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>(Table1[[#This Row],[pledged]]/Table1[[#This Row],[goal]])*100</f>
        <v>104.1243169398907</v>
      </c>
      <c r="G458" t="s">
        <v>20</v>
      </c>
      <c r="H458">
        <v>1605</v>
      </c>
      <c r="I458">
        <f t="shared" si="21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1">
        <f t="shared" si="22"/>
        <v>43141.25</v>
      </c>
      <c r="T458" s="11">
        <f t="shared" si="23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>(Table1[[#This Row],[pledged]]/Table1[[#This Row],[goal]])*100</f>
        <v>26.640000000000004</v>
      </c>
      <c r="G459" t="s">
        <v>14</v>
      </c>
      <c r="H459">
        <v>46</v>
      </c>
      <c r="I459">
        <f t="shared" si="21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1">
        <f t="shared" si="22"/>
        <v>42657.208333333328</v>
      </c>
      <c r="T459" s="11">
        <f t="shared" si="23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>(Table1[[#This Row],[pledged]]/Table1[[#This Row],[goal]])*100</f>
        <v>351.20118343195264</v>
      </c>
      <c r="G460" t="s">
        <v>20</v>
      </c>
      <c r="H460">
        <v>2120</v>
      </c>
      <c r="I460">
        <f t="shared" si="21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1">
        <f t="shared" si="22"/>
        <v>40265.208333333336</v>
      </c>
      <c r="T460" s="11">
        <f t="shared" si="23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>(Table1[[#This Row],[pledged]]/Table1[[#This Row],[goal]])*100</f>
        <v>90.063492063492063</v>
      </c>
      <c r="G461" t="s">
        <v>14</v>
      </c>
      <c r="H461">
        <v>105</v>
      </c>
      <c r="I461">
        <f t="shared" si="21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1">
        <f t="shared" si="22"/>
        <v>42001.25</v>
      </c>
      <c r="T461" s="11">
        <f t="shared" si="23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>(Table1[[#This Row],[pledged]]/Table1[[#This Row],[goal]])*100</f>
        <v>171.625</v>
      </c>
      <c r="G462" t="s">
        <v>20</v>
      </c>
      <c r="H462">
        <v>50</v>
      </c>
      <c r="I462">
        <f t="shared" si="2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1">
        <f t="shared" si="22"/>
        <v>40399.208333333336</v>
      </c>
      <c r="T462" s="11">
        <f t="shared" si="23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>(Table1[[#This Row],[pledged]]/Table1[[#This Row],[goal]])*100</f>
        <v>141.04655870445345</v>
      </c>
      <c r="G463" t="s">
        <v>20</v>
      </c>
      <c r="H463">
        <v>2080</v>
      </c>
      <c r="I463">
        <f t="shared" si="21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1">
        <f t="shared" si="22"/>
        <v>41757.208333333336</v>
      </c>
      <c r="T463" s="11">
        <f t="shared" si="23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>(Table1[[#This Row],[pledged]]/Table1[[#This Row],[goal]])*100</f>
        <v>30.57944915254237</v>
      </c>
      <c r="G464" t="s">
        <v>14</v>
      </c>
      <c r="H464">
        <v>535</v>
      </c>
      <c r="I464">
        <f t="shared" si="21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1">
        <f t="shared" si="22"/>
        <v>41304.25</v>
      </c>
      <c r="T464" s="11">
        <f t="shared" si="23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>(Table1[[#This Row],[pledged]]/Table1[[#This Row],[goal]])*100</f>
        <v>108.16455696202532</v>
      </c>
      <c r="G465" t="s">
        <v>20</v>
      </c>
      <c r="H465">
        <v>2105</v>
      </c>
      <c r="I465">
        <f t="shared" si="2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1">
        <f t="shared" si="22"/>
        <v>41639.25</v>
      </c>
      <c r="T465" s="11">
        <f t="shared" si="23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>(Table1[[#This Row],[pledged]]/Table1[[#This Row],[goal]])*100</f>
        <v>133.45505617977528</v>
      </c>
      <c r="G466" t="s">
        <v>20</v>
      </c>
      <c r="H466">
        <v>2436</v>
      </c>
      <c r="I466">
        <f t="shared" si="21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1">
        <f t="shared" si="22"/>
        <v>43142.25</v>
      </c>
      <c r="T466" s="11">
        <f t="shared" si="23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>(Table1[[#This Row],[pledged]]/Table1[[#This Row],[goal]])*100</f>
        <v>187.85106382978722</v>
      </c>
      <c r="G467" t="s">
        <v>20</v>
      </c>
      <c r="H467">
        <v>80</v>
      </c>
      <c r="I467">
        <f t="shared" si="21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1">
        <f t="shared" si="22"/>
        <v>43127.25</v>
      </c>
      <c r="T467" s="11">
        <f t="shared" si="23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>(Table1[[#This Row],[pledged]]/Table1[[#This Row],[goal]])*100</f>
        <v>332</v>
      </c>
      <c r="G468" t="s">
        <v>20</v>
      </c>
      <c r="H468">
        <v>42</v>
      </c>
      <c r="I468">
        <f t="shared" si="21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1">
        <f t="shared" si="22"/>
        <v>41409.208333333336</v>
      </c>
      <c r="T468" s="11">
        <f t="shared" si="23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>(Table1[[#This Row],[pledged]]/Table1[[#This Row],[goal]])*100</f>
        <v>575.21428571428578</v>
      </c>
      <c r="G469" t="s">
        <v>20</v>
      </c>
      <c r="H469">
        <v>139</v>
      </c>
      <c r="I469">
        <f t="shared" si="21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1">
        <f t="shared" si="22"/>
        <v>42331.25</v>
      </c>
      <c r="T469" s="11">
        <f t="shared" si="23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>(Table1[[#This Row],[pledged]]/Table1[[#This Row],[goal]])*100</f>
        <v>40.5</v>
      </c>
      <c r="G470" t="s">
        <v>14</v>
      </c>
      <c r="H470">
        <v>16</v>
      </c>
      <c r="I470">
        <f t="shared" si="2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1">
        <f t="shared" si="22"/>
        <v>43569.208333333328</v>
      </c>
      <c r="T470" s="11">
        <f t="shared" si="23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>(Table1[[#This Row],[pledged]]/Table1[[#This Row],[goal]])*100</f>
        <v>184.42857142857144</v>
      </c>
      <c r="G471" t="s">
        <v>20</v>
      </c>
      <c r="H471">
        <v>159</v>
      </c>
      <c r="I471">
        <f t="shared" si="2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1">
        <f t="shared" si="22"/>
        <v>42142.208333333328</v>
      </c>
      <c r="T471" s="11">
        <f t="shared" si="23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>(Table1[[#This Row],[pledged]]/Table1[[#This Row],[goal]])*100</f>
        <v>285.80555555555554</v>
      </c>
      <c r="G472" t="s">
        <v>20</v>
      </c>
      <c r="H472">
        <v>381</v>
      </c>
      <c r="I472">
        <f t="shared" si="21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1">
        <f t="shared" si="22"/>
        <v>42716.25</v>
      </c>
      <c r="T472" s="11">
        <f t="shared" si="23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>(Table1[[#This Row],[pledged]]/Table1[[#This Row],[goal]])*100</f>
        <v>319</v>
      </c>
      <c r="G473" t="s">
        <v>20</v>
      </c>
      <c r="H473">
        <v>194</v>
      </c>
      <c r="I473">
        <f t="shared" si="21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1">
        <f t="shared" si="22"/>
        <v>41031.208333333336</v>
      </c>
      <c r="T473" s="11">
        <f t="shared" si="23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>(Table1[[#This Row],[pledged]]/Table1[[#This Row],[goal]])*100</f>
        <v>39.234070221066318</v>
      </c>
      <c r="G474" t="s">
        <v>14</v>
      </c>
      <c r="H474">
        <v>575</v>
      </c>
      <c r="I474">
        <f t="shared" si="21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1">
        <f t="shared" si="22"/>
        <v>43535.208333333328</v>
      </c>
      <c r="T474" s="11">
        <f t="shared" si="23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>(Table1[[#This Row],[pledged]]/Table1[[#This Row],[goal]])*100</f>
        <v>178.14000000000001</v>
      </c>
      <c r="G475" t="s">
        <v>20</v>
      </c>
      <c r="H475">
        <v>106</v>
      </c>
      <c r="I475">
        <f t="shared" si="21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1">
        <f t="shared" si="22"/>
        <v>43277.208333333328</v>
      </c>
      <c r="T475" s="11">
        <f t="shared" si="23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>(Table1[[#This Row],[pledged]]/Table1[[#This Row],[goal]])*100</f>
        <v>365.15</v>
      </c>
      <c r="G476" t="s">
        <v>20</v>
      </c>
      <c r="H476">
        <v>142</v>
      </c>
      <c r="I476">
        <f t="shared" si="21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1">
        <f t="shared" si="22"/>
        <v>41989.25</v>
      </c>
      <c r="T476" s="11">
        <f t="shared" si="23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>(Table1[[#This Row],[pledged]]/Table1[[#This Row],[goal]])*100</f>
        <v>113.94594594594594</v>
      </c>
      <c r="G477" t="s">
        <v>20</v>
      </c>
      <c r="H477">
        <v>211</v>
      </c>
      <c r="I477">
        <f t="shared" si="21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1">
        <f t="shared" si="22"/>
        <v>41450.208333333336</v>
      </c>
      <c r="T477" s="11">
        <f t="shared" si="23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>(Table1[[#This Row],[pledged]]/Table1[[#This Row],[goal]])*100</f>
        <v>29.828720626631856</v>
      </c>
      <c r="G478" t="s">
        <v>14</v>
      </c>
      <c r="H478">
        <v>1120</v>
      </c>
      <c r="I478">
        <f t="shared" si="21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1">
        <f t="shared" si="22"/>
        <v>43322.208333333328</v>
      </c>
      <c r="T478" s="11">
        <f t="shared" si="23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>(Table1[[#This Row],[pledged]]/Table1[[#This Row],[goal]])*100</f>
        <v>54.270588235294113</v>
      </c>
      <c r="G479" t="s">
        <v>14</v>
      </c>
      <c r="H479">
        <v>113</v>
      </c>
      <c r="I479">
        <f t="shared" si="21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1">
        <f t="shared" si="22"/>
        <v>40720.208333333336</v>
      </c>
      <c r="T479" s="11">
        <f t="shared" si="23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>(Table1[[#This Row],[pledged]]/Table1[[#This Row],[goal]])*100</f>
        <v>236.34156976744185</v>
      </c>
      <c r="G480" t="s">
        <v>20</v>
      </c>
      <c r="H480">
        <v>2756</v>
      </c>
      <c r="I480">
        <f t="shared" si="21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1">
        <f t="shared" si="22"/>
        <v>42072.208333333328</v>
      </c>
      <c r="T480" s="11">
        <f t="shared" si="23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>(Table1[[#This Row],[pledged]]/Table1[[#This Row],[goal]])*100</f>
        <v>512.91666666666663</v>
      </c>
      <c r="G481" t="s">
        <v>20</v>
      </c>
      <c r="H481">
        <v>173</v>
      </c>
      <c r="I481">
        <f t="shared" si="21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1">
        <f t="shared" si="22"/>
        <v>42945.208333333328</v>
      </c>
      <c r="T481" s="11">
        <f t="shared" si="23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>(Table1[[#This Row],[pledged]]/Table1[[#This Row],[goal]])*100</f>
        <v>100.65116279069768</v>
      </c>
      <c r="G482" t="s">
        <v>20</v>
      </c>
      <c r="H482">
        <v>87</v>
      </c>
      <c r="I482">
        <f t="shared" si="21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1">
        <f t="shared" si="22"/>
        <v>40248.25</v>
      </c>
      <c r="T482" s="11">
        <f t="shared" si="23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>(Table1[[#This Row],[pledged]]/Table1[[#This Row],[goal]])*100</f>
        <v>81.348423194303152</v>
      </c>
      <c r="G483" t="s">
        <v>14</v>
      </c>
      <c r="H483">
        <v>1538</v>
      </c>
      <c r="I483">
        <f t="shared" si="21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1">
        <f t="shared" si="22"/>
        <v>41913.208333333336</v>
      </c>
      <c r="T483" s="11">
        <f t="shared" si="23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>(Table1[[#This Row],[pledged]]/Table1[[#This Row],[goal]])*100</f>
        <v>16.404761904761905</v>
      </c>
      <c r="G484" t="s">
        <v>14</v>
      </c>
      <c r="H484">
        <v>9</v>
      </c>
      <c r="I484">
        <f t="shared" si="21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1">
        <f t="shared" si="22"/>
        <v>40963.25</v>
      </c>
      <c r="T484" s="11">
        <f t="shared" si="23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>(Table1[[#This Row],[pledged]]/Table1[[#This Row],[goal]])*100</f>
        <v>52.774617067833695</v>
      </c>
      <c r="G485" t="s">
        <v>14</v>
      </c>
      <c r="H485">
        <v>554</v>
      </c>
      <c r="I485">
        <f t="shared" si="21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1">
        <f t="shared" si="22"/>
        <v>43811.25</v>
      </c>
      <c r="T485" s="11">
        <f t="shared" si="23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>(Table1[[#This Row],[pledged]]/Table1[[#This Row],[goal]])*100</f>
        <v>260.20608108108109</v>
      </c>
      <c r="G486" t="s">
        <v>20</v>
      </c>
      <c r="H486">
        <v>1572</v>
      </c>
      <c r="I486">
        <f t="shared" si="21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1">
        <f t="shared" si="22"/>
        <v>41855.208333333336</v>
      </c>
      <c r="T486" s="11">
        <f t="shared" si="23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>(Table1[[#This Row],[pledged]]/Table1[[#This Row],[goal]])*100</f>
        <v>30.73289183222958</v>
      </c>
      <c r="G487" t="s">
        <v>14</v>
      </c>
      <c r="H487">
        <v>648</v>
      </c>
      <c r="I487">
        <f t="shared" si="21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1">
        <f t="shared" si="22"/>
        <v>43626.208333333328</v>
      </c>
      <c r="T487" s="11">
        <f t="shared" si="23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>(Table1[[#This Row],[pledged]]/Table1[[#This Row],[goal]])*100</f>
        <v>13.5</v>
      </c>
      <c r="G488" t="s">
        <v>14</v>
      </c>
      <c r="H488">
        <v>21</v>
      </c>
      <c r="I488">
        <f t="shared" si="21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1">
        <f t="shared" si="22"/>
        <v>43168.25</v>
      </c>
      <c r="T488" s="11">
        <f t="shared" si="23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>(Table1[[#This Row],[pledged]]/Table1[[#This Row],[goal]])*100</f>
        <v>178.62556663644605</v>
      </c>
      <c r="G489" t="s">
        <v>20</v>
      </c>
      <c r="H489">
        <v>2346</v>
      </c>
      <c r="I489">
        <f t="shared" si="21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1">
        <f t="shared" si="22"/>
        <v>42845.208333333328</v>
      </c>
      <c r="T489" s="11">
        <f t="shared" si="23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>(Table1[[#This Row],[pledged]]/Table1[[#This Row],[goal]])*100</f>
        <v>220.0566037735849</v>
      </c>
      <c r="G490" t="s">
        <v>20</v>
      </c>
      <c r="H490">
        <v>115</v>
      </c>
      <c r="I490">
        <f t="shared" si="21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1">
        <f t="shared" si="22"/>
        <v>42403.25</v>
      </c>
      <c r="T490" s="11">
        <f t="shared" si="23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>(Table1[[#This Row],[pledged]]/Table1[[#This Row],[goal]])*100</f>
        <v>101.5108695652174</v>
      </c>
      <c r="G491" t="s">
        <v>20</v>
      </c>
      <c r="H491">
        <v>85</v>
      </c>
      <c r="I491">
        <f t="shared" si="21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1">
        <f t="shared" si="22"/>
        <v>40406.208333333336</v>
      </c>
      <c r="T491" s="11">
        <f t="shared" si="23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>(Table1[[#This Row],[pledged]]/Table1[[#This Row],[goal]])*100</f>
        <v>191.5</v>
      </c>
      <c r="G492" t="s">
        <v>20</v>
      </c>
      <c r="H492">
        <v>144</v>
      </c>
      <c r="I492">
        <f t="shared" si="21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1">
        <f t="shared" si="22"/>
        <v>43786.25</v>
      </c>
      <c r="T492" s="11">
        <f t="shared" si="23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>(Table1[[#This Row],[pledged]]/Table1[[#This Row],[goal]])*100</f>
        <v>305.34683098591546</v>
      </c>
      <c r="G493" t="s">
        <v>20</v>
      </c>
      <c r="H493">
        <v>2443</v>
      </c>
      <c r="I493">
        <f t="shared" si="2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1">
        <f t="shared" si="22"/>
        <v>41456.208333333336</v>
      </c>
      <c r="T493" s="11">
        <f t="shared" si="23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>(Table1[[#This Row],[pledged]]/Table1[[#This Row],[goal]])*100</f>
        <v>23.995287958115181</v>
      </c>
      <c r="G494" t="s">
        <v>74</v>
      </c>
      <c r="H494">
        <v>595</v>
      </c>
      <c r="I494">
        <f t="shared" si="21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1">
        <f t="shared" si="22"/>
        <v>40336.208333333336</v>
      </c>
      <c r="T494" s="11">
        <f t="shared" si="23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>(Table1[[#This Row],[pledged]]/Table1[[#This Row],[goal]])*100</f>
        <v>723.77777777777771</v>
      </c>
      <c r="G495" t="s">
        <v>20</v>
      </c>
      <c r="H495">
        <v>64</v>
      </c>
      <c r="I495">
        <f t="shared" si="21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1">
        <f t="shared" si="22"/>
        <v>43645.208333333328</v>
      </c>
      <c r="T495" s="11">
        <f t="shared" si="23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>(Table1[[#This Row],[pledged]]/Table1[[#This Row],[goal]])*100</f>
        <v>547.36</v>
      </c>
      <c r="G496" t="s">
        <v>20</v>
      </c>
      <c r="H496">
        <v>268</v>
      </c>
      <c r="I496">
        <f t="shared" si="21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1">
        <f t="shared" si="22"/>
        <v>40990.208333333336</v>
      </c>
      <c r="T496" s="11">
        <f t="shared" si="23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>(Table1[[#This Row],[pledged]]/Table1[[#This Row],[goal]])*100</f>
        <v>414.49999999999994</v>
      </c>
      <c r="G497" t="s">
        <v>20</v>
      </c>
      <c r="H497">
        <v>195</v>
      </c>
      <c r="I497">
        <f t="shared" si="21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1">
        <f t="shared" si="22"/>
        <v>41800.208333333336</v>
      </c>
      <c r="T497" s="11">
        <f t="shared" si="23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>(Table1[[#This Row],[pledged]]/Table1[[#This Row],[goal]])*100</f>
        <v>0.90696409140369971</v>
      </c>
      <c r="G498" t="s">
        <v>14</v>
      </c>
      <c r="H498">
        <v>54</v>
      </c>
      <c r="I498">
        <f t="shared" si="21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1">
        <f t="shared" si="22"/>
        <v>42876.208333333328</v>
      </c>
      <c r="T498" s="11">
        <f t="shared" si="23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>(Table1[[#This Row],[pledged]]/Table1[[#This Row],[goal]])*100</f>
        <v>34.173469387755098</v>
      </c>
      <c r="G499" t="s">
        <v>14</v>
      </c>
      <c r="H499">
        <v>120</v>
      </c>
      <c r="I499">
        <f t="shared" si="21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1">
        <f t="shared" si="22"/>
        <v>42724.25</v>
      </c>
      <c r="T499" s="11">
        <f t="shared" si="23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>(Table1[[#This Row],[pledged]]/Table1[[#This Row],[goal]])*100</f>
        <v>23.948810754912099</v>
      </c>
      <c r="G500" t="s">
        <v>14</v>
      </c>
      <c r="H500">
        <v>579</v>
      </c>
      <c r="I500">
        <f t="shared" si="2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1">
        <f t="shared" si="22"/>
        <v>42005.25</v>
      </c>
      <c r="T500" s="11">
        <f t="shared" si="23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>(Table1[[#This Row],[pledged]]/Table1[[#This Row],[goal]])*100</f>
        <v>48.072649572649574</v>
      </c>
      <c r="G501" t="s">
        <v>14</v>
      </c>
      <c r="H501">
        <v>2072</v>
      </c>
      <c r="I501">
        <f t="shared" si="21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1">
        <f t="shared" si="22"/>
        <v>42444.208333333328</v>
      </c>
      <c r="T501" s="11">
        <f t="shared" si="23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>(Table1[[#This Row],[pledged]]/Table1[[#This Row],[goal]])*100</f>
        <v>0</v>
      </c>
      <c r="G502" t="s">
        <v>14</v>
      </c>
      <c r="H502">
        <v>0</v>
      </c>
      <c r="I502">
        <f t="shared" si="21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1">
        <f t="shared" si="22"/>
        <v>41395.208333333336</v>
      </c>
      <c r="T502" s="11">
        <f t="shared" si="23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>(Table1[[#This Row],[pledged]]/Table1[[#This Row],[goal]])*100</f>
        <v>70.145182291666657</v>
      </c>
      <c r="G503" t="s">
        <v>14</v>
      </c>
      <c r="H503">
        <v>1796</v>
      </c>
      <c r="I503">
        <f t="shared" si="21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1">
        <f t="shared" si="22"/>
        <v>41345.208333333336</v>
      </c>
      <c r="T503" s="11">
        <f t="shared" si="23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>(Table1[[#This Row],[pledged]]/Table1[[#This Row],[goal]])*100</f>
        <v>529.92307692307691</v>
      </c>
      <c r="G504" t="s">
        <v>20</v>
      </c>
      <c r="H504">
        <v>186</v>
      </c>
      <c r="I504">
        <f t="shared" si="21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1">
        <f t="shared" si="22"/>
        <v>41117.208333333336</v>
      </c>
      <c r="T504" s="11">
        <f t="shared" si="23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>(Table1[[#This Row],[pledged]]/Table1[[#This Row],[goal]])*100</f>
        <v>180.32549019607845</v>
      </c>
      <c r="G505" t="s">
        <v>20</v>
      </c>
      <c r="H505">
        <v>460</v>
      </c>
      <c r="I505">
        <f t="shared" si="21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1">
        <f t="shared" si="22"/>
        <v>42186.208333333328</v>
      </c>
      <c r="T505" s="11">
        <f t="shared" si="23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>(Table1[[#This Row],[pledged]]/Table1[[#This Row],[goal]])*100</f>
        <v>92.320000000000007</v>
      </c>
      <c r="G506" t="s">
        <v>14</v>
      </c>
      <c r="H506">
        <v>62</v>
      </c>
      <c r="I506">
        <f t="shared" si="21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1">
        <f t="shared" si="22"/>
        <v>42142.208333333328</v>
      </c>
      <c r="T506" s="11">
        <f t="shared" si="23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>(Table1[[#This Row],[pledged]]/Table1[[#This Row],[goal]])*100</f>
        <v>13.901001112347053</v>
      </c>
      <c r="G507" t="s">
        <v>14</v>
      </c>
      <c r="H507">
        <v>347</v>
      </c>
      <c r="I507">
        <f t="shared" si="21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1">
        <f t="shared" si="22"/>
        <v>41341.25</v>
      </c>
      <c r="T507" s="11">
        <f t="shared" si="23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>(Table1[[#This Row],[pledged]]/Table1[[#This Row],[goal]])*100</f>
        <v>927.07777777777767</v>
      </c>
      <c r="G508" t="s">
        <v>20</v>
      </c>
      <c r="H508">
        <v>2528</v>
      </c>
      <c r="I508">
        <f t="shared" si="2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1">
        <f t="shared" si="22"/>
        <v>43062.25</v>
      </c>
      <c r="T508" s="11">
        <f t="shared" si="23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>(Table1[[#This Row],[pledged]]/Table1[[#This Row],[goal]])*100</f>
        <v>39.857142857142861</v>
      </c>
      <c r="G509" t="s">
        <v>14</v>
      </c>
      <c r="H509">
        <v>19</v>
      </c>
      <c r="I509">
        <f t="shared" si="21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1">
        <f t="shared" si="22"/>
        <v>41373.208333333336</v>
      </c>
      <c r="T509" s="11">
        <f t="shared" si="23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>(Table1[[#This Row],[pledged]]/Table1[[#This Row],[goal]])*100</f>
        <v>112.22929936305732</v>
      </c>
      <c r="G510" t="s">
        <v>20</v>
      </c>
      <c r="H510">
        <v>3657</v>
      </c>
      <c r="I510">
        <f t="shared" si="21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1">
        <f t="shared" si="22"/>
        <v>43310.208333333328</v>
      </c>
      <c r="T510" s="11">
        <f t="shared" si="23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>(Table1[[#This Row],[pledged]]/Table1[[#This Row],[goal]])*100</f>
        <v>70.925816023738875</v>
      </c>
      <c r="G511" t="s">
        <v>14</v>
      </c>
      <c r="H511">
        <v>1258</v>
      </c>
      <c r="I511">
        <f t="shared" si="2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1">
        <f t="shared" si="22"/>
        <v>41034.208333333336</v>
      </c>
      <c r="T511" s="11">
        <f t="shared" si="23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>(Table1[[#This Row],[pledged]]/Table1[[#This Row],[goal]])*100</f>
        <v>119.08974358974358</v>
      </c>
      <c r="G512" t="s">
        <v>20</v>
      </c>
      <c r="H512">
        <v>131</v>
      </c>
      <c r="I512">
        <f t="shared" si="21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1">
        <f t="shared" si="22"/>
        <v>43251.208333333328</v>
      </c>
      <c r="T512" s="11">
        <f t="shared" si="23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>(Table1[[#This Row],[pledged]]/Table1[[#This Row],[goal]])*100</f>
        <v>24.017591339648174</v>
      </c>
      <c r="G513" t="s">
        <v>14</v>
      </c>
      <c r="H513">
        <v>362</v>
      </c>
      <c r="I513">
        <f t="shared" si="21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1">
        <f t="shared" si="22"/>
        <v>43671.208333333328</v>
      </c>
      <c r="T513" s="11">
        <f t="shared" si="23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>(Table1[[#This Row],[pledged]]/Table1[[#This Row],[goal]])*100</f>
        <v>139.31868131868131</v>
      </c>
      <c r="G514" t="s">
        <v>20</v>
      </c>
      <c r="H514">
        <v>239</v>
      </c>
      <c r="I514">
        <f t="shared" ref="I514:I577" si="24">IF(H514=0, 0, ROUND(E514/H514,2))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1">
        <f t="shared" ref="S514:S577" si="25">(((L514/60)/60)/24)+DATE(1970,1,1)</f>
        <v>41825.208333333336</v>
      </c>
      <c r="T514" s="11">
        <f t="shared" ref="T514:T577" si="26">(((M514/60)/60)/24)+DATE(1970,1,1)</f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>(Table1[[#This Row],[pledged]]/Table1[[#This Row],[goal]])*100</f>
        <v>39.277108433734945</v>
      </c>
      <c r="G515" t="s">
        <v>74</v>
      </c>
      <c r="H515">
        <v>35</v>
      </c>
      <c r="I515">
        <f t="shared" si="24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1">
        <f t="shared" si="25"/>
        <v>40430.208333333336</v>
      </c>
      <c r="T515" s="11">
        <f t="shared" si="26"/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>(Table1[[#This Row],[pledged]]/Table1[[#This Row],[goal]])*100</f>
        <v>22.439077144917089</v>
      </c>
      <c r="G516" t="s">
        <v>74</v>
      </c>
      <c r="H516">
        <v>528</v>
      </c>
      <c r="I516">
        <f t="shared" si="24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1">
        <f t="shared" si="25"/>
        <v>41614.25</v>
      </c>
      <c r="T516" s="11">
        <f t="shared" si="26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>(Table1[[#This Row],[pledged]]/Table1[[#This Row],[goal]])*100</f>
        <v>55.779069767441861</v>
      </c>
      <c r="G517" t="s">
        <v>14</v>
      </c>
      <c r="H517">
        <v>133</v>
      </c>
      <c r="I517">
        <f t="shared" si="24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1">
        <f t="shared" si="25"/>
        <v>40900.25</v>
      </c>
      <c r="T517" s="11">
        <f t="shared" si="26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>(Table1[[#This Row],[pledged]]/Table1[[#This Row],[goal]])*100</f>
        <v>42.523125996810208</v>
      </c>
      <c r="G518" t="s">
        <v>14</v>
      </c>
      <c r="H518">
        <v>846</v>
      </c>
      <c r="I518">
        <f t="shared" si="24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1">
        <f t="shared" si="25"/>
        <v>40396.208333333336</v>
      </c>
      <c r="T518" s="11">
        <f t="shared" si="26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>(Table1[[#This Row],[pledged]]/Table1[[#This Row],[goal]])*100</f>
        <v>112.00000000000001</v>
      </c>
      <c r="G519" t="s">
        <v>20</v>
      </c>
      <c r="H519">
        <v>78</v>
      </c>
      <c r="I519">
        <f t="shared" si="24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1">
        <f t="shared" si="25"/>
        <v>42860.208333333328</v>
      </c>
      <c r="T519" s="11">
        <f t="shared" si="26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>(Table1[[#This Row],[pledged]]/Table1[[#This Row],[goal]])*100</f>
        <v>7.0681818181818183</v>
      </c>
      <c r="G520" t="s">
        <v>14</v>
      </c>
      <c r="H520">
        <v>10</v>
      </c>
      <c r="I520">
        <f t="shared" si="24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1">
        <f t="shared" si="25"/>
        <v>43154.25</v>
      </c>
      <c r="T520" s="11">
        <f t="shared" si="26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>(Table1[[#This Row],[pledged]]/Table1[[#This Row],[goal]])*100</f>
        <v>101.74563871693867</v>
      </c>
      <c r="G521" t="s">
        <v>20</v>
      </c>
      <c r="H521">
        <v>1773</v>
      </c>
      <c r="I521">
        <f t="shared" si="24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1">
        <f t="shared" si="25"/>
        <v>42012.25</v>
      </c>
      <c r="T521" s="11">
        <f t="shared" si="26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>(Table1[[#This Row],[pledged]]/Table1[[#This Row],[goal]])*100</f>
        <v>425.75</v>
      </c>
      <c r="G522" t="s">
        <v>20</v>
      </c>
      <c r="H522">
        <v>32</v>
      </c>
      <c r="I522">
        <f t="shared" si="24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1">
        <f t="shared" si="25"/>
        <v>43574.208333333328</v>
      </c>
      <c r="T522" s="11">
        <f t="shared" si="26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>(Table1[[#This Row],[pledged]]/Table1[[#This Row],[goal]])*100</f>
        <v>145.53947368421052</v>
      </c>
      <c r="G523" t="s">
        <v>20</v>
      </c>
      <c r="H523">
        <v>369</v>
      </c>
      <c r="I523">
        <f t="shared" si="24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1">
        <f t="shared" si="25"/>
        <v>42605.208333333328</v>
      </c>
      <c r="T523" s="11">
        <f t="shared" si="26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>(Table1[[#This Row],[pledged]]/Table1[[#This Row],[goal]])*100</f>
        <v>32.453465346534657</v>
      </c>
      <c r="G524" t="s">
        <v>14</v>
      </c>
      <c r="H524">
        <v>191</v>
      </c>
      <c r="I524">
        <f t="shared" si="24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1">
        <f t="shared" si="25"/>
        <v>41093.208333333336</v>
      </c>
      <c r="T524" s="11">
        <f t="shared" si="26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>(Table1[[#This Row],[pledged]]/Table1[[#This Row],[goal]])*100</f>
        <v>700.33333333333326</v>
      </c>
      <c r="G525" t="s">
        <v>20</v>
      </c>
      <c r="H525">
        <v>89</v>
      </c>
      <c r="I525">
        <f t="shared" si="24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1">
        <f t="shared" si="25"/>
        <v>40241.25</v>
      </c>
      <c r="T525" s="11">
        <f t="shared" si="26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>(Table1[[#This Row],[pledged]]/Table1[[#This Row],[goal]])*100</f>
        <v>83.904860392967933</v>
      </c>
      <c r="G526" t="s">
        <v>14</v>
      </c>
      <c r="H526">
        <v>1979</v>
      </c>
      <c r="I526">
        <f t="shared" si="24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1">
        <f t="shared" si="25"/>
        <v>40294.208333333336</v>
      </c>
      <c r="T526" s="11">
        <f t="shared" si="26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>(Table1[[#This Row],[pledged]]/Table1[[#This Row],[goal]])*100</f>
        <v>84.19047619047619</v>
      </c>
      <c r="G527" t="s">
        <v>14</v>
      </c>
      <c r="H527">
        <v>63</v>
      </c>
      <c r="I527">
        <f t="shared" si="24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1">
        <f t="shared" si="25"/>
        <v>40505.25</v>
      </c>
      <c r="T527" s="11">
        <f t="shared" si="26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>(Table1[[#This Row],[pledged]]/Table1[[#This Row],[goal]])*100</f>
        <v>155.95180722891567</v>
      </c>
      <c r="G528" t="s">
        <v>20</v>
      </c>
      <c r="H528">
        <v>147</v>
      </c>
      <c r="I528">
        <f t="shared" si="24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1">
        <f t="shared" si="25"/>
        <v>42364.25</v>
      </c>
      <c r="T528" s="11">
        <f t="shared" si="26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>(Table1[[#This Row],[pledged]]/Table1[[#This Row],[goal]])*100</f>
        <v>99.619450317124731</v>
      </c>
      <c r="G529" t="s">
        <v>14</v>
      </c>
      <c r="H529">
        <v>6080</v>
      </c>
      <c r="I529">
        <f t="shared" si="24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1">
        <f t="shared" si="25"/>
        <v>42405.25</v>
      </c>
      <c r="T529" s="11">
        <f t="shared" si="26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>(Table1[[#This Row],[pledged]]/Table1[[#This Row],[goal]])*100</f>
        <v>80.300000000000011</v>
      </c>
      <c r="G530" t="s">
        <v>14</v>
      </c>
      <c r="H530">
        <v>80</v>
      </c>
      <c r="I530">
        <f t="shared" si="24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1">
        <f t="shared" si="25"/>
        <v>41601.25</v>
      </c>
      <c r="T530" s="11">
        <f t="shared" si="26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>(Table1[[#This Row],[pledged]]/Table1[[#This Row],[goal]])*100</f>
        <v>11.254901960784313</v>
      </c>
      <c r="G531" t="s">
        <v>14</v>
      </c>
      <c r="H531">
        <v>9</v>
      </c>
      <c r="I531">
        <f t="shared" si="24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1">
        <f t="shared" si="25"/>
        <v>41769.208333333336</v>
      </c>
      <c r="T531" s="11">
        <f t="shared" si="26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>(Table1[[#This Row],[pledged]]/Table1[[#This Row],[goal]])*100</f>
        <v>91.740952380952379</v>
      </c>
      <c r="G532" t="s">
        <v>14</v>
      </c>
      <c r="H532">
        <v>1784</v>
      </c>
      <c r="I532">
        <f t="shared" si="24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1">
        <f t="shared" si="25"/>
        <v>40421.208333333336</v>
      </c>
      <c r="T532" s="11">
        <f t="shared" si="26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>(Table1[[#This Row],[pledged]]/Table1[[#This Row],[goal]])*100</f>
        <v>95.521156936261391</v>
      </c>
      <c r="G533" t="s">
        <v>47</v>
      </c>
      <c r="H533">
        <v>3640</v>
      </c>
      <c r="I533">
        <f t="shared" si="24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1">
        <f t="shared" si="25"/>
        <v>41589.25</v>
      </c>
      <c r="T533" s="11">
        <f t="shared" si="26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>(Table1[[#This Row],[pledged]]/Table1[[#This Row],[goal]])*100</f>
        <v>502.87499999999994</v>
      </c>
      <c r="G534" t="s">
        <v>20</v>
      </c>
      <c r="H534">
        <v>126</v>
      </c>
      <c r="I534">
        <f t="shared" si="24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1">
        <f t="shared" si="25"/>
        <v>43125.25</v>
      </c>
      <c r="T534" s="11">
        <f t="shared" si="26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>(Table1[[#This Row],[pledged]]/Table1[[#This Row],[goal]])*100</f>
        <v>159.24394463667818</v>
      </c>
      <c r="G535" t="s">
        <v>20</v>
      </c>
      <c r="H535">
        <v>2218</v>
      </c>
      <c r="I535">
        <f t="shared" si="24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1">
        <f t="shared" si="25"/>
        <v>41479.208333333336</v>
      </c>
      <c r="T535" s="11">
        <f t="shared" si="26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>(Table1[[#This Row],[pledged]]/Table1[[#This Row],[goal]])*100</f>
        <v>15.022446689113355</v>
      </c>
      <c r="G536" t="s">
        <v>14</v>
      </c>
      <c r="H536">
        <v>243</v>
      </c>
      <c r="I536">
        <f t="shared" si="24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1">
        <f t="shared" si="25"/>
        <v>43329.208333333328</v>
      </c>
      <c r="T536" s="11">
        <f t="shared" si="26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>(Table1[[#This Row],[pledged]]/Table1[[#This Row],[goal]])*100</f>
        <v>482.03846153846149</v>
      </c>
      <c r="G537" t="s">
        <v>20</v>
      </c>
      <c r="H537">
        <v>202</v>
      </c>
      <c r="I537">
        <f t="shared" si="24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1">
        <f t="shared" si="25"/>
        <v>43259.208333333328</v>
      </c>
      <c r="T537" s="11">
        <f t="shared" si="26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>(Table1[[#This Row],[pledged]]/Table1[[#This Row],[goal]])*100</f>
        <v>149.96938775510205</v>
      </c>
      <c r="G538" t="s">
        <v>20</v>
      </c>
      <c r="H538">
        <v>140</v>
      </c>
      <c r="I538">
        <f t="shared" si="24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1">
        <f t="shared" si="25"/>
        <v>40414.208333333336</v>
      </c>
      <c r="T538" s="11">
        <f t="shared" si="26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>(Table1[[#This Row],[pledged]]/Table1[[#This Row],[goal]])*100</f>
        <v>117.22156398104266</v>
      </c>
      <c r="G539" t="s">
        <v>20</v>
      </c>
      <c r="H539">
        <v>1052</v>
      </c>
      <c r="I539">
        <f t="shared" si="24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1">
        <f t="shared" si="25"/>
        <v>43342.208333333328</v>
      </c>
      <c r="T539" s="11">
        <f t="shared" si="26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>(Table1[[#This Row],[pledged]]/Table1[[#This Row],[goal]])*100</f>
        <v>37.695968274950431</v>
      </c>
      <c r="G540" t="s">
        <v>14</v>
      </c>
      <c r="H540">
        <v>1296</v>
      </c>
      <c r="I540">
        <f t="shared" si="24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1">
        <f t="shared" si="25"/>
        <v>41539.208333333336</v>
      </c>
      <c r="T540" s="11">
        <f t="shared" si="26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>(Table1[[#This Row],[pledged]]/Table1[[#This Row],[goal]])*100</f>
        <v>72.653061224489804</v>
      </c>
      <c r="G541" t="s">
        <v>14</v>
      </c>
      <c r="H541">
        <v>77</v>
      </c>
      <c r="I541">
        <f t="shared" si="24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1">
        <f t="shared" si="25"/>
        <v>43647.208333333328</v>
      </c>
      <c r="T541" s="11">
        <f t="shared" si="26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>(Table1[[#This Row],[pledged]]/Table1[[#This Row],[goal]])*100</f>
        <v>265.98113207547169</v>
      </c>
      <c r="G542" t="s">
        <v>20</v>
      </c>
      <c r="H542">
        <v>247</v>
      </c>
      <c r="I542">
        <f t="shared" si="24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1">
        <f t="shared" si="25"/>
        <v>43225.208333333328</v>
      </c>
      <c r="T542" s="11">
        <f t="shared" si="26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>(Table1[[#This Row],[pledged]]/Table1[[#This Row],[goal]])*100</f>
        <v>24.205617977528089</v>
      </c>
      <c r="G543" t="s">
        <v>14</v>
      </c>
      <c r="H543">
        <v>395</v>
      </c>
      <c r="I543">
        <f t="shared" si="24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1">
        <f t="shared" si="25"/>
        <v>42165.208333333328</v>
      </c>
      <c r="T543" s="11">
        <f t="shared" si="26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>(Table1[[#This Row],[pledged]]/Table1[[#This Row],[goal]])*100</f>
        <v>2.5064935064935066</v>
      </c>
      <c r="G544" t="s">
        <v>14</v>
      </c>
      <c r="H544">
        <v>49</v>
      </c>
      <c r="I544">
        <f t="shared" si="24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1">
        <f t="shared" si="25"/>
        <v>42391.25</v>
      </c>
      <c r="T544" s="11">
        <f t="shared" si="26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>(Table1[[#This Row],[pledged]]/Table1[[#This Row],[goal]])*100</f>
        <v>16.329799764428738</v>
      </c>
      <c r="G545" t="s">
        <v>14</v>
      </c>
      <c r="H545">
        <v>180</v>
      </c>
      <c r="I545">
        <f t="shared" si="24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1">
        <f t="shared" si="25"/>
        <v>41528.208333333336</v>
      </c>
      <c r="T545" s="11">
        <f t="shared" si="26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>(Table1[[#This Row],[pledged]]/Table1[[#This Row],[goal]])*100</f>
        <v>276.5</v>
      </c>
      <c r="G546" t="s">
        <v>20</v>
      </c>
      <c r="H546">
        <v>84</v>
      </c>
      <c r="I546">
        <f t="shared" si="24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1">
        <f t="shared" si="25"/>
        <v>42377.25</v>
      </c>
      <c r="T546" s="11">
        <f t="shared" si="26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>(Table1[[#This Row],[pledged]]/Table1[[#This Row],[goal]])*100</f>
        <v>88.803571428571431</v>
      </c>
      <c r="G547" t="s">
        <v>14</v>
      </c>
      <c r="H547">
        <v>2690</v>
      </c>
      <c r="I547">
        <f t="shared" si="24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1">
        <f t="shared" si="25"/>
        <v>43824.25</v>
      </c>
      <c r="T547" s="11">
        <f t="shared" si="26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>(Table1[[#This Row],[pledged]]/Table1[[#This Row],[goal]])*100</f>
        <v>163.57142857142856</v>
      </c>
      <c r="G548" t="s">
        <v>20</v>
      </c>
      <c r="H548">
        <v>88</v>
      </c>
      <c r="I548">
        <f t="shared" si="24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1">
        <f t="shared" si="25"/>
        <v>43360.208333333328</v>
      </c>
      <c r="T548" s="11">
        <f t="shared" si="26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>(Table1[[#This Row],[pledged]]/Table1[[#This Row],[goal]])*100</f>
        <v>969</v>
      </c>
      <c r="G549" t="s">
        <v>20</v>
      </c>
      <c r="H549">
        <v>156</v>
      </c>
      <c r="I549">
        <f t="shared" si="24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1">
        <f t="shared" si="25"/>
        <v>42029.25</v>
      </c>
      <c r="T549" s="11">
        <f t="shared" si="26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>(Table1[[#This Row],[pledged]]/Table1[[#This Row],[goal]])*100</f>
        <v>270.91376701966715</v>
      </c>
      <c r="G550" t="s">
        <v>20</v>
      </c>
      <c r="H550">
        <v>2985</v>
      </c>
      <c r="I550">
        <f t="shared" si="24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1">
        <f t="shared" si="25"/>
        <v>42461.208333333328</v>
      </c>
      <c r="T550" s="11">
        <f t="shared" si="26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>(Table1[[#This Row],[pledged]]/Table1[[#This Row],[goal]])*100</f>
        <v>284.21355932203392</v>
      </c>
      <c r="G551" t="s">
        <v>20</v>
      </c>
      <c r="H551">
        <v>762</v>
      </c>
      <c r="I551">
        <f t="shared" si="24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1">
        <f t="shared" si="25"/>
        <v>41422.208333333336</v>
      </c>
      <c r="T551" s="11">
        <f t="shared" si="26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>(Table1[[#This Row],[pledged]]/Table1[[#This Row],[goal]])*100</f>
        <v>4</v>
      </c>
      <c r="G552" t="s">
        <v>74</v>
      </c>
      <c r="H552">
        <v>1</v>
      </c>
      <c r="I552">
        <f t="shared" si="24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1">
        <f t="shared" si="25"/>
        <v>40968.25</v>
      </c>
      <c r="T552" s="11">
        <f t="shared" si="26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>(Table1[[#This Row],[pledged]]/Table1[[#This Row],[goal]])*100</f>
        <v>58.6329816768462</v>
      </c>
      <c r="G553" t="s">
        <v>14</v>
      </c>
      <c r="H553">
        <v>2779</v>
      </c>
      <c r="I553">
        <f t="shared" si="24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1">
        <f t="shared" si="25"/>
        <v>41993.25</v>
      </c>
      <c r="T553" s="11">
        <f t="shared" si="26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>(Table1[[#This Row],[pledged]]/Table1[[#This Row],[goal]])*100</f>
        <v>98.51111111111112</v>
      </c>
      <c r="G554" t="s">
        <v>14</v>
      </c>
      <c r="H554">
        <v>92</v>
      </c>
      <c r="I554">
        <f t="shared" si="24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1">
        <f t="shared" si="25"/>
        <v>42700.25</v>
      </c>
      <c r="T554" s="11">
        <f t="shared" si="26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>(Table1[[#This Row],[pledged]]/Table1[[#This Row],[goal]])*100</f>
        <v>43.975381008206334</v>
      </c>
      <c r="G555" t="s">
        <v>14</v>
      </c>
      <c r="H555">
        <v>1028</v>
      </c>
      <c r="I555">
        <f t="shared" si="24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1">
        <f t="shared" si="25"/>
        <v>40545.25</v>
      </c>
      <c r="T555" s="11">
        <f t="shared" si="26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>(Table1[[#This Row],[pledged]]/Table1[[#This Row],[goal]])*100</f>
        <v>151.66315789473683</v>
      </c>
      <c r="G556" t="s">
        <v>20</v>
      </c>
      <c r="H556">
        <v>554</v>
      </c>
      <c r="I556">
        <f t="shared" si="24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1">
        <f t="shared" si="25"/>
        <v>42723.25</v>
      </c>
      <c r="T556" s="11">
        <f t="shared" si="26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>(Table1[[#This Row],[pledged]]/Table1[[#This Row],[goal]])*100</f>
        <v>223.63492063492063</v>
      </c>
      <c r="G557" t="s">
        <v>20</v>
      </c>
      <c r="H557">
        <v>135</v>
      </c>
      <c r="I557">
        <f t="shared" si="24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1">
        <f t="shared" si="25"/>
        <v>41731.208333333336</v>
      </c>
      <c r="T557" s="11">
        <f t="shared" si="26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>(Table1[[#This Row],[pledged]]/Table1[[#This Row],[goal]])*100</f>
        <v>239.75</v>
      </c>
      <c r="G558" t="s">
        <v>20</v>
      </c>
      <c r="H558">
        <v>122</v>
      </c>
      <c r="I558">
        <f t="shared" si="24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1">
        <f t="shared" si="25"/>
        <v>40792.208333333336</v>
      </c>
      <c r="T558" s="11">
        <f t="shared" si="26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>(Table1[[#This Row],[pledged]]/Table1[[#This Row],[goal]])*100</f>
        <v>199.33333333333334</v>
      </c>
      <c r="G559" t="s">
        <v>20</v>
      </c>
      <c r="H559">
        <v>221</v>
      </c>
      <c r="I559">
        <f t="shared" si="24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1">
        <f t="shared" si="25"/>
        <v>42279.208333333328</v>
      </c>
      <c r="T559" s="11">
        <f t="shared" si="26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>(Table1[[#This Row],[pledged]]/Table1[[#This Row],[goal]])*100</f>
        <v>137.34482758620689</v>
      </c>
      <c r="G560" t="s">
        <v>20</v>
      </c>
      <c r="H560">
        <v>126</v>
      </c>
      <c r="I560">
        <f t="shared" si="24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1">
        <f t="shared" si="25"/>
        <v>42424.25</v>
      </c>
      <c r="T560" s="11">
        <f t="shared" si="26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>(Table1[[#This Row],[pledged]]/Table1[[#This Row],[goal]])*100</f>
        <v>100.9696106362773</v>
      </c>
      <c r="G561" t="s">
        <v>20</v>
      </c>
      <c r="H561">
        <v>1022</v>
      </c>
      <c r="I561">
        <f t="shared" si="24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1">
        <f t="shared" si="25"/>
        <v>42584.208333333328</v>
      </c>
      <c r="T561" s="11">
        <f t="shared" si="26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>(Table1[[#This Row],[pledged]]/Table1[[#This Row],[goal]])*100</f>
        <v>794.16</v>
      </c>
      <c r="G562" t="s">
        <v>20</v>
      </c>
      <c r="H562">
        <v>3177</v>
      </c>
      <c r="I562">
        <f t="shared" si="24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1">
        <f t="shared" si="25"/>
        <v>40865.25</v>
      </c>
      <c r="T562" s="11">
        <f t="shared" si="26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>(Table1[[#This Row],[pledged]]/Table1[[#This Row],[goal]])*100</f>
        <v>369.7</v>
      </c>
      <c r="G563" t="s">
        <v>20</v>
      </c>
      <c r="H563">
        <v>198</v>
      </c>
      <c r="I563">
        <f t="shared" si="24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1">
        <f t="shared" si="25"/>
        <v>40833.208333333336</v>
      </c>
      <c r="T563" s="11">
        <f t="shared" si="26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>(Table1[[#This Row],[pledged]]/Table1[[#This Row],[goal]])*100</f>
        <v>12.818181818181817</v>
      </c>
      <c r="G564" t="s">
        <v>14</v>
      </c>
      <c r="H564">
        <v>26</v>
      </c>
      <c r="I564">
        <f t="shared" si="24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1">
        <f t="shared" si="25"/>
        <v>43536.208333333328</v>
      </c>
      <c r="T564" s="11">
        <f t="shared" si="26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>(Table1[[#This Row],[pledged]]/Table1[[#This Row],[goal]])*100</f>
        <v>138.02702702702703</v>
      </c>
      <c r="G565" t="s">
        <v>20</v>
      </c>
      <c r="H565">
        <v>85</v>
      </c>
      <c r="I565">
        <f t="shared" si="24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1">
        <f t="shared" si="25"/>
        <v>43417.25</v>
      </c>
      <c r="T565" s="11">
        <f t="shared" si="26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>(Table1[[#This Row],[pledged]]/Table1[[#This Row],[goal]])*100</f>
        <v>83.813278008298752</v>
      </c>
      <c r="G566" t="s">
        <v>14</v>
      </c>
      <c r="H566">
        <v>1790</v>
      </c>
      <c r="I566">
        <f t="shared" si="24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1">
        <f t="shared" si="25"/>
        <v>42078.208333333328</v>
      </c>
      <c r="T566" s="11">
        <f t="shared" si="26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>(Table1[[#This Row],[pledged]]/Table1[[#This Row],[goal]])*100</f>
        <v>204.60063224446787</v>
      </c>
      <c r="G567" t="s">
        <v>20</v>
      </c>
      <c r="H567">
        <v>3596</v>
      </c>
      <c r="I567">
        <f t="shared" si="24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1">
        <f t="shared" si="25"/>
        <v>40862.25</v>
      </c>
      <c r="T567" s="11">
        <f t="shared" si="26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>(Table1[[#This Row],[pledged]]/Table1[[#This Row],[goal]])*100</f>
        <v>44.344086021505376</v>
      </c>
      <c r="G568" t="s">
        <v>14</v>
      </c>
      <c r="H568">
        <v>37</v>
      </c>
      <c r="I568">
        <f t="shared" si="24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1">
        <f t="shared" si="25"/>
        <v>42424.25</v>
      </c>
      <c r="T568" s="11">
        <f t="shared" si="26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>(Table1[[#This Row],[pledged]]/Table1[[#This Row],[goal]])*100</f>
        <v>218.60294117647058</v>
      </c>
      <c r="G569" t="s">
        <v>20</v>
      </c>
      <c r="H569">
        <v>244</v>
      </c>
      <c r="I569">
        <f t="shared" si="24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1">
        <f t="shared" si="25"/>
        <v>41830.208333333336</v>
      </c>
      <c r="T569" s="11">
        <f t="shared" si="26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>(Table1[[#This Row],[pledged]]/Table1[[#This Row],[goal]])*100</f>
        <v>186.03314917127071</v>
      </c>
      <c r="G570" t="s">
        <v>20</v>
      </c>
      <c r="H570">
        <v>5180</v>
      </c>
      <c r="I570">
        <f t="shared" si="24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1">
        <f t="shared" si="25"/>
        <v>40374.208333333336</v>
      </c>
      <c r="T570" s="11">
        <f t="shared" si="26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>(Table1[[#This Row],[pledged]]/Table1[[#This Row],[goal]])*100</f>
        <v>237.33830845771143</v>
      </c>
      <c r="G571" t="s">
        <v>20</v>
      </c>
      <c r="H571">
        <v>589</v>
      </c>
      <c r="I571">
        <f t="shared" si="24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1">
        <f t="shared" si="25"/>
        <v>40554.25</v>
      </c>
      <c r="T571" s="11">
        <f t="shared" si="26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>(Table1[[#This Row],[pledged]]/Table1[[#This Row],[goal]])*100</f>
        <v>305.65384615384613</v>
      </c>
      <c r="G572" t="s">
        <v>20</v>
      </c>
      <c r="H572">
        <v>2725</v>
      </c>
      <c r="I572">
        <f t="shared" si="24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1">
        <f t="shared" si="25"/>
        <v>41993.25</v>
      </c>
      <c r="T572" s="11">
        <f t="shared" si="26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>(Table1[[#This Row],[pledged]]/Table1[[#This Row],[goal]])*100</f>
        <v>94.142857142857139</v>
      </c>
      <c r="G573" t="s">
        <v>14</v>
      </c>
      <c r="H573">
        <v>35</v>
      </c>
      <c r="I573">
        <f t="shared" si="24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1">
        <f t="shared" si="25"/>
        <v>42174.208333333328</v>
      </c>
      <c r="T573" s="11">
        <f t="shared" si="26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>(Table1[[#This Row],[pledged]]/Table1[[#This Row],[goal]])*100</f>
        <v>54.400000000000006</v>
      </c>
      <c r="G574" t="s">
        <v>74</v>
      </c>
      <c r="H574">
        <v>94</v>
      </c>
      <c r="I574">
        <f t="shared" si="24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1">
        <f t="shared" si="25"/>
        <v>42275.208333333328</v>
      </c>
      <c r="T574" s="11">
        <f t="shared" si="26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>(Table1[[#This Row],[pledged]]/Table1[[#This Row],[goal]])*100</f>
        <v>111.88059701492537</v>
      </c>
      <c r="G575" t="s">
        <v>20</v>
      </c>
      <c r="H575">
        <v>300</v>
      </c>
      <c r="I575">
        <f t="shared" si="24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1">
        <f t="shared" si="25"/>
        <v>41761.208333333336</v>
      </c>
      <c r="T575" s="11">
        <f t="shared" si="26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>(Table1[[#This Row],[pledged]]/Table1[[#This Row],[goal]])*100</f>
        <v>369.14814814814815</v>
      </c>
      <c r="G576" t="s">
        <v>20</v>
      </c>
      <c r="H576">
        <v>144</v>
      </c>
      <c r="I576">
        <f t="shared" si="24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1">
        <f t="shared" si="25"/>
        <v>43806.25</v>
      </c>
      <c r="T576" s="11">
        <f t="shared" si="26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>(Table1[[#This Row],[pledged]]/Table1[[#This Row],[goal]])*100</f>
        <v>62.930372148859547</v>
      </c>
      <c r="G577" t="s">
        <v>14</v>
      </c>
      <c r="H577">
        <v>558</v>
      </c>
      <c r="I577">
        <f t="shared" si="24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1">
        <f t="shared" si="25"/>
        <v>41779.208333333336</v>
      </c>
      <c r="T577" s="11">
        <f t="shared" si="26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>(Table1[[#This Row],[pledged]]/Table1[[#This Row],[goal]])*100</f>
        <v>64.927835051546396</v>
      </c>
      <c r="G578" t="s">
        <v>14</v>
      </c>
      <c r="H578">
        <v>64</v>
      </c>
      <c r="I578">
        <f t="shared" ref="I578:I641" si="27">IF(H578=0, 0, ROUND(E578/H578,2))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1">
        <f t="shared" ref="S578:S641" si="28">(((L578/60)/60)/24)+DATE(1970,1,1)</f>
        <v>43040.208333333328</v>
      </c>
      <c r="T578" s="11">
        <f t="shared" ref="T578:T641" si="29">(((M578/60)/60)/24)+DATE(1970,1,1)</f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>(Table1[[#This Row],[pledged]]/Table1[[#This Row],[goal]])*100</f>
        <v>18.853658536585368</v>
      </c>
      <c r="G579" t="s">
        <v>74</v>
      </c>
      <c r="H579">
        <v>37</v>
      </c>
      <c r="I579">
        <f t="shared" si="27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1">
        <f t="shared" si="28"/>
        <v>40613.25</v>
      </c>
      <c r="T579" s="11">
        <f t="shared" si="29"/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>(Table1[[#This Row],[pledged]]/Table1[[#This Row],[goal]])*100</f>
        <v>16.754404145077721</v>
      </c>
      <c r="G580" t="s">
        <v>14</v>
      </c>
      <c r="H580">
        <v>245</v>
      </c>
      <c r="I580">
        <f t="shared" si="2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1">
        <f t="shared" si="28"/>
        <v>40878.25</v>
      </c>
      <c r="T580" s="11">
        <f t="shared" si="2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>(Table1[[#This Row],[pledged]]/Table1[[#This Row],[goal]])*100</f>
        <v>101.11290322580646</v>
      </c>
      <c r="G581" t="s">
        <v>20</v>
      </c>
      <c r="H581">
        <v>87</v>
      </c>
      <c r="I581">
        <f t="shared" si="2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1">
        <f t="shared" si="28"/>
        <v>40762.208333333336</v>
      </c>
      <c r="T581" s="11">
        <f t="shared" si="2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>(Table1[[#This Row],[pledged]]/Table1[[#This Row],[goal]])*100</f>
        <v>341.5022831050228</v>
      </c>
      <c r="G582" t="s">
        <v>20</v>
      </c>
      <c r="H582">
        <v>3116</v>
      </c>
      <c r="I582">
        <f t="shared" si="2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1">
        <f t="shared" si="28"/>
        <v>41696.25</v>
      </c>
      <c r="T582" s="11">
        <f t="shared" si="2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>(Table1[[#This Row],[pledged]]/Table1[[#This Row],[goal]])*100</f>
        <v>64.016666666666666</v>
      </c>
      <c r="G583" t="s">
        <v>14</v>
      </c>
      <c r="H583">
        <v>71</v>
      </c>
      <c r="I583">
        <f t="shared" si="2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1">
        <f t="shared" si="28"/>
        <v>40662.208333333336</v>
      </c>
      <c r="T583" s="11">
        <f t="shared" si="2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>(Table1[[#This Row],[pledged]]/Table1[[#This Row],[goal]])*100</f>
        <v>52.080459770114942</v>
      </c>
      <c r="G584" t="s">
        <v>14</v>
      </c>
      <c r="H584">
        <v>42</v>
      </c>
      <c r="I584">
        <f t="shared" si="2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1">
        <f t="shared" si="28"/>
        <v>42165.208333333328</v>
      </c>
      <c r="T584" s="11">
        <f t="shared" si="2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>(Table1[[#This Row],[pledged]]/Table1[[#This Row],[goal]])*100</f>
        <v>322.40211640211641</v>
      </c>
      <c r="G585" t="s">
        <v>20</v>
      </c>
      <c r="H585">
        <v>909</v>
      </c>
      <c r="I585">
        <f t="shared" si="2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1">
        <f t="shared" si="28"/>
        <v>40959.25</v>
      </c>
      <c r="T585" s="11">
        <f t="shared" si="2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>(Table1[[#This Row],[pledged]]/Table1[[#This Row],[goal]])*100</f>
        <v>119.50810185185186</v>
      </c>
      <c r="G586" t="s">
        <v>20</v>
      </c>
      <c r="H586">
        <v>1613</v>
      </c>
      <c r="I586">
        <f t="shared" si="2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1">
        <f t="shared" si="28"/>
        <v>41024.208333333336</v>
      </c>
      <c r="T586" s="11">
        <f t="shared" si="2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>(Table1[[#This Row],[pledged]]/Table1[[#This Row],[goal]])*100</f>
        <v>146.79775280898878</v>
      </c>
      <c r="G587" t="s">
        <v>20</v>
      </c>
      <c r="H587">
        <v>136</v>
      </c>
      <c r="I587">
        <f t="shared" si="2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1">
        <f t="shared" si="28"/>
        <v>40255.208333333336</v>
      </c>
      <c r="T587" s="11">
        <f t="shared" si="2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>(Table1[[#This Row],[pledged]]/Table1[[#This Row],[goal]])*100</f>
        <v>950.57142857142856</v>
      </c>
      <c r="G588" t="s">
        <v>20</v>
      </c>
      <c r="H588">
        <v>130</v>
      </c>
      <c r="I588">
        <f t="shared" si="2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1">
        <f t="shared" si="28"/>
        <v>40499.25</v>
      </c>
      <c r="T588" s="11">
        <f t="shared" si="2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>(Table1[[#This Row],[pledged]]/Table1[[#This Row],[goal]])*100</f>
        <v>72.893617021276597</v>
      </c>
      <c r="G589" t="s">
        <v>14</v>
      </c>
      <c r="H589">
        <v>156</v>
      </c>
      <c r="I589">
        <f t="shared" si="2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1">
        <f t="shared" si="28"/>
        <v>43484.25</v>
      </c>
      <c r="T589" s="11">
        <f t="shared" si="2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>(Table1[[#This Row],[pledged]]/Table1[[#This Row],[goal]])*100</f>
        <v>79.008248730964468</v>
      </c>
      <c r="G590" t="s">
        <v>14</v>
      </c>
      <c r="H590">
        <v>1368</v>
      </c>
      <c r="I590">
        <f t="shared" si="2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1">
        <f t="shared" si="28"/>
        <v>40262.208333333336</v>
      </c>
      <c r="T590" s="11">
        <f t="shared" si="2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>(Table1[[#This Row],[pledged]]/Table1[[#This Row],[goal]])*100</f>
        <v>64.721518987341781</v>
      </c>
      <c r="G591" t="s">
        <v>14</v>
      </c>
      <c r="H591">
        <v>102</v>
      </c>
      <c r="I591">
        <f t="shared" si="2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1">
        <f t="shared" si="28"/>
        <v>42190.208333333328</v>
      </c>
      <c r="T591" s="11">
        <f t="shared" si="2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>(Table1[[#This Row],[pledged]]/Table1[[#This Row],[goal]])*100</f>
        <v>82.028169014084511</v>
      </c>
      <c r="G592" t="s">
        <v>14</v>
      </c>
      <c r="H592">
        <v>86</v>
      </c>
      <c r="I592">
        <f t="shared" si="2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1">
        <f t="shared" si="28"/>
        <v>41994.25</v>
      </c>
      <c r="T592" s="11">
        <f t="shared" si="2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>(Table1[[#This Row],[pledged]]/Table1[[#This Row],[goal]])*100</f>
        <v>1037.6666666666667</v>
      </c>
      <c r="G593" t="s">
        <v>20</v>
      </c>
      <c r="H593">
        <v>102</v>
      </c>
      <c r="I593">
        <f t="shared" si="2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1">
        <f t="shared" si="28"/>
        <v>40373.208333333336</v>
      </c>
      <c r="T593" s="11">
        <f t="shared" si="2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>(Table1[[#This Row],[pledged]]/Table1[[#This Row],[goal]])*100</f>
        <v>12.910076530612244</v>
      </c>
      <c r="G594" t="s">
        <v>14</v>
      </c>
      <c r="H594">
        <v>253</v>
      </c>
      <c r="I594">
        <f t="shared" si="2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1">
        <f t="shared" si="28"/>
        <v>41789.208333333336</v>
      </c>
      <c r="T594" s="11">
        <f t="shared" si="2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>(Table1[[#This Row],[pledged]]/Table1[[#This Row],[goal]])*100</f>
        <v>154.84210526315789</v>
      </c>
      <c r="G595" t="s">
        <v>20</v>
      </c>
      <c r="H595">
        <v>4006</v>
      </c>
      <c r="I595">
        <f t="shared" si="2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1">
        <f t="shared" si="28"/>
        <v>41724.208333333336</v>
      </c>
      <c r="T595" s="11">
        <f t="shared" si="2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>(Table1[[#This Row],[pledged]]/Table1[[#This Row],[goal]])*100</f>
        <v>7.0991735537190088</v>
      </c>
      <c r="G596" t="s">
        <v>14</v>
      </c>
      <c r="H596">
        <v>157</v>
      </c>
      <c r="I596">
        <f t="shared" si="2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1">
        <f t="shared" si="28"/>
        <v>42548.208333333328</v>
      </c>
      <c r="T596" s="11">
        <f t="shared" si="2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>(Table1[[#This Row],[pledged]]/Table1[[#This Row],[goal]])*100</f>
        <v>208.52773826458036</v>
      </c>
      <c r="G597" t="s">
        <v>20</v>
      </c>
      <c r="H597">
        <v>1629</v>
      </c>
      <c r="I597">
        <f t="shared" si="2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1">
        <f t="shared" si="28"/>
        <v>40253.208333333336</v>
      </c>
      <c r="T597" s="11">
        <f t="shared" si="2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>(Table1[[#This Row],[pledged]]/Table1[[#This Row],[goal]])*100</f>
        <v>99.683544303797461</v>
      </c>
      <c r="G598" t="s">
        <v>14</v>
      </c>
      <c r="H598">
        <v>183</v>
      </c>
      <c r="I598">
        <f t="shared" si="2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1">
        <f t="shared" si="28"/>
        <v>42434.25</v>
      </c>
      <c r="T598" s="11">
        <f t="shared" si="2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>(Table1[[#This Row],[pledged]]/Table1[[#This Row],[goal]])*100</f>
        <v>201.59756097560978</v>
      </c>
      <c r="G599" t="s">
        <v>20</v>
      </c>
      <c r="H599">
        <v>2188</v>
      </c>
      <c r="I599">
        <f t="shared" si="2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1">
        <f t="shared" si="28"/>
        <v>43786.25</v>
      </c>
      <c r="T599" s="11">
        <f t="shared" si="2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>(Table1[[#This Row],[pledged]]/Table1[[#This Row],[goal]])*100</f>
        <v>162.09032258064516</v>
      </c>
      <c r="G600" t="s">
        <v>20</v>
      </c>
      <c r="H600">
        <v>2409</v>
      </c>
      <c r="I600">
        <f t="shared" si="2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1">
        <f t="shared" si="28"/>
        <v>40344.208333333336</v>
      </c>
      <c r="T600" s="11">
        <f t="shared" si="2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>(Table1[[#This Row],[pledged]]/Table1[[#This Row],[goal]])*100</f>
        <v>3.6436208125445471</v>
      </c>
      <c r="G601" t="s">
        <v>14</v>
      </c>
      <c r="H601">
        <v>82</v>
      </c>
      <c r="I601">
        <f t="shared" si="2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1">
        <f t="shared" si="28"/>
        <v>42047.25</v>
      </c>
      <c r="T601" s="11">
        <f t="shared" si="2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>(Table1[[#This Row],[pledged]]/Table1[[#This Row],[goal]])*100</f>
        <v>5</v>
      </c>
      <c r="G602" t="s">
        <v>14</v>
      </c>
      <c r="H602">
        <v>1</v>
      </c>
      <c r="I602">
        <f t="shared" si="2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1">
        <f t="shared" si="28"/>
        <v>41485.208333333336</v>
      </c>
      <c r="T602" s="11">
        <f t="shared" si="2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>(Table1[[#This Row],[pledged]]/Table1[[#This Row],[goal]])*100</f>
        <v>206.63492063492063</v>
      </c>
      <c r="G603" t="s">
        <v>20</v>
      </c>
      <c r="H603">
        <v>194</v>
      </c>
      <c r="I603">
        <f t="shared" si="2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1">
        <f t="shared" si="28"/>
        <v>41789.208333333336</v>
      </c>
      <c r="T603" s="11">
        <f t="shared" si="2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>(Table1[[#This Row],[pledged]]/Table1[[#This Row],[goal]])*100</f>
        <v>128.23628691983123</v>
      </c>
      <c r="G604" t="s">
        <v>20</v>
      </c>
      <c r="H604">
        <v>1140</v>
      </c>
      <c r="I604">
        <f t="shared" si="2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1">
        <f t="shared" si="28"/>
        <v>42160.208333333328</v>
      </c>
      <c r="T604" s="11">
        <f t="shared" si="2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>(Table1[[#This Row],[pledged]]/Table1[[#This Row],[goal]])*100</f>
        <v>119.66037735849055</v>
      </c>
      <c r="G605" t="s">
        <v>20</v>
      </c>
      <c r="H605">
        <v>102</v>
      </c>
      <c r="I605">
        <f t="shared" si="2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1">
        <f t="shared" si="28"/>
        <v>43573.208333333328</v>
      </c>
      <c r="T605" s="11">
        <f t="shared" si="2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>(Table1[[#This Row],[pledged]]/Table1[[#This Row],[goal]])*100</f>
        <v>170.73055242390078</v>
      </c>
      <c r="G606" t="s">
        <v>20</v>
      </c>
      <c r="H606">
        <v>2857</v>
      </c>
      <c r="I606">
        <f t="shared" si="2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1">
        <f t="shared" si="28"/>
        <v>40565.25</v>
      </c>
      <c r="T606" s="11">
        <f t="shared" si="2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>(Table1[[#This Row],[pledged]]/Table1[[#This Row],[goal]])*100</f>
        <v>187.21212121212122</v>
      </c>
      <c r="G607" t="s">
        <v>20</v>
      </c>
      <c r="H607">
        <v>107</v>
      </c>
      <c r="I607">
        <f t="shared" si="2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1">
        <f t="shared" si="28"/>
        <v>42280.208333333328</v>
      </c>
      <c r="T607" s="11">
        <f t="shared" si="2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>(Table1[[#This Row],[pledged]]/Table1[[#This Row],[goal]])*100</f>
        <v>188.38235294117646</v>
      </c>
      <c r="G608" t="s">
        <v>20</v>
      </c>
      <c r="H608">
        <v>160</v>
      </c>
      <c r="I608">
        <f t="shared" si="2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1">
        <f t="shared" si="28"/>
        <v>42436.25</v>
      </c>
      <c r="T608" s="11">
        <f t="shared" si="2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>(Table1[[#This Row],[pledged]]/Table1[[#This Row],[goal]])*100</f>
        <v>131.29869186046511</v>
      </c>
      <c r="G609" t="s">
        <v>20</v>
      </c>
      <c r="H609">
        <v>2230</v>
      </c>
      <c r="I609">
        <f t="shared" si="2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1">
        <f t="shared" si="28"/>
        <v>41721.208333333336</v>
      </c>
      <c r="T609" s="11">
        <f t="shared" si="2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>(Table1[[#This Row],[pledged]]/Table1[[#This Row],[goal]])*100</f>
        <v>283.97435897435901</v>
      </c>
      <c r="G610" t="s">
        <v>20</v>
      </c>
      <c r="H610">
        <v>316</v>
      </c>
      <c r="I610">
        <f t="shared" si="2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1">
        <f t="shared" si="28"/>
        <v>43530.25</v>
      </c>
      <c r="T610" s="11">
        <f t="shared" si="2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>(Table1[[#This Row],[pledged]]/Table1[[#This Row],[goal]])*100</f>
        <v>120.41999999999999</v>
      </c>
      <c r="G611" t="s">
        <v>20</v>
      </c>
      <c r="H611">
        <v>117</v>
      </c>
      <c r="I611">
        <f t="shared" si="2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1">
        <f t="shared" si="28"/>
        <v>43481.25</v>
      </c>
      <c r="T611" s="11">
        <f t="shared" si="2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>(Table1[[#This Row],[pledged]]/Table1[[#This Row],[goal]])*100</f>
        <v>419.0560747663551</v>
      </c>
      <c r="G612" t="s">
        <v>20</v>
      </c>
      <c r="H612">
        <v>6406</v>
      </c>
      <c r="I612">
        <f t="shared" si="2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1">
        <f t="shared" si="28"/>
        <v>41259.25</v>
      </c>
      <c r="T612" s="11">
        <f t="shared" si="2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>(Table1[[#This Row],[pledged]]/Table1[[#This Row],[goal]])*100</f>
        <v>13.853658536585368</v>
      </c>
      <c r="G613" t="s">
        <v>74</v>
      </c>
      <c r="H613">
        <v>15</v>
      </c>
      <c r="I613">
        <f t="shared" si="2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1">
        <f t="shared" si="28"/>
        <v>41480.208333333336</v>
      </c>
      <c r="T613" s="11">
        <f t="shared" si="2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>(Table1[[#This Row],[pledged]]/Table1[[#This Row],[goal]])*100</f>
        <v>139.43548387096774</v>
      </c>
      <c r="G614" t="s">
        <v>20</v>
      </c>
      <c r="H614">
        <v>192</v>
      </c>
      <c r="I614">
        <f t="shared" si="2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1">
        <f t="shared" si="28"/>
        <v>40474.208333333336</v>
      </c>
      <c r="T614" s="11">
        <f t="shared" si="2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>(Table1[[#This Row],[pledged]]/Table1[[#This Row],[goal]])*100</f>
        <v>174</v>
      </c>
      <c r="G615" t="s">
        <v>20</v>
      </c>
      <c r="H615">
        <v>26</v>
      </c>
      <c r="I615">
        <f t="shared" si="2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1">
        <f t="shared" si="28"/>
        <v>42973.208333333328</v>
      </c>
      <c r="T615" s="11">
        <f t="shared" si="2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>(Table1[[#This Row],[pledged]]/Table1[[#This Row],[goal]])*100</f>
        <v>155.49056603773585</v>
      </c>
      <c r="G616" t="s">
        <v>20</v>
      </c>
      <c r="H616">
        <v>723</v>
      </c>
      <c r="I616">
        <f t="shared" si="2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1">
        <f t="shared" si="28"/>
        <v>42746.25</v>
      </c>
      <c r="T616" s="11">
        <f t="shared" si="2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>(Table1[[#This Row],[pledged]]/Table1[[#This Row],[goal]])*100</f>
        <v>170.44705882352943</v>
      </c>
      <c r="G617" t="s">
        <v>20</v>
      </c>
      <c r="H617">
        <v>170</v>
      </c>
      <c r="I617">
        <f t="shared" si="2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1">
        <f t="shared" si="28"/>
        <v>42489.208333333328</v>
      </c>
      <c r="T617" s="11">
        <f t="shared" si="2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>(Table1[[#This Row],[pledged]]/Table1[[#This Row],[goal]])*100</f>
        <v>189.515625</v>
      </c>
      <c r="G618" t="s">
        <v>20</v>
      </c>
      <c r="H618">
        <v>238</v>
      </c>
      <c r="I618">
        <f t="shared" si="2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1">
        <f t="shared" si="28"/>
        <v>41537.208333333336</v>
      </c>
      <c r="T618" s="11">
        <f t="shared" si="2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>(Table1[[#This Row],[pledged]]/Table1[[#This Row],[goal]])*100</f>
        <v>249.71428571428572</v>
      </c>
      <c r="G619" t="s">
        <v>20</v>
      </c>
      <c r="H619">
        <v>55</v>
      </c>
      <c r="I619">
        <f t="shared" si="2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1">
        <f t="shared" si="28"/>
        <v>41794.208333333336</v>
      </c>
      <c r="T619" s="11">
        <f t="shared" si="2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>(Table1[[#This Row],[pledged]]/Table1[[#This Row],[goal]])*100</f>
        <v>48.860523665659613</v>
      </c>
      <c r="G620" t="s">
        <v>14</v>
      </c>
      <c r="H620">
        <v>1198</v>
      </c>
      <c r="I620">
        <f t="shared" si="2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1">
        <f t="shared" si="28"/>
        <v>41396.208333333336</v>
      </c>
      <c r="T620" s="11">
        <f t="shared" si="2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>(Table1[[#This Row],[pledged]]/Table1[[#This Row],[goal]])*100</f>
        <v>28.461970393057683</v>
      </c>
      <c r="G621" t="s">
        <v>14</v>
      </c>
      <c r="H621">
        <v>648</v>
      </c>
      <c r="I621">
        <f t="shared" si="2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1">
        <f t="shared" si="28"/>
        <v>40669.208333333336</v>
      </c>
      <c r="T621" s="11">
        <f t="shared" si="2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>(Table1[[#This Row],[pledged]]/Table1[[#This Row],[goal]])*100</f>
        <v>268.02325581395348</v>
      </c>
      <c r="G622" t="s">
        <v>20</v>
      </c>
      <c r="H622">
        <v>128</v>
      </c>
      <c r="I622">
        <f t="shared" si="2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1">
        <f t="shared" si="28"/>
        <v>42559.208333333328</v>
      </c>
      <c r="T622" s="11">
        <f t="shared" si="2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>(Table1[[#This Row],[pledged]]/Table1[[#This Row],[goal]])*100</f>
        <v>619.80078125</v>
      </c>
      <c r="G623" t="s">
        <v>20</v>
      </c>
      <c r="H623">
        <v>2144</v>
      </c>
      <c r="I623">
        <f t="shared" si="2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1">
        <f t="shared" si="28"/>
        <v>42626.208333333328</v>
      </c>
      <c r="T623" s="11">
        <f t="shared" si="2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>(Table1[[#This Row],[pledged]]/Table1[[#This Row],[goal]])*100</f>
        <v>3.1301587301587301</v>
      </c>
      <c r="G624" t="s">
        <v>14</v>
      </c>
      <c r="H624">
        <v>64</v>
      </c>
      <c r="I624">
        <f t="shared" si="2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1">
        <f t="shared" si="28"/>
        <v>43205.208333333328</v>
      </c>
      <c r="T624" s="11">
        <f t="shared" si="2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>(Table1[[#This Row],[pledged]]/Table1[[#This Row],[goal]])*100</f>
        <v>159.92152704135739</v>
      </c>
      <c r="G625" t="s">
        <v>20</v>
      </c>
      <c r="H625">
        <v>2693</v>
      </c>
      <c r="I625">
        <f t="shared" si="2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1">
        <f t="shared" si="28"/>
        <v>42201.208333333328</v>
      </c>
      <c r="T625" s="11">
        <f t="shared" si="2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>(Table1[[#This Row],[pledged]]/Table1[[#This Row],[goal]])*100</f>
        <v>279.39215686274508</v>
      </c>
      <c r="G626" t="s">
        <v>20</v>
      </c>
      <c r="H626">
        <v>432</v>
      </c>
      <c r="I626">
        <f t="shared" si="2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1">
        <f t="shared" si="28"/>
        <v>42029.25</v>
      </c>
      <c r="T626" s="11">
        <f t="shared" si="2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>(Table1[[#This Row],[pledged]]/Table1[[#This Row],[goal]])*100</f>
        <v>77.373333333333335</v>
      </c>
      <c r="G627" t="s">
        <v>14</v>
      </c>
      <c r="H627">
        <v>62</v>
      </c>
      <c r="I627">
        <f t="shared" si="2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1">
        <f t="shared" si="28"/>
        <v>43857.25</v>
      </c>
      <c r="T627" s="11">
        <f t="shared" si="2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>(Table1[[#This Row],[pledged]]/Table1[[#This Row],[goal]])*100</f>
        <v>206.32812500000003</v>
      </c>
      <c r="G628" t="s">
        <v>20</v>
      </c>
      <c r="H628">
        <v>189</v>
      </c>
      <c r="I628">
        <f t="shared" si="2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1">
        <f t="shared" si="28"/>
        <v>40449.208333333336</v>
      </c>
      <c r="T628" s="11">
        <f t="shared" si="2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>(Table1[[#This Row],[pledged]]/Table1[[#This Row],[goal]])*100</f>
        <v>694.25</v>
      </c>
      <c r="G629" t="s">
        <v>20</v>
      </c>
      <c r="H629">
        <v>154</v>
      </c>
      <c r="I629">
        <f t="shared" si="2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1">
        <f t="shared" si="28"/>
        <v>40345.208333333336</v>
      </c>
      <c r="T629" s="11">
        <f t="shared" si="2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>(Table1[[#This Row],[pledged]]/Table1[[#This Row],[goal]])*100</f>
        <v>151.78947368421052</v>
      </c>
      <c r="G630" t="s">
        <v>20</v>
      </c>
      <c r="H630">
        <v>96</v>
      </c>
      <c r="I630">
        <f t="shared" si="2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1">
        <f t="shared" si="28"/>
        <v>40455.208333333336</v>
      </c>
      <c r="T630" s="11">
        <f t="shared" si="2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>(Table1[[#This Row],[pledged]]/Table1[[#This Row],[goal]])*100</f>
        <v>64.58207217694995</v>
      </c>
      <c r="G631" t="s">
        <v>14</v>
      </c>
      <c r="H631">
        <v>750</v>
      </c>
      <c r="I631">
        <f t="shared" si="2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1">
        <f t="shared" si="28"/>
        <v>42557.208333333328</v>
      </c>
      <c r="T631" s="11">
        <f t="shared" si="2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>(Table1[[#This Row],[pledged]]/Table1[[#This Row],[goal]])*100</f>
        <v>62.873684210526314</v>
      </c>
      <c r="G632" t="s">
        <v>74</v>
      </c>
      <c r="H632">
        <v>87</v>
      </c>
      <c r="I632">
        <f t="shared" si="2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1">
        <f t="shared" si="28"/>
        <v>43586.208333333328</v>
      </c>
      <c r="T632" s="11">
        <f t="shared" si="2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>(Table1[[#This Row],[pledged]]/Table1[[#This Row],[goal]])*100</f>
        <v>310.39864864864865</v>
      </c>
      <c r="G633" t="s">
        <v>20</v>
      </c>
      <c r="H633">
        <v>3063</v>
      </c>
      <c r="I633">
        <f t="shared" si="2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1">
        <f t="shared" si="28"/>
        <v>43550.208333333328</v>
      </c>
      <c r="T633" s="11">
        <f t="shared" si="2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>(Table1[[#This Row],[pledged]]/Table1[[#This Row],[goal]])*100</f>
        <v>42.859916782246884</v>
      </c>
      <c r="G634" t="s">
        <v>47</v>
      </c>
      <c r="H634">
        <v>278</v>
      </c>
      <c r="I634">
        <f t="shared" si="2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1">
        <f t="shared" si="28"/>
        <v>41945.208333333336</v>
      </c>
      <c r="T634" s="11">
        <f t="shared" si="2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>(Table1[[#This Row],[pledged]]/Table1[[#This Row],[goal]])*100</f>
        <v>83.119402985074629</v>
      </c>
      <c r="G635" t="s">
        <v>14</v>
      </c>
      <c r="H635">
        <v>105</v>
      </c>
      <c r="I635">
        <f t="shared" si="2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1">
        <f t="shared" si="28"/>
        <v>42315.25</v>
      </c>
      <c r="T635" s="11">
        <f t="shared" si="2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>(Table1[[#This Row],[pledged]]/Table1[[#This Row],[goal]])*100</f>
        <v>78.531302876480552</v>
      </c>
      <c r="G636" t="s">
        <v>74</v>
      </c>
      <c r="H636">
        <v>1658</v>
      </c>
      <c r="I636">
        <f t="shared" si="2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1">
        <f t="shared" si="28"/>
        <v>42819.208333333328</v>
      </c>
      <c r="T636" s="11">
        <f t="shared" si="2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>(Table1[[#This Row],[pledged]]/Table1[[#This Row],[goal]])*100</f>
        <v>114.09352517985612</v>
      </c>
      <c r="G637" t="s">
        <v>20</v>
      </c>
      <c r="H637">
        <v>2266</v>
      </c>
      <c r="I637">
        <f t="shared" si="2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1">
        <f t="shared" si="28"/>
        <v>41314.25</v>
      </c>
      <c r="T637" s="11">
        <f t="shared" si="2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>(Table1[[#This Row],[pledged]]/Table1[[#This Row],[goal]])*100</f>
        <v>64.537683358624179</v>
      </c>
      <c r="G638" t="s">
        <v>14</v>
      </c>
      <c r="H638">
        <v>2604</v>
      </c>
      <c r="I638">
        <f t="shared" si="2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1">
        <f t="shared" si="28"/>
        <v>40926.25</v>
      </c>
      <c r="T638" s="11">
        <f t="shared" si="2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>(Table1[[#This Row],[pledged]]/Table1[[#This Row],[goal]])*100</f>
        <v>79.411764705882348</v>
      </c>
      <c r="G639" t="s">
        <v>14</v>
      </c>
      <c r="H639">
        <v>65</v>
      </c>
      <c r="I639">
        <f t="shared" si="2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1">
        <f t="shared" si="28"/>
        <v>42688.25</v>
      </c>
      <c r="T639" s="11">
        <f t="shared" si="2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>(Table1[[#This Row],[pledged]]/Table1[[#This Row],[goal]])*100</f>
        <v>11.419117647058824</v>
      </c>
      <c r="G640" t="s">
        <v>14</v>
      </c>
      <c r="H640">
        <v>94</v>
      </c>
      <c r="I640">
        <f t="shared" si="2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1">
        <f t="shared" si="28"/>
        <v>40386.208333333336</v>
      </c>
      <c r="T640" s="11">
        <f t="shared" si="2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>(Table1[[#This Row],[pledged]]/Table1[[#This Row],[goal]])*100</f>
        <v>56.186046511627907</v>
      </c>
      <c r="G641" t="s">
        <v>47</v>
      </c>
      <c r="H641">
        <v>45</v>
      </c>
      <c r="I641">
        <f t="shared" si="2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1">
        <f t="shared" si="28"/>
        <v>43309.208333333328</v>
      </c>
      <c r="T641" s="11">
        <f t="shared" si="2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>(Table1[[#This Row],[pledged]]/Table1[[#This Row],[goal]])*100</f>
        <v>16.501669449081803</v>
      </c>
      <c r="G642" t="s">
        <v>14</v>
      </c>
      <c r="H642">
        <v>257</v>
      </c>
      <c r="I642">
        <f t="shared" ref="I642:I705" si="30">IF(H642=0, 0, ROUND(E642/H642,2))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1">
        <f t="shared" ref="S642:S705" si="31">(((L642/60)/60)/24)+DATE(1970,1,1)</f>
        <v>42387.25</v>
      </c>
      <c r="T642" s="11">
        <f t="shared" ref="T642:T705" si="32">(((M642/60)/60)/24)+DATE(1970,1,1)</f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>(Table1[[#This Row],[pledged]]/Table1[[#This Row],[goal]])*100</f>
        <v>119.96808510638297</v>
      </c>
      <c r="G643" t="s">
        <v>20</v>
      </c>
      <c r="H643">
        <v>194</v>
      </c>
      <c r="I643">
        <f t="shared" si="30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1">
        <f t="shared" si="31"/>
        <v>42786.25</v>
      </c>
      <c r="T643" s="11">
        <f t="shared" si="32"/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>(Table1[[#This Row],[pledged]]/Table1[[#This Row],[goal]])*100</f>
        <v>145.45652173913044</v>
      </c>
      <c r="G644" t="s">
        <v>20</v>
      </c>
      <c r="H644">
        <v>129</v>
      </c>
      <c r="I644">
        <f t="shared" si="30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1">
        <f t="shared" si="31"/>
        <v>43451.25</v>
      </c>
      <c r="T644" s="11">
        <f t="shared" si="32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>(Table1[[#This Row],[pledged]]/Table1[[#This Row],[goal]])*100</f>
        <v>221.38255033557047</v>
      </c>
      <c r="G645" t="s">
        <v>20</v>
      </c>
      <c r="H645">
        <v>375</v>
      </c>
      <c r="I645">
        <f t="shared" si="30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1">
        <f t="shared" si="31"/>
        <v>42795.25</v>
      </c>
      <c r="T645" s="11">
        <f t="shared" si="32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>(Table1[[#This Row],[pledged]]/Table1[[#This Row],[goal]])*100</f>
        <v>48.396694214876035</v>
      </c>
      <c r="G646" t="s">
        <v>14</v>
      </c>
      <c r="H646">
        <v>2928</v>
      </c>
      <c r="I646">
        <f t="shared" si="3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1">
        <f t="shared" si="31"/>
        <v>43452.25</v>
      </c>
      <c r="T646" s="11">
        <f t="shared" si="32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>(Table1[[#This Row],[pledged]]/Table1[[#This Row],[goal]])*100</f>
        <v>92.911504424778755</v>
      </c>
      <c r="G647" t="s">
        <v>14</v>
      </c>
      <c r="H647">
        <v>4697</v>
      </c>
      <c r="I647">
        <f t="shared" si="30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1">
        <f t="shared" si="31"/>
        <v>43369.208333333328</v>
      </c>
      <c r="T647" s="11">
        <f t="shared" si="32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>(Table1[[#This Row],[pledged]]/Table1[[#This Row],[goal]])*100</f>
        <v>88.599797365754824</v>
      </c>
      <c r="G648" t="s">
        <v>14</v>
      </c>
      <c r="H648">
        <v>2915</v>
      </c>
      <c r="I648">
        <f t="shared" si="30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1">
        <f t="shared" si="31"/>
        <v>41346.208333333336</v>
      </c>
      <c r="T648" s="11">
        <f t="shared" si="32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>(Table1[[#This Row],[pledged]]/Table1[[#This Row],[goal]])*100</f>
        <v>41.4</v>
      </c>
      <c r="G649" t="s">
        <v>14</v>
      </c>
      <c r="H649">
        <v>18</v>
      </c>
      <c r="I649">
        <f t="shared" si="3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1">
        <f t="shared" si="31"/>
        <v>43199.208333333328</v>
      </c>
      <c r="T649" s="11">
        <f t="shared" si="32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>(Table1[[#This Row],[pledged]]/Table1[[#This Row],[goal]])*100</f>
        <v>63.056795131845846</v>
      </c>
      <c r="G650" t="s">
        <v>74</v>
      </c>
      <c r="H650">
        <v>723</v>
      </c>
      <c r="I650">
        <f t="shared" si="30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1">
        <f t="shared" si="31"/>
        <v>42922.208333333328</v>
      </c>
      <c r="T650" s="11">
        <f t="shared" si="32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>(Table1[[#This Row],[pledged]]/Table1[[#This Row],[goal]])*100</f>
        <v>48.482333607230892</v>
      </c>
      <c r="G651" t="s">
        <v>14</v>
      </c>
      <c r="H651">
        <v>602</v>
      </c>
      <c r="I651">
        <f t="shared" si="30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1">
        <f t="shared" si="31"/>
        <v>40471.208333333336</v>
      </c>
      <c r="T651" s="11">
        <f t="shared" si="32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>(Table1[[#This Row],[pledged]]/Table1[[#This Row],[goal]])*100</f>
        <v>2</v>
      </c>
      <c r="G652" t="s">
        <v>14</v>
      </c>
      <c r="H652">
        <v>1</v>
      </c>
      <c r="I652">
        <f t="shared" si="3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1">
        <f t="shared" si="31"/>
        <v>41828.208333333336</v>
      </c>
      <c r="T652" s="11">
        <f t="shared" si="32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>(Table1[[#This Row],[pledged]]/Table1[[#This Row],[goal]])*100</f>
        <v>88.47941026944585</v>
      </c>
      <c r="G653" t="s">
        <v>14</v>
      </c>
      <c r="H653">
        <v>3868</v>
      </c>
      <c r="I653">
        <f t="shared" si="30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1">
        <f t="shared" si="31"/>
        <v>41692.25</v>
      </c>
      <c r="T653" s="11">
        <f t="shared" si="32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>(Table1[[#This Row],[pledged]]/Table1[[#This Row],[goal]])*100</f>
        <v>126.84</v>
      </c>
      <c r="G654" t="s">
        <v>20</v>
      </c>
      <c r="H654">
        <v>409</v>
      </c>
      <c r="I654">
        <f t="shared" si="30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1">
        <f t="shared" si="31"/>
        <v>42587.208333333328</v>
      </c>
      <c r="T654" s="11">
        <f t="shared" si="32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>(Table1[[#This Row],[pledged]]/Table1[[#This Row],[goal]])*100</f>
        <v>2338.833333333333</v>
      </c>
      <c r="G655" t="s">
        <v>20</v>
      </c>
      <c r="H655">
        <v>234</v>
      </c>
      <c r="I655">
        <f t="shared" si="30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1">
        <f t="shared" si="31"/>
        <v>42468.208333333328</v>
      </c>
      <c r="T655" s="11">
        <f t="shared" si="32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>(Table1[[#This Row],[pledged]]/Table1[[#This Row],[goal]])*100</f>
        <v>508.38857142857148</v>
      </c>
      <c r="G656" t="s">
        <v>20</v>
      </c>
      <c r="H656">
        <v>3016</v>
      </c>
      <c r="I656">
        <f t="shared" si="30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1">
        <f t="shared" si="31"/>
        <v>42240.208333333328</v>
      </c>
      <c r="T656" s="11">
        <f t="shared" si="32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>(Table1[[#This Row],[pledged]]/Table1[[#This Row],[goal]])*100</f>
        <v>191.47826086956522</v>
      </c>
      <c r="G657" t="s">
        <v>20</v>
      </c>
      <c r="H657">
        <v>264</v>
      </c>
      <c r="I657">
        <f t="shared" si="30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1">
        <f t="shared" si="31"/>
        <v>42796.25</v>
      </c>
      <c r="T657" s="11">
        <f t="shared" si="32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>(Table1[[#This Row],[pledged]]/Table1[[#This Row],[goal]])*100</f>
        <v>42.127533783783782</v>
      </c>
      <c r="G658" t="s">
        <v>14</v>
      </c>
      <c r="H658">
        <v>504</v>
      </c>
      <c r="I658">
        <f t="shared" si="30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1">
        <f t="shared" si="31"/>
        <v>43097.25</v>
      </c>
      <c r="T658" s="11">
        <f t="shared" si="32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>(Table1[[#This Row],[pledged]]/Table1[[#This Row],[goal]])*100</f>
        <v>8.24</v>
      </c>
      <c r="G659" t="s">
        <v>14</v>
      </c>
      <c r="H659">
        <v>14</v>
      </c>
      <c r="I659">
        <f t="shared" si="30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1">
        <f t="shared" si="31"/>
        <v>43096.25</v>
      </c>
      <c r="T659" s="11">
        <f t="shared" si="32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>(Table1[[#This Row],[pledged]]/Table1[[#This Row],[goal]])*100</f>
        <v>60.064638783269963</v>
      </c>
      <c r="G660" t="s">
        <v>74</v>
      </c>
      <c r="H660">
        <v>390</v>
      </c>
      <c r="I660">
        <f t="shared" si="3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1">
        <f t="shared" si="31"/>
        <v>42246.208333333328</v>
      </c>
      <c r="T660" s="11">
        <f t="shared" si="32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>(Table1[[#This Row],[pledged]]/Table1[[#This Row],[goal]])*100</f>
        <v>47.232808616404313</v>
      </c>
      <c r="G661" t="s">
        <v>14</v>
      </c>
      <c r="H661">
        <v>750</v>
      </c>
      <c r="I661">
        <f t="shared" si="3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1">
        <f t="shared" si="31"/>
        <v>40570.25</v>
      </c>
      <c r="T661" s="11">
        <f t="shared" si="32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>(Table1[[#This Row],[pledged]]/Table1[[#This Row],[goal]])*100</f>
        <v>81.736263736263737</v>
      </c>
      <c r="G662" t="s">
        <v>14</v>
      </c>
      <c r="H662">
        <v>77</v>
      </c>
      <c r="I662">
        <f t="shared" si="30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1">
        <f t="shared" si="31"/>
        <v>42237.208333333328</v>
      </c>
      <c r="T662" s="11">
        <f t="shared" si="32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>(Table1[[#This Row],[pledged]]/Table1[[#This Row],[goal]])*100</f>
        <v>54.187265917603</v>
      </c>
      <c r="G663" t="s">
        <v>14</v>
      </c>
      <c r="H663">
        <v>752</v>
      </c>
      <c r="I663">
        <f t="shared" si="3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1">
        <f t="shared" si="31"/>
        <v>40996.208333333336</v>
      </c>
      <c r="T663" s="11">
        <f t="shared" si="32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>(Table1[[#This Row],[pledged]]/Table1[[#This Row],[goal]])*100</f>
        <v>97.868131868131869</v>
      </c>
      <c r="G664" t="s">
        <v>14</v>
      </c>
      <c r="H664">
        <v>131</v>
      </c>
      <c r="I664">
        <f t="shared" si="30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1">
        <f t="shared" si="31"/>
        <v>43443.25</v>
      </c>
      <c r="T664" s="11">
        <f t="shared" si="32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>(Table1[[#This Row],[pledged]]/Table1[[#This Row],[goal]])*100</f>
        <v>77.239999999999995</v>
      </c>
      <c r="G665" t="s">
        <v>14</v>
      </c>
      <c r="H665">
        <v>87</v>
      </c>
      <c r="I665">
        <f t="shared" si="30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1">
        <f t="shared" si="31"/>
        <v>40458.208333333336</v>
      </c>
      <c r="T665" s="11">
        <f t="shared" si="32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>(Table1[[#This Row],[pledged]]/Table1[[#This Row],[goal]])*100</f>
        <v>33.464735516372798</v>
      </c>
      <c r="G666" t="s">
        <v>14</v>
      </c>
      <c r="H666">
        <v>1063</v>
      </c>
      <c r="I666">
        <f t="shared" si="30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1">
        <f t="shared" si="31"/>
        <v>40959.25</v>
      </c>
      <c r="T666" s="11">
        <f t="shared" si="32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>(Table1[[#This Row],[pledged]]/Table1[[#This Row],[goal]])*100</f>
        <v>239.58823529411765</v>
      </c>
      <c r="G667" t="s">
        <v>20</v>
      </c>
      <c r="H667">
        <v>272</v>
      </c>
      <c r="I667">
        <f t="shared" si="30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1">
        <f t="shared" si="31"/>
        <v>40733.208333333336</v>
      </c>
      <c r="T667" s="11">
        <f t="shared" si="32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>(Table1[[#This Row],[pledged]]/Table1[[#This Row],[goal]])*100</f>
        <v>64.032258064516128</v>
      </c>
      <c r="G668" t="s">
        <v>74</v>
      </c>
      <c r="H668">
        <v>25</v>
      </c>
      <c r="I668">
        <f t="shared" si="3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1">
        <f t="shared" si="31"/>
        <v>41516.208333333336</v>
      </c>
      <c r="T668" s="11">
        <f t="shared" si="32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>(Table1[[#This Row],[pledged]]/Table1[[#This Row],[goal]])*100</f>
        <v>176.15942028985506</v>
      </c>
      <c r="G669" t="s">
        <v>20</v>
      </c>
      <c r="H669">
        <v>419</v>
      </c>
      <c r="I669">
        <f t="shared" si="30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1">
        <f t="shared" si="31"/>
        <v>41892.208333333336</v>
      </c>
      <c r="T669" s="11">
        <f t="shared" si="32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>(Table1[[#This Row],[pledged]]/Table1[[#This Row],[goal]])*100</f>
        <v>20.33818181818182</v>
      </c>
      <c r="G670" t="s">
        <v>14</v>
      </c>
      <c r="H670">
        <v>76</v>
      </c>
      <c r="I670">
        <f t="shared" si="30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1">
        <f t="shared" si="31"/>
        <v>41122.208333333336</v>
      </c>
      <c r="T670" s="11">
        <f t="shared" si="32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>(Table1[[#This Row],[pledged]]/Table1[[#This Row],[goal]])*100</f>
        <v>358.64754098360658</v>
      </c>
      <c r="G671" t="s">
        <v>20</v>
      </c>
      <c r="H671">
        <v>1621</v>
      </c>
      <c r="I671">
        <f t="shared" si="30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1">
        <f t="shared" si="31"/>
        <v>42912.208333333328</v>
      </c>
      <c r="T671" s="11">
        <f t="shared" si="32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>(Table1[[#This Row],[pledged]]/Table1[[#This Row],[goal]])*100</f>
        <v>468.85802469135803</v>
      </c>
      <c r="G672" t="s">
        <v>20</v>
      </c>
      <c r="H672">
        <v>1101</v>
      </c>
      <c r="I672">
        <f t="shared" si="3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1">
        <f t="shared" si="31"/>
        <v>42425.25</v>
      </c>
      <c r="T672" s="11">
        <f t="shared" si="32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>(Table1[[#This Row],[pledged]]/Table1[[#This Row],[goal]])*100</f>
        <v>122.05635245901641</v>
      </c>
      <c r="G673" t="s">
        <v>20</v>
      </c>
      <c r="H673">
        <v>1073</v>
      </c>
      <c r="I673">
        <f t="shared" si="30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1">
        <f t="shared" si="31"/>
        <v>40390.208333333336</v>
      </c>
      <c r="T673" s="11">
        <f t="shared" si="32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>(Table1[[#This Row],[pledged]]/Table1[[#This Row],[goal]])*100</f>
        <v>55.931783729156137</v>
      </c>
      <c r="G674" t="s">
        <v>14</v>
      </c>
      <c r="H674">
        <v>4428</v>
      </c>
      <c r="I674">
        <f t="shared" si="30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1">
        <f t="shared" si="31"/>
        <v>43180.208333333328</v>
      </c>
      <c r="T674" s="11">
        <f t="shared" si="32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>(Table1[[#This Row],[pledged]]/Table1[[#This Row],[goal]])*100</f>
        <v>43.660714285714285</v>
      </c>
      <c r="G675" t="s">
        <v>14</v>
      </c>
      <c r="H675">
        <v>58</v>
      </c>
      <c r="I675">
        <f t="shared" si="30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1">
        <f t="shared" si="31"/>
        <v>42475.208333333328</v>
      </c>
      <c r="T675" s="11">
        <f t="shared" si="32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>(Table1[[#This Row],[pledged]]/Table1[[#This Row],[goal]])*100</f>
        <v>33.53837141183363</v>
      </c>
      <c r="G676" t="s">
        <v>74</v>
      </c>
      <c r="H676">
        <v>1218</v>
      </c>
      <c r="I676">
        <f t="shared" si="30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1">
        <f t="shared" si="31"/>
        <v>40774.208333333336</v>
      </c>
      <c r="T676" s="11">
        <f t="shared" si="32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>(Table1[[#This Row],[pledged]]/Table1[[#This Row],[goal]])*100</f>
        <v>122.97938144329896</v>
      </c>
      <c r="G677" t="s">
        <v>20</v>
      </c>
      <c r="H677">
        <v>331</v>
      </c>
      <c r="I677">
        <f t="shared" si="30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1">
        <f t="shared" si="31"/>
        <v>43719.208333333328</v>
      </c>
      <c r="T677" s="11">
        <f t="shared" si="32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>(Table1[[#This Row],[pledged]]/Table1[[#This Row],[goal]])*100</f>
        <v>189.74959871589084</v>
      </c>
      <c r="G678" t="s">
        <v>20</v>
      </c>
      <c r="H678">
        <v>1170</v>
      </c>
      <c r="I678">
        <f t="shared" si="30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1">
        <f t="shared" si="31"/>
        <v>41178.208333333336</v>
      </c>
      <c r="T678" s="11">
        <f t="shared" si="32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>(Table1[[#This Row],[pledged]]/Table1[[#This Row],[goal]])*100</f>
        <v>83.622641509433961</v>
      </c>
      <c r="G679" t="s">
        <v>14</v>
      </c>
      <c r="H679">
        <v>111</v>
      </c>
      <c r="I679">
        <f t="shared" si="30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1">
        <f t="shared" si="31"/>
        <v>42561.208333333328</v>
      </c>
      <c r="T679" s="11">
        <f t="shared" si="32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>(Table1[[#This Row],[pledged]]/Table1[[#This Row],[goal]])*100</f>
        <v>17.968844221105527</v>
      </c>
      <c r="G680" t="s">
        <v>74</v>
      </c>
      <c r="H680">
        <v>215</v>
      </c>
      <c r="I680">
        <f t="shared" si="30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1">
        <f t="shared" si="31"/>
        <v>43484.25</v>
      </c>
      <c r="T680" s="11">
        <f t="shared" si="32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>(Table1[[#This Row],[pledged]]/Table1[[#This Row],[goal]])*100</f>
        <v>1036.5</v>
      </c>
      <c r="G681" t="s">
        <v>20</v>
      </c>
      <c r="H681">
        <v>363</v>
      </c>
      <c r="I681">
        <f t="shared" si="3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1">
        <f t="shared" si="31"/>
        <v>43756.208333333328</v>
      </c>
      <c r="T681" s="11">
        <f t="shared" si="32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>(Table1[[#This Row],[pledged]]/Table1[[#This Row],[goal]])*100</f>
        <v>97.405219780219781</v>
      </c>
      <c r="G682" t="s">
        <v>14</v>
      </c>
      <c r="H682">
        <v>2955</v>
      </c>
      <c r="I682">
        <f t="shared" si="30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1">
        <f t="shared" si="31"/>
        <v>43813.25</v>
      </c>
      <c r="T682" s="11">
        <f t="shared" si="32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>(Table1[[#This Row],[pledged]]/Table1[[#This Row],[goal]])*100</f>
        <v>86.386203150461711</v>
      </c>
      <c r="G683" t="s">
        <v>14</v>
      </c>
      <c r="H683">
        <v>1657</v>
      </c>
      <c r="I683">
        <f t="shared" si="30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1">
        <f t="shared" si="31"/>
        <v>40898.25</v>
      </c>
      <c r="T683" s="11">
        <f t="shared" si="32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>(Table1[[#This Row],[pledged]]/Table1[[#This Row],[goal]])*100</f>
        <v>150.16666666666666</v>
      </c>
      <c r="G684" t="s">
        <v>20</v>
      </c>
      <c r="H684">
        <v>103</v>
      </c>
      <c r="I684">
        <f t="shared" si="30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1">
        <f t="shared" si="31"/>
        <v>41619.25</v>
      </c>
      <c r="T684" s="11">
        <f t="shared" si="32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>(Table1[[#This Row],[pledged]]/Table1[[#This Row],[goal]])*100</f>
        <v>358.43478260869563</v>
      </c>
      <c r="G685" t="s">
        <v>20</v>
      </c>
      <c r="H685">
        <v>147</v>
      </c>
      <c r="I685">
        <f t="shared" si="30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1">
        <f t="shared" si="31"/>
        <v>43359.208333333328</v>
      </c>
      <c r="T685" s="11">
        <f t="shared" si="32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>(Table1[[#This Row],[pledged]]/Table1[[#This Row],[goal]])*100</f>
        <v>542.85714285714289</v>
      </c>
      <c r="G686" t="s">
        <v>20</v>
      </c>
      <c r="H686">
        <v>110</v>
      </c>
      <c r="I686">
        <f t="shared" si="30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1">
        <f t="shared" si="31"/>
        <v>40358.208333333336</v>
      </c>
      <c r="T686" s="11">
        <f t="shared" si="32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>(Table1[[#This Row],[pledged]]/Table1[[#This Row],[goal]])*100</f>
        <v>67.500714285714281</v>
      </c>
      <c r="G687" t="s">
        <v>14</v>
      </c>
      <c r="H687">
        <v>926</v>
      </c>
      <c r="I687">
        <f t="shared" si="30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1">
        <f t="shared" si="31"/>
        <v>42239.208333333328</v>
      </c>
      <c r="T687" s="11">
        <f t="shared" si="32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>(Table1[[#This Row],[pledged]]/Table1[[#This Row],[goal]])*100</f>
        <v>191.74666666666667</v>
      </c>
      <c r="G688" t="s">
        <v>20</v>
      </c>
      <c r="H688">
        <v>134</v>
      </c>
      <c r="I688">
        <f t="shared" si="30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1">
        <f t="shared" si="31"/>
        <v>43186.208333333328</v>
      </c>
      <c r="T688" s="11">
        <f t="shared" si="32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>(Table1[[#This Row],[pledged]]/Table1[[#This Row],[goal]])*100</f>
        <v>932</v>
      </c>
      <c r="G689" t="s">
        <v>20</v>
      </c>
      <c r="H689">
        <v>269</v>
      </c>
      <c r="I689">
        <f t="shared" si="30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1">
        <f t="shared" si="31"/>
        <v>42806.25</v>
      </c>
      <c r="T689" s="11">
        <f t="shared" si="32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>(Table1[[#This Row],[pledged]]/Table1[[#This Row],[goal]])*100</f>
        <v>429.27586206896552</v>
      </c>
      <c r="G690" t="s">
        <v>20</v>
      </c>
      <c r="H690">
        <v>175</v>
      </c>
      <c r="I690">
        <f t="shared" si="30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1">
        <f t="shared" si="31"/>
        <v>43475.25</v>
      </c>
      <c r="T690" s="11">
        <f t="shared" si="32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>(Table1[[#This Row],[pledged]]/Table1[[#This Row],[goal]])*100</f>
        <v>100.65753424657535</v>
      </c>
      <c r="G691" t="s">
        <v>20</v>
      </c>
      <c r="H691">
        <v>69</v>
      </c>
      <c r="I691">
        <f t="shared" si="30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1">
        <f t="shared" si="31"/>
        <v>41576.208333333336</v>
      </c>
      <c r="T691" s="11">
        <f t="shared" si="32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>(Table1[[#This Row],[pledged]]/Table1[[#This Row],[goal]])*100</f>
        <v>226.61111111111109</v>
      </c>
      <c r="G692" t="s">
        <v>20</v>
      </c>
      <c r="H692">
        <v>190</v>
      </c>
      <c r="I692">
        <f t="shared" si="30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1">
        <f t="shared" si="31"/>
        <v>40874.25</v>
      </c>
      <c r="T692" s="11">
        <f t="shared" si="32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>(Table1[[#This Row],[pledged]]/Table1[[#This Row],[goal]])*100</f>
        <v>142.38</v>
      </c>
      <c r="G693" t="s">
        <v>20</v>
      </c>
      <c r="H693">
        <v>237</v>
      </c>
      <c r="I693">
        <f t="shared" si="30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1">
        <f t="shared" si="31"/>
        <v>41185.208333333336</v>
      </c>
      <c r="T693" s="11">
        <f t="shared" si="32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>(Table1[[#This Row],[pledged]]/Table1[[#This Row],[goal]])*100</f>
        <v>90.633333333333326</v>
      </c>
      <c r="G694" t="s">
        <v>14</v>
      </c>
      <c r="H694">
        <v>77</v>
      </c>
      <c r="I694">
        <f t="shared" si="30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1">
        <f t="shared" si="31"/>
        <v>43655.208333333328</v>
      </c>
      <c r="T694" s="11">
        <f t="shared" si="32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>(Table1[[#This Row],[pledged]]/Table1[[#This Row],[goal]])*100</f>
        <v>63.966740576496676</v>
      </c>
      <c r="G695" t="s">
        <v>14</v>
      </c>
      <c r="H695">
        <v>1748</v>
      </c>
      <c r="I695">
        <f t="shared" si="30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1">
        <f t="shared" si="31"/>
        <v>43025.208333333328</v>
      </c>
      <c r="T695" s="11">
        <f t="shared" si="32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>(Table1[[#This Row],[pledged]]/Table1[[#This Row],[goal]])*100</f>
        <v>84.131868131868131</v>
      </c>
      <c r="G696" t="s">
        <v>14</v>
      </c>
      <c r="H696">
        <v>79</v>
      </c>
      <c r="I696">
        <f t="shared" si="30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1">
        <f t="shared" si="31"/>
        <v>43066.25</v>
      </c>
      <c r="T696" s="11">
        <f t="shared" si="32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>(Table1[[#This Row],[pledged]]/Table1[[#This Row],[goal]])*100</f>
        <v>133.93478260869566</v>
      </c>
      <c r="G697" t="s">
        <v>20</v>
      </c>
      <c r="H697">
        <v>196</v>
      </c>
      <c r="I697">
        <f t="shared" si="30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1">
        <f t="shared" si="31"/>
        <v>42322.25</v>
      </c>
      <c r="T697" s="11">
        <f t="shared" si="32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>(Table1[[#This Row],[pledged]]/Table1[[#This Row],[goal]])*100</f>
        <v>59.042047531992694</v>
      </c>
      <c r="G698" t="s">
        <v>14</v>
      </c>
      <c r="H698">
        <v>889</v>
      </c>
      <c r="I698">
        <f t="shared" si="30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1">
        <f t="shared" si="31"/>
        <v>42114.208333333328</v>
      </c>
      <c r="T698" s="11">
        <f t="shared" si="32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>(Table1[[#This Row],[pledged]]/Table1[[#This Row],[goal]])*100</f>
        <v>152.80062063615205</v>
      </c>
      <c r="G699" t="s">
        <v>20</v>
      </c>
      <c r="H699">
        <v>7295</v>
      </c>
      <c r="I699">
        <f t="shared" si="30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1">
        <f t="shared" si="31"/>
        <v>43190.208333333328</v>
      </c>
      <c r="T699" s="11">
        <f t="shared" si="32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>(Table1[[#This Row],[pledged]]/Table1[[#This Row],[goal]])*100</f>
        <v>446.69121140142522</v>
      </c>
      <c r="G700" t="s">
        <v>20</v>
      </c>
      <c r="H700">
        <v>2893</v>
      </c>
      <c r="I700">
        <f t="shared" si="30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1">
        <f t="shared" si="31"/>
        <v>40871.25</v>
      </c>
      <c r="T700" s="11">
        <f t="shared" si="32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>(Table1[[#This Row],[pledged]]/Table1[[#This Row],[goal]])*100</f>
        <v>84.391891891891888</v>
      </c>
      <c r="G701" t="s">
        <v>14</v>
      </c>
      <c r="H701">
        <v>56</v>
      </c>
      <c r="I701">
        <f t="shared" si="30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1">
        <f t="shared" si="31"/>
        <v>43641.208333333328</v>
      </c>
      <c r="T701" s="11">
        <f t="shared" si="32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>(Table1[[#This Row],[pledged]]/Table1[[#This Row],[goal]])*100</f>
        <v>3</v>
      </c>
      <c r="G702" t="s">
        <v>14</v>
      </c>
      <c r="H702">
        <v>1</v>
      </c>
      <c r="I702">
        <f t="shared" si="3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1">
        <f t="shared" si="31"/>
        <v>40203.25</v>
      </c>
      <c r="T702" s="11">
        <f t="shared" si="32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>(Table1[[#This Row],[pledged]]/Table1[[#This Row],[goal]])*100</f>
        <v>175.02692307692308</v>
      </c>
      <c r="G703" t="s">
        <v>20</v>
      </c>
      <c r="H703">
        <v>820</v>
      </c>
      <c r="I703">
        <f t="shared" si="30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1">
        <f t="shared" si="31"/>
        <v>40629.208333333336</v>
      </c>
      <c r="T703" s="11">
        <f t="shared" si="32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>(Table1[[#This Row],[pledged]]/Table1[[#This Row],[goal]])*100</f>
        <v>54.137931034482754</v>
      </c>
      <c r="G704" t="s">
        <v>14</v>
      </c>
      <c r="H704">
        <v>83</v>
      </c>
      <c r="I704">
        <f t="shared" si="30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1">
        <f t="shared" si="31"/>
        <v>41477.208333333336</v>
      </c>
      <c r="T704" s="11">
        <f t="shared" si="32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>(Table1[[#This Row],[pledged]]/Table1[[#This Row],[goal]])*100</f>
        <v>311.87381703470032</v>
      </c>
      <c r="G705" t="s">
        <v>20</v>
      </c>
      <c r="H705">
        <v>2038</v>
      </c>
      <c r="I705">
        <f t="shared" si="30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1">
        <f t="shared" si="31"/>
        <v>41020.208333333336</v>
      </c>
      <c r="T705" s="11">
        <f t="shared" si="32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>(Table1[[#This Row],[pledged]]/Table1[[#This Row],[goal]])*100</f>
        <v>122.78160919540231</v>
      </c>
      <c r="G706" t="s">
        <v>20</v>
      </c>
      <c r="H706">
        <v>116</v>
      </c>
      <c r="I706">
        <f t="shared" ref="I706:I769" si="33">IF(H706=0, 0, ROUND(E706/H706,2))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1">
        <f t="shared" ref="S706:S769" si="34">(((L706/60)/60)/24)+DATE(1970,1,1)</f>
        <v>42555.208333333328</v>
      </c>
      <c r="T706" s="11">
        <f t="shared" ref="T706:T769" si="35">(((M706/60)/60)/24)+DATE(1970,1,1)</f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>(Table1[[#This Row],[pledged]]/Table1[[#This Row],[goal]])*100</f>
        <v>99.026517383618156</v>
      </c>
      <c r="G707" t="s">
        <v>14</v>
      </c>
      <c r="H707">
        <v>2025</v>
      </c>
      <c r="I707">
        <f t="shared" si="33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1">
        <f t="shared" si="34"/>
        <v>41619.25</v>
      </c>
      <c r="T707" s="11">
        <f t="shared" si="35"/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>(Table1[[#This Row],[pledged]]/Table1[[#This Row],[goal]])*100</f>
        <v>127.84686346863469</v>
      </c>
      <c r="G708" t="s">
        <v>20</v>
      </c>
      <c r="H708">
        <v>1345</v>
      </c>
      <c r="I708">
        <f t="shared" si="33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1">
        <f t="shared" si="34"/>
        <v>43471.25</v>
      </c>
      <c r="T708" s="11">
        <f t="shared" si="35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>(Table1[[#This Row],[pledged]]/Table1[[#This Row],[goal]])*100</f>
        <v>158.61643835616439</v>
      </c>
      <c r="G709" t="s">
        <v>20</v>
      </c>
      <c r="H709">
        <v>168</v>
      </c>
      <c r="I709">
        <f t="shared" si="33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1">
        <f t="shared" si="34"/>
        <v>43442.25</v>
      </c>
      <c r="T709" s="11">
        <f t="shared" si="35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>(Table1[[#This Row],[pledged]]/Table1[[#This Row],[goal]])*100</f>
        <v>707.05882352941171</v>
      </c>
      <c r="G710" t="s">
        <v>20</v>
      </c>
      <c r="H710">
        <v>137</v>
      </c>
      <c r="I710">
        <f t="shared" si="33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1">
        <f t="shared" si="34"/>
        <v>42877.208333333328</v>
      </c>
      <c r="T710" s="11">
        <f t="shared" si="35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>(Table1[[#This Row],[pledged]]/Table1[[#This Row],[goal]])*100</f>
        <v>142.38775510204081</v>
      </c>
      <c r="G711" t="s">
        <v>20</v>
      </c>
      <c r="H711">
        <v>186</v>
      </c>
      <c r="I711">
        <f t="shared" si="33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1">
        <f t="shared" si="34"/>
        <v>41018.208333333336</v>
      </c>
      <c r="T711" s="11">
        <f t="shared" si="35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>(Table1[[#This Row],[pledged]]/Table1[[#This Row],[goal]])*100</f>
        <v>147.86046511627907</v>
      </c>
      <c r="G712" t="s">
        <v>20</v>
      </c>
      <c r="H712">
        <v>125</v>
      </c>
      <c r="I712">
        <f t="shared" si="33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1">
        <f t="shared" si="34"/>
        <v>43295.208333333328</v>
      </c>
      <c r="T712" s="11">
        <f t="shared" si="35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>(Table1[[#This Row],[pledged]]/Table1[[#This Row],[goal]])*100</f>
        <v>20.322580645161288</v>
      </c>
      <c r="G713" t="s">
        <v>14</v>
      </c>
      <c r="H713">
        <v>14</v>
      </c>
      <c r="I713">
        <f t="shared" si="3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1">
        <f t="shared" si="34"/>
        <v>42393.25</v>
      </c>
      <c r="T713" s="11">
        <f t="shared" si="35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>(Table1[[#This Row],[pledged]]/Table1[[#This Row],[goal]])*100</f>
        <v>1840.625</v>
      </c>
      <c r="G714" t="s">
        <v>20</v>
      </c>
      <c r="H714">
        <v>202</v>
      </c>
      <c r="I714">
        <f t="shared" si="33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1">
        <f t="shared" si="34"/>
        <v>42559.208333333328</v>
      </c>
      <c r="T714" s="11">
        <f t="shared" si="35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>(Table1[[#This Row],[pledged]]/Table1[[#This Row],[goal]])*100</f>
        <v>161.94202898550725</v>
      </c>
      <c r="G715" t="s">
        <v>20</v>
      </c>
      <c r="H715">
        <v>103</v>
      </c>
      <c r="I715">
        <f t="shared" si="33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1">
        <f t="shared" si="34"/>
        <v>42604.208333333328</v>
      </c>
      <c r="T715" s="11">
        <f t="shared" si="35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>(Table1[[#This Row],[pledged]]/Table1[[#This Row],[goal]])*100</f>
        <v>472.82077922077923</v>
      </c>
      <c r="G716" t="s">
        <v>20</v>
      </c>
      <c r="H716">
        <v>1785</v>
      </c>
      <c r="I716">
        <f t="shared" si="33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1">
        <f t="shared" si="34"/>
        <v>41870.208333333336</v>
      </c>
      <c r="T716" s="11">
        <f t="shared" si="35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>(Table1[[#This Row],[pledged]]/Table1[[#This Row],[goal]])*100</f>
        <v>24.466101694915253</v>
      </c>
      <c r="G717" t="s">
        <v>14</v>
      </c>
      <c r="H717">
        <v>656</v>
      </c>
      <c r="I717">
        <f t="shared" si="33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1">
        <f t="shared" si="34"/>
        <v>40397.208333333336</v>
      </c>
      <c r="T717" s="11">
        <f t="shared" si="35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>(Table1[[#This Row],[pledged]]/Table1[[#This Row],[goal]])*100</f>
        <v>517.65</v>
      </c>
      <c r="G718" t="s">
        <v>20</v>
      </c>
      <c r="H718">
        <v>157</v>
      </c>
      <c r="I718">
        <f t="shared" si="33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1">
        <f t="shared" si="34"/>
        <v>41465.208333333336</v>
      </c>
      <c r="T718" s="11">
        <f t="shared" si="35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>(Table1[[#This Row],[pledged]]/Table1[[#This Row],[goal]])*100</f>
        <v>247.64285714285714</v>
      </c>
      <c r="G719" t="s">
        <v>20</v>
      </c>
      <c r="H719">
        <v>555</v>
      </c>
      <c r="I719">
        <f t="shared" si="33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1">
        <f t="shared" si="34"/>
        <v>40777.208333333336</v>
      </c>
      <c r="T719" s="11">
        <f t="shared" si="35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>(Table1[[#This Row],[pledged]]/Table1[[#This Row],[goal]])*100</f>
        <v>100.20481927710843</v>
      </c>
      <c r="G720" t="s">
        <v>20</v>
      </c>
      <c r="H720">
        <v>297</v>
      </c>
      <c r="I720">
        <f t="shared" si="33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1">
        <f t="shared" si="34"/>
        <v>41442.208333333336</v>
      </c>
      <c r="T720" s="11">
        <f t="shared" si="35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>(Table1[[#This Row],[pledged]]/Table1[[#This Row],[goal]])*100</f>
        <v>153</v>
      </c>
      <c r="G721" t="s">
        <v>20</v>
      </c>
      <c r="H721">
        <v>123</v>
      </c>
      <c r="I721">
        <f t="shared" si="33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1">
        <f t="shared" si="34"/>
        <v>41058.208333333336</v>
      </c>
      <c r="T721" s="11">
        <f t="shared" si="35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>(Table1[[#This Row],[pledged]]/Table1[[#This Row],[goal]])*100</f>
        <v>37.091954022988503</v>
      </c>
      <c r="G722" t="s">
        <v>74</v>
      </c>
      <c r="H722">
        <v>38</v>
      </c>
      <c r="I722">
        <f t="shared" si="33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1">
        <f t="shared" si="34"/>
        <v>43152.25</v>
      </c>
      <c r="T722" s="11">
        <f t="shared" si="35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>(Table1[[#This Row],[pledged]]/Table1[[#This Row],[goal]])*100</f>
        <v>4.392394822006473</v>
      </c>
      <c r="G723" t="s">
        <v>74</v>
      </c>
      <c r="H723">
        <v>60</v>
      </c>
      <c r="I723">
        <f t="shared" si="33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1">
        <f t="shared" si="34"/>
        <v>43194.208333333328</v>
      </c>
      <c r="T723" s="11">
        <f t="shared" si="35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>(Table1[[#This Row],[pledged]]/Table1[[#This Row],[goal]])*100</f>
        <v>156.50721649484535</v>
      </c>
      <c r="G724" t="s">
        <v>20</v>
      </c>
      <c r="H724">
        <v>3036</v>
      </c>
      <c r="I724">
        <f t="shared" si="33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1">
        <f t="shared" si="34"/>
        <v>43045.25</v>
      </c>
      <c r="T724" s="11">
        <f t="shared" si="35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>(Table1[[#This Row],[pledged]]/Table1[[#This Row],[goal]])*100</f>
        <v>270.40816326530609</v>
      </c>
      <c r="G725" t="s">
        <v>20</v>
      </c>
      <c r="H725">
        <v>144</v>
      </c>
      <c r="I725">
        <f t="shared" si="33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1">
        <f t="shared" si="34"/>
        <v>42431.25</v>
      </c>
      <c r="T725" s="11">
        <f t="shared" si="35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>(Table1[[#This Row],[pledged]]/Table1[[#This Row],[goal]])*100</f>
        <v>134.05952380952382</v>
      </c>
      <c r="G726" t="s">
        <v>20</v>
      </c>
      <c r="H726">
        <v>121</v>
      </c>
      <c r="I726">
        <f t="shared" si="33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1">
        <f t="shared" si="34"/>
        <v>41934.208333333336</v>
      </c>
      <c r="T726" s="11">
        <f t="shared" si="35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>(Table1[[#This Row],[pledged]]/Table1[[#This Row],[goal]])*100</f>
        <v>50.398033126293996</v>
      </c>
      <c r="G727" t="s">
        <v>14</v>
      </c>
      <c r="H727">
        <v>1596</v>
      </c>
      <c r="I727">
        <f t="shared" si="33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1">
        <f t="shared" si="34"/>
        <v>41958.25</v>
      </c>
      <c r="T727" s="11">
        <f t="shared" si="35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>(Table1[[#This Row],[pledged]]/Table1[[#This Row],[goal]])*100</f>
        <v>88.815837937384899</v>
      </c>
      <c r="G728" t="s">
        <v>74</v>
      </c>
      <c r="H728">
        <v>524</v>
      </c>
      <c r="I728">
        <f t="shared" si="33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1">
        <f t="shared" si="34"/>
        <v>40476.208333333336</v>
      </c>
      <c r="T728" s="11">
        <f t="shared" si="35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>(Table1[[#This Row],[pledged]]/Table1[[#This Row],[goal]])*100</f>
        <v>165</v>
      </c>
      <c r="G729" t="s">
        <v>20</v>
      </c>
      <c r="H729">
        <v>181</v>
      </c>
      <c r="I729">
        <f t="shared" si="33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1">
        <f t="shared" si="34"/>
        <v>43485.25</v>
      </c>
      <c r="T729" s="11">
        <f t="shared" si="35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>(Table1[[#This Row],[pledged]]/Table1[[#This Row],[goal]])*100</f>
        <v>17.5</v>
      </c>
      <c r="G730" t="s">
        <v>14</v>
      </c>
      <c r="H730">
        <v>10</v>
      </c>
      <c r="I730">
        <f t="shared" si="3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1">
        <f t="shared" si="34"/>
        <v>42515.208333333328</v>
      </c>
      <c r="T730" s="11">
        <f t="shared" si="35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>(Table1[[#This Row],[pledged]]/Table1[[#This Row],[goal]])*100</f>
        <v>185.66071428571428</v>
      </c>
      <c r="G731" t="s">
        <v>20</v>
      </c>
      <c r="H731">
        <v>122</v>
      </c>
      <c r="I731">
        <f t="shared" si="33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1">
        <f t="shared" si="34"/>
        <v>41309.25</v>
      </c>
      <c r="T731" s="11">
        <f t="shared" si="35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>(Table1[[#This Row],[pledged]]/Table1[[#This Row],[goal]])*100</f>
        <v>412.6631944444444</v>
      </c>
      <c r="G732" t="s">
        <v>20</v>
      </c>
      <c r="H732">
        <v>1071</v>
      </c>
      <c r="I732">
        <f t="shared" si="33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1">
        <f t="shared" si="34"/>
        <v>42147.208333333328</v>
      </c>
      <c r="T732" s="11">
        <f t="shared" si="35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>(Table1[[#This Row],[pledged]]/Table1[[#This Row],[goal]])*100</f>
        <v>90.25</v>
      </c>
      <c r="G733" t="s">
        <v>74</v>
      </c>
      <c r="H733">
        <v>219</v>
      </c>
      <c r="I733">
        <f t="shared" si="33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1">
        <f t="shared" si="34"/>
        <v>42939.208333333328</v>
      </c>
      <c r="T733" s="11">
        <f t="shared" si="35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>(Table1[[#This Row],[pledged]]/Table1[[#This Row],[goal]])*100</f>
        <v>91.984615384615381</v>
      </c>
      <c r="G734" t="s">
        <v>14</v>
      </c>
      <c r="H734">
        <v>1121</v>
      </c>
      <c r="I734">
        <f t="shared" si="33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1">
        <f t="shared" si="34"/>
        <v>42816.208333333328</v>
      </c>
      <c r="T734" s="11">
        <f t="shared" si="35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>(Table1[[#This Row],[pledged]]/Table1[[#This Row],[goal]])*100</f>
        <v>527.00632911392404</v>
      </c>
      <c r="G735" t="s">
        <v>20</v>
      </c>
      <c r="H735">
        <v>980</v>
      </c>
      <c r="I735">
        <f t="shared" si="33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1">
        <f t="shared" si="34"/>
        <v>41844.208333333336</v>
      </c>
      <c r="T735" s="11">
        <f t="shared" si="35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>(Table1[[#This Row],[pledged]]/Table1[[#This Row],[goal]])*100</f>
        <v>319.14285714285711</v>
      </c>
      <c r="G736" t="s">
        <v>20</v>
      </c>
      <c r="H736">
        <v>536</v>
      </c>
      <c r="I736">
        <f t="shared" si="33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1">
        <f t="shared" si="34"/>
        <v>42763.25</v>
      </c>
      <c r="T736" s="11">
        <f t="shared" si="35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>(Table1[[#This Row],[pledged]]/Table1[[#This Row],[goal]])*100</f>
        <v>354.18867924528303</v>
      </c>
      <c r="G737" t="s">
        <v>20</v>
      </c>
      <c r="H737">
        <v>1991</v>
      </c>
      <c r="I737">
        <f t="shared" si="33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1">
        <f t="shared" si="34"/>
        <v>42459.208333333328</v>
      </c>
      <c r="T737" s="11">
        <f t="shared" si="35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>(Table1[[#This Row],[pledged]]/Table1[[#This Row],[goal]])*100</f>
        <v>32.896103896103895</v>
      </c>
      <c r="G738" t="s">
        <v>74</v>
      </c>
      <c r="H738">
        <v>29</v>
      </c>
      <c r="I738">
        <f t="shared" si="33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1">
        <f t="shared" si="34"/>
        <v>42055.25</v>
      </c>
      <c r="T738" s="11">
        <f t="shared" si="35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>(Table1[[#This Row],[pledged]]/Table1[[#This Row],[goal]])*100</f>
        <v>135.8918918918919</v>
      </c>
      <c r="G739" t="s">
        <v>20</v>
      </c>
      <c r="H739">
        <v>180</v>
      </c>
      <c r="I739">
        <f t="shared" si="33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1">
        <f t="shared" si="34"/>
        <v>42685.25</v>
      </c>
      <c r="T739" s="11">
        <f t="shared" si="35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>(Table1[[#This Row],[pledged]]/Table1[[#This Row],[goal]])*100</f>
        <v>2.0843373493975905</v>
      </c>
      <c r="G740" t="s">
        <v>14</v>
      </c>
      <c r="H740">
        <v>15</v>
      </c>
      <c r="I740">
        <f t="shared" si="3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1">
        <f t="shared" si="34"/>
        <v>41959.25</v>
      </c>
      <c r="T740" s="11">
        <f t="shared" si="35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>(Table1[[#This Row],[pledged]]/Table1[[#This Row],[goal]])*100</f>
        <v>61</v>
      </c>
      <c r="G741" t="s">
        <v>14</v>
      </c>
      <c r="H741">
        <v>191</v>
      </c>
      <c r="I741">
        <f t="shared" si="33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1">
        <f t="shared" si="34"/>
        <v>41089.208333333336</v>
      </c>
      <c r="T741" s="11">
        <f t="shared" si="35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>(Table1[[#This Row],[pledged]]/Table1[[#This Row],[goal]])*100</f>
        <v>30.037735849056602</v>
      </c>
      <c r="G742" t="s">
        <v>14</v>
      </c>
      <c r="H742">
        <v>16</v>
      </c>
      <c r="I742">
        <f t="shared" si="3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1">
        <f t="shared" si="34"/>
        <v>42769.25</v>
      </c>
      <c r="T742" s="11">
        <f t="shared" si="35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>(Table1[[#This Row],[pledged]]/Table1[[#This Row],[goal]])*100</f>
        <v>1179.1666666666665</v>
      </c>
      <c r="G743" t="s">
        <v>20</v>
      </c>
      <c r="H743">
        <v>130</v>
      </c>
      <c r="I743">
        <f t="shared" si="33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1">
        <f t="shared" si="34"/>
        <v>40321.208333333336</v>
      </c>
      <c r="T743" s="11">
        <f t="shared" si="35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>(Table1[[#This Row],[pledged]]/Table1[[#This Row],[goal]])*100</f>
        <v>1126.0833333333335</v>
      </c>
      <c r="G744" t="s">
        <v>20</v>
      </c>
      <c r="H744">
        <v>122</v>
      </c>
      <c r="I744">
        <f t="shared" si="33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1">
        <f t="shared" si="34"/>
        <v>40197.25</v>
      </c>
      <c r="T744" s="11">
        <f t="shared" si="35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>(Table1[[#This Row],[pledged]]/Table1[[#This Row],[goal]])*100</f>
        <v>12.923076923076923</v>
      </c>
      <c r="G745" t="s">
        <v>14</v>
      </c>
      <c r="H745">
        <v>17</v>
      </c>
      <c r="I745">
        <f t="shared" si="33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1">
        <f t="shared" si="34"/>
        <v>42298.208333333328</v>
      </c>
      <c r="T745" s="11">
        <f t="shared" si="35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>(Table1[[#This Row],[pledged]]/Table1[[#This Row],[goal]])*100</f>
        <v>712</v>
      </c>
      <c r="G746" t="s">
        <v>20</v>
      </c>
      <c r="H746">
        <v>140</v>
      </c>
      <c r="I746">
        <f t="shared" si="33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1">
        <f t="shared" si="34"/>
        <v>43322.208333333328</v>
      </c>
      <c r="T746" s="11">
        <f t="shared" si="35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>(Table1[[#This Row],[pledged]]/Table1[[#This Row],[goal]])*100</f>
        <v>30.304347826086957</v>
      </c>
      <c r="G747" t="s">
        <v>14</v>
      </c>
      <c r="H747">
        <v>34</v>
      </c>
      <c r="I747">
        <f t="shared" si="3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1">
        <f t="shared" si="34"/>
        <v>40328.208333333336</v>
      </c>
      <c r="T747" s="11">
        <f t="shared" si="35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>(Table1[[#This Row],[pledged]]/Table1[[#This Row],[goal]])*100</f>
        <v>212.50896057347671</v>
      </c>
      <c r="G748" t="s">
        <v>20</v>
      </c>
      <c r="H748">
        <v>3388</v>
      </c>
      <c r="I748">
        <f t="shared" si="3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1">
        <f t="shared" si="34"/>
        <v>40825.208333333336</v>
      </c>
      <c r="T748" s="11">
        <f t="shared" si="35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>(Table1[[#This Row],[pledged]]/Table1[[#This Row],[goal]])*100</f>
        <v>228.85714285714286</v>
      </c>
      <c r="G749" t="s">
        <v>20</v>
      </c>
      <c r="H749">
        <v>280</v>
      </c>
      <c r="I749">
        <f t="shared" si="3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1">
        <f t="shared" si="34"/>
        <v>40423.208333333336</v>
      </c>
      <c r="T749" s="11">
        <f t="shared" si="35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>(Table1[[#This Row],[pledged]]/Table1[[#This Row],[goal]])*100</f>
        <v>34.959979476654695</v>
      </c>
      <c r="G750" t="s">
        <v>74</v>
      </c>
      <c r="H750">
        <v>614</v>
      </c>
      <c r="I750">
        <f t="shared" si="33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1">
        <f t="shared" si="34"/>
        <v>40238.25</v>
      </c>
      <c r="T750" s="11">
        <f t="shared" si="35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>(Table1[[#This Row],[pledged]]/Table1[[#This Row],[goal]])*100</f>
        <v>157.29069767441862</v>
      </c>
      <c r="G751" t="s">
        <v>20</v>
      </c>
      <c r="H751">
        <v>366</v>
      </c>
      <c r="I751">
        <f t="shared" si="33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1">
        <f t="shared" si="34"/>
        <v>41920.208333333336</v>
      </c>
      <c r="T751" s="11">
        <f t="shared" si="35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>(Table1[[#This Row],[pledged]]/Table1[[#This Row],[goal]])*100</f>
        <v>1</v>
      </c>
      <c r="G752" t="s">
        <v>14</v>
      </c>
      <c r="H752">
        <v>1</v>
      </c>
      <c r="I752">
        <f t="shared" si="3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1">
        <f t="shared" si="34"/>
        <v>40360.208333333336</v>
      </c>
      <c r="T752" s="11">
        <f t="shared" si="35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>(Table1[[#This Row],[pledged]]/Table1[[#This Row],[goal]])*100</f>
        <v>232.30555555555554</v>
      </c>
      <c r="G753" t="s">
        <v>20</v>
      </c>
      <c r="H753">
        <v>270</v>
      </c>
      <c r="I753">
        <f t="shared" si="33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1">
        <f t="shared" si="34"/>
        <v>42446.208333333328</v>
      </c>
      <c r="T753" s="11">
        <f t="shared" si="35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>(Table1[[#This Row],[pledged]]/Table1[[#This Row],[goal]])*100</f>
        <v>92.448275862068968</v>
      </c>
      <c r="G754" t="s">
        <v>74</v>
      </c>
      <c r="H754">
        <v>114</v>
      </c>
      <c r="I754">
        <f t="shared" si="33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1">
        <f t="shared" si="34"/>
        <v>40395.208333333336</v>
      </c>
      <c r="T754" s="11">
        <f t="shared" si="35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>(Table1[[#This Row],[pledged]]/Table1[[#This Row],[goal]])*100</f>
        <v>256.70212765957444</v>
      </c>
      <c r="G755" t="s">
        <v>20</v>
      </c>
      <c r="H755">
        <v>137</v>
      </c>
      <c r="I755">
        <f t="shared" si="33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1">
        <f t="shared" si="34"/>
        <v>40321.208333333336</v>
      </c>
      <c r="T755" s="11">
        <f t="shared" si="35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>(Table1[[#This Row],[pledged]]/Table1[[#This Row],[goal]])*100</f>
        <v>168.47017045454547</v>
      </c>
      <c r="G756" t="s">
        <v>20</v>
      </c>
      <c r="H756">
        <v>3205</v>
      </c>
      <c r="I756">
        <f t="shared" si="33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1">
        <f t="shared" si="34"/>
        <v>41210.208333333336</v>
      </c>
      <c r="T756" s="11">
        <f t="shared" si="35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>(Table1[[#This Row],[pledged]]/Table1[[#This Row],[goal]])*100</f>
        <v>166.57777777777778</v>
      </c>
      <c r="G757" t="s">
        <v>20</v>
      </c>
      <c r="H757">
        <v>288</v>
      </c>
      <c r="I757">
        <f t="shared" si="33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1">
        <f t="shared" si="34"/>
        <v>43096.25</v>
      </c>
      <c r="T757" s="11">
        <f t="shared" si="35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>(Table1[[#This Row],[pledged]]/Table1[[#This Row],[goal]])*100</f>
        <v>772.07692307692309</v>
      </c>
      <c r="G758" t="s">
        <v>20</v>
      </c>
      <c r="H758">
        <v>148</v>
      </c>
      <c r="I758">
        <f t="shared" si="33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1">
        <f t="shared" si="34"/>
        <v>42024.25</v>
      </c>
      <c r="T758" s="11">
        <f t="shared" si="35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>(Table1[[#This Row],[pledged]]/Table1[[#This Row],[goal]])*100</f>
        <v>406.85714285714283</v>
      </c>
      <c r="G759" t="s">
        <v>20</v>
      </c>
      <c r="H759">
        <v>114</v>
      </c>
      <c r="I759">
        <f t="shared" si="33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1">
        <f t="shared" si="34"/>
        <v>40675.208333333336</v>
      </c>
      <c r="T759" s="11">
        <f t="shared" si="35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>(Table1[[#This Row],[pledged]]/Table1[[#This Row],[goal]])*100</f>
        <v>564.20608108108115</v>
      </c>
      <c r="G760" t="s">
        <v>20</v>
      </c>
      <c r="H760">
        <v>1518</v>
      </c>
      <c r="I760">
        <f t="shared" si="33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1">
        <f t="shared" si="34"/>
        <v>41936.208333333336</v>
      </c>
      <c r="T760" s="11">
        <f t="shared" si="35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>(Table1[[#This Row],[pledged]]/Table1[[#This Row],[goal]])*100</f>
        <v>68.426865671641792</v>
      </c>
      <c r="G761" t="s">
        <v>14</v>
      </c>
      <c r="H761">
        <v>1274</v>
      </c>
      <c r="I761">
        <f t="shared" si="33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1">
        <f t="shared" si="34"/>
        <v>43136.25</v>
      </c>
      <c r="T761" s="11">
        <f t="shared" si="35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>(Table1[[#This Row],[pledged]]/Table1[[#This Row],[goal]])*100</f>
        <v>34.351966873706004</v>
      </c>
      <c r="G762" t="s">
        <v>14</v>
      </c>
      <c r="H762">
        <v>210</v>
      </c>
      <c r="I762">
        <f t="shared" si="33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1">
        <f t="shared" si="34"/>
        <v>43678.208333333328</v>
      </c>
      <c r="T762" s="11">
        <f t="shared" si="35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>(Table1[[#This Row],[pledged]]/Table1[[#This Row],[goal]])*100</f>
        <v>655.4545454545455</v>
      </c>
      <c r="G763" t="s">
        <v>20</v>
      </c>
      <c r="H763">
        <v>166</v>
      </c>
      <c r="I763">
        <f t="shared" si="33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1">
        <f t="shared" si="34"/>
        <v>42938.208333333328</v>
      </c>
      <c r="T763" s="11">
        <f t="shared" si="35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>(Table1[[#This Row],[pledged]]/Table1[[#This Row],[goal]])*100</f>
        <v>177.25714285714284</v>
      </c>
      <c r="G764" t="s">
        <v>20</v>
      </c>
      <c r="H764">
        <v>100</v>
      </c>
      <c r="I764">
        <f t="shared" si="3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1">
        <f t="shared" si="34"/>
        <v>41241.25</v>
      </c>
      <c r="T764" s="11">
        <f t="shared" si="35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>(Table1[[#This Row],[pledged]]/Table1[[#This Row],[goal]])*100</f>
        <v>113.17857142857144</v>
      </c>
      <c r="G765" t="s">
        <v>20</v>
      </c>
      <c r="H765">
        <v>235</v>
      </c>
      <c r="I765">
        <f t="shared" si="33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1">
        <f t="shared" si="34"/>
        <v>41037.208333333336</v>
      </c>
      <c r="T765" s="11">
        <f t="shared" si="35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>(Table1[[#This Row],[pledged]]/Table1[[#This Row],[goal]])*100</f>
        <v>728.18181818181824</v>
      </c>
      <c r="G766" t="s">
        <v>20</v>
      </c>
      <c r="H766">
        <v>148</v>
      </c>
      <c r="I766">
        <f t="shared" si="33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1">
        <f t="shared" si="34"/>
        <v>40676.208333333336</v>
      </c>
      <c r="T766" s="11">
        <f t="shared" si="35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>(Table1[[#This Row],[pledged]]/Table1[[#This Row],[goal]])*100</f>
        <v>208.33333333333334</v>
      </c>
      <c r="G767" t="s">
        <v>20</v>
      </c>
      <c r="H767">
        <v>198</v>
      </c>
      <c r="I767">
        <f t="shared" si="33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1">
        <f t="shared" si="34"/>
        <v>42840.208333333328</v>
      </c>
      <c r="T767" s="11">
        <f t="shared" si="35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>(Table1[[#This Row],[pledged]]/Table1[[#This Row],[goal]])*100</f>
        <v>31.171232876712331</v>
      </c>
      <c r="G768" t="s">
        <v>14</v>
      </c>
      <c r="H768">
        <v>248</v>
      </c>
      <c r="I768">
        <f t="shared" si="33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1">
        <f t="shared" si="34"/>
        <v>43362.208333333328</v>
      </c>
      <c r="T768" s="11">
        <f t="shared" si="35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>(Table1[[#This Row],[pledged]]/Table1[[#This Row],[goal]])*100</f>
        <v>56.967078189300416</v>
      </c>
      <c r="G769" t="s">
        <v>14</v>
      </c>
      <c r="H769">
        <v>513</v>
      </c>
      <c r="I769">
        <f t="shared" si="33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1">
        <f t="shared" si="34"/>
        <v>42283.208333333328</v>
      </c>
      <c r="T769" s="11">
        <f t="shared" si="35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>(Table1[[#This Row],[pledged]]/Table1[[#This Row],[goal]])*100</f>
        <v>231</v>
      </c>
      <c r="G770" t="s">
        <v>20</v>
      </c>
      <c r="H770">
        <v>150</v>
      </c>
      <c r="I770">
        <f t="shared" ref="I770:I833" si="36">IF(H770=0, 0, ROUND(E770/H770,2))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1">
        <f t="shared" ref="S770:S833" si="37">(((L770/60)/60)/24)+DATE(1970,1,1)</f>
        <v>41619.25</v>
      </c>
      <c r="T770" s="11">
        <f t="shared" ref="T770:T833" si="38">(((M770/60)/60)/24)+DATE(1970,1,1)</f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>(Table1[[#This Row],[pledged]]/Table1[[#This Row],[goal]])*100</f>
        <v>86.867834394904463</v>
      </c>
      <c r="G771" t="s">
        <v>14</v>
      </c>
      <c r="H771">
        <v>3410</v>
      </c>
      <c r="I771">
        <f t="shared" si="36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1">
        <f t="shared" si="37"/>
        <v>41501.208333333336</v>
      </c>
      <c r="T771" s="11">
        <f t="shared" si="38"/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>(Table1[[#This Row],[pledged]]/Table1[[#This Row],[goal]])*100</f>
        <v>270.74418604651163</v>
      </c>
      <c r="G772" t="s">
        <v>20</v>
      </c>
      <c r="H772">
        <v>216</v>
      </c>
      <c r="I772">
        <f t="shared" si="36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1">
        <f t="shared" si="37"/>
        <v>41743.208333333336</v>
      </c>
      <c r="T772" s="11">
        <f t="shared" si="38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>(Table1[[#This Row],[pledged]]/Table1[[#This Row],[goal]])*100</f>
        <v>49.446428571428569</v>
      </c>
      <c r="G773" t="s">
        <v>74</v>
      </c>
      <c r="H773">
        <v>26</v>
      </c>
      <c r="I773">
        <f t="shared" si="36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1">
        <f t="shared" si="37"/>
        <v>43491.25</v>
      </c>
      <c r="T773" s="11">
        <f t="shared" si="38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>(Table1[[#This Row],[pledged]]/Table1[[#This Row],[goal]])*100</f>
        <v>113.3596256684492</v>
      </c>
      <c r="G774" t="s">
        <v>20</v>
      </c>
      <c r="H774">
        <v>5139</v>
      </c>
      <c r="I774">
        <f t="shared" si="36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1">
        <f t="shared" si="37"/>
        <v>43505.25</v>
      </c>
      <c r="T774" s="11">
        <f t="shared" si="38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>(Table1[[#This Row],[pledged]]/Table1[[#This Row],[goal]])*100</f>
        <v>190.55555555555554</v>
      </c>
      <c r="G775" t="s">
        <v>20</v>
      </c>
      <c r="H775">
        <v>2353</v>
      </c>
      <c r="I775">
        <f t="shared" si="36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1">
        <f t="shared" si="37"/>
        <v>42838.208333333328</v>
      </c>
      <c r="T775" s="11">
        <f t="shared" si="38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>(Table1[[#This Row],[pledged]]/Table1[[#This Row],[goal]])*100</f>
        <v>135.5</v>
      </c>
      <c r="G776" t="s">
        <v>20</v>
      </c>
      <c r="H776">
        <v>78</v>
      </c>
      <c r="I776">
        <f t="shared" si="36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1">
        <f t="shared" si="37"/>
        <v>42513.208333333328</v>
      </c>
      <c r="T776" s="11">
        <f t="shared" si="38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>(Table1[[#This Row],[pledged]]/Table1[[#This Row],[goal]])*100</f>
        <v>10.297872340425531</v>
      </c>
      <c r="G777" t="s">
        <v>14</v>
      </c>
      <c r="H777">
        <v>10</v>
      </c>
      <c r="I777">
        <f t="shared" si="36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1">
        <f t="shared" si="37"/>
        <v>41949.25</v>
      </c>
      <c r="T777" s="11">
        <f t="shared" si="38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>(Table1[[#This Row],[pledged]]/Table1[[#This Row],[goal]])*100</f>
        <v>65.544223826714799</v>
      </c>
      <c r="G778" t="s">
        <v>14</v>
      </c>
      <c r="H778">
        <v>2201</v>
      </c>
      <c r="I778">
        <f t="shared" si="36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1">
        <f t="shared" si="37"/>
        <v>43650.208333333328</v>
      </c>
      <c r="T778" s="11">
        <f t="shared" si="38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>(Table1[[#This Row],[pledged]]/Table1[[#This Row],[goal]])*100</f>
        <v>49.026652452025587</v>
      </c>
      <c r="G779" t="s">
        <v>14</v>
      </c>
      <c r="H779">
        <v>676</v>
      </c>
      <c r="I779">
        <f t="shared" si="36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1">
        <f t="shared" si="37"/>
        <v>40809.208333333336</v>
      </c>
      <c r="T779" s="11">
        <f t="shared" si="38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>(Table1[[#This Row],[pledged]]/Table1[[#This Row],[goal]])*100</f>
        <v>787.92307692307691</v>
      </c>
      <c r="G780" t="s">
        <v>20</v>
      </c>
      <c r="H780">
        <v>174</v>
      </c>
      <c r="I780">
        <f t="shared" si="36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1">
        <f t="shared" si="37"/>
        <v>40768.208333333336</v>
      </c>
      <c r="T780" s="11">
        <f t="shared" si="38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>(Table1[[#This Row],[pledged]]/Table1[[#This Row],[goal]])*100</f>
        <v>80.306347746090154</v>
      </c>
      <c r="G781" t="s">
        <v>14</v>
      </c>
      <c r="H781">
        <v>831</v>
      </c>
      <c r="I781">
        <f t="shared" si="36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1">
        <f t="shared" si="37"/>
        <v>42230.208333333328</v>
      </c>
      <c r="T781" s="11">
        <f t="shared" si="38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>(Table1[[#This Row],[pledged]]/Table1[[#This Row],[goal]])*100</f>
        <v>106.29411764705883</v>
      </c>
      <c r="G782" t="s">
        <v>20</v>
      </c>
      <c r="H782">
        <v>164</v>
      </c>
      <c r="I782">
        <f t="shared" si="36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1">
        <f t="shared" si="37"/>
        <v>42573.208333333328</v>
      </c>
      <c r="T782" s="11">
        <f t="shared" si="38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>(Table1[[#This Row],[pledged]]/Table1[[#This Row],[goal]])*100</f>
        <v>50.735632183908038</v>
      </c>
      <c r="G783" t="s">
        <v>74</v>
      </c>
      <c r="H783">
        <v>56</v>
      </c>
      <c r="I783">
        <f t="shared" si="36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1">
        <f t="shared" si="37"/>
        <v>40482.208333333336</v>
      </c>
      <c r="T783" s="11">
        <f t="shared" si="38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>(Table1[[#This Row],[pledged]]/Table1[[#This Row],[goal]])*100</f>
        <v>215.31372549019611</v>
      </c>
      <c r="G784" t="s">
        <v>20</v>
      </c>
      <c r="H784">
        <v>161</v>
      </c>
      <c r="I784">
        <f t="shared" si="36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1">
        <f t="shared" si="37"/>
        <v>40603.25</v>
      </c>
      <c r="T784" s="11">
        <f t="shared" si="38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>(Table1[[#This Row],[pledged]]/Table1[[#This Row],[goal]])*100</f>
        <v>141.22972972972974</v>
      </c>
      <c r="G785" t="s">
        <v>20</v>
      </c>
      <c r="H785">
        <v>138</v>
      </c>
      <c r="I785">
        <f t="shared" si="36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1">
        <f t="shared" si="37"/>
        <v>41625.25</v>
      </c>
      <c r="T785" s="11">
        <f t="shared" si="38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>(Table1[[#This Row],[pledged]]/Table1[[#This Row],[goal]])*100</f>
        <v>115.33745781777279</v>
      </c>
      <c r="G786" t="s">
        <v>20</v>
      </c>
      <c r="H786">
        <v>3308</v>
      </c>
      <c r="I786">
        <f t="shared" si="36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1">
        <f t="shared" si="37"/>
        <v>42435.25</v>
      </c>
      <c r="T786" s="11">
        <f t="shared" si="38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>(Table1[[#This Row],[pledged]]/Table1[[#This Row],[goal]])*100</f>
        <v>193.11940298507463</v>
      </c>
      <c r="G787" t="s">
        <v>20</v>
      </c>
      <c r="H787">
        <v>127</v>
      </c>
      <c r="I787">
        <f t="shared" si="36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1">
        <f t="shared" si="37"/>
        <v>43582.208333333328</v>
      </c>
      <c r="T787" s="11">
        <f t="shared" si="38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>(Table1[[#This Row],[pledged]]/Table1[[#This Row],[goal]])*100</f>
        <v>729.73333333333335</v>
      </c>
      <c r="G788" t="s">
        <v>20</v>
      </c>
      <c r="H788">
        <v>207</v>
      </c>
      <c r="I788">
        <f t="shared" si="36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1">
        <f t="shared" si="37"/>
        <v>43186.208333333328</v>
      </c>
      <c r="T788" s="11">
        <f t="shared" si="38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>(Table1[[#This Row],[pledged]]/Table1[[#This Row],[goal]])*100</f>
        <v>99.66339869281046</v>
      </c>
      <c r="G789" t="s">
        <v>14</v>
      </c>
      <c r="H789">
        <v>859</v>
      </c>
      <c r="I789">
        <f t="shared" si="36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1">
        <f t="shared" si="37"/>
        <v>40684.208333333336</v>
      </c>
      <c r="T789" s="11">
        <f t="shared" si="38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>(Table1[[#This Row],[pledged]]/Table1[[#This Row],[goal]])*100</f>
        <v>88.166666666666671</v>
      </c>
      <c r="G790" t="s">
        <v>47</v>
      </c>
      <c r="H790">
        <v>31</v>
      </c>
      <c r="I790">
        <f t="shared" si="36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1">
        <f t="shared" si="37"/>
        <v>41202.208333333336</v>
      </c>
      <c r="T790" s="11">
        <f t="shared" si="38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>(Table1[[#This Row],[pledged]]/Table1[[#This Row],[goal]])*100</f>
        <v>37.233333333333334</v>
      </c>
      <c r="G791" t="s">
        <v>14</v>
      </c>
      <c r="H791">
        <v>45</v>
      </c>
      <c r="I791">
        <f t="shared" si="36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1">
        <f t="shared" si="37"/>
        <v>41786.208333333336</v>
      </c>
      <c r="T791" s="11">
        <f t="shared" si="38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>(Table1[[#This Row],[pledged]]/Table1[[#This Row],[goal]])*100</f>
        <v>30.540075309306079</v>
      </c>
      <c r="G792" t="s">
        <v>74</v>
      </c>
      <c r="H792">
        <v>1113</v>
      </c>
      <c r="I792">
        <f t="shared" si="36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1">
        <f t="shared" si="37"/>
        <v>40223.25</v>
      </c>
      <c r="T792" s="11">
        <f t="shared" si="38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>(Table1[[#This Row],[pledged]]/Table1[[#This Row],[goal]])*100</f>
        <v>25.714285714285712</v>
      </c>
      <c r="G793" t="s">
        <v>14</v>
      </c>
      <c r="H793">
        <v>6</v>
      </c>
      <c r="I793">
        <f t="shared" si="36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1">
        <f t="shared" si="37"/>
        <v>42715.25</v>
      </c>
      <c r="T793" s="11">
        <f t="shared" si="38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>(Table1[[#This Row],[pledged]]/Table1[[#This Row],[goal]])*100</f>
        <v>34</v>
      </c>
      <c r="G794" t="s">
        <v>14</v>
      </c>
      <c r="H794">
        <v>7</v>
      </c>
      <c r="I794">
        <f t="shared" si="36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1">
        <f t="shared" si="37"/>
        <v>41451.208333333336</v>
      </c>
      <c r="T794" s="11">
        <f t="shared" si="38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>(Table1[[#This Row],[pledged]]/Table1[[#This Row],[goal]])*100</f>
        <v>1185.909090909091</v>
      </c>
      <c r="G795" t="s">
        <v>20</v>
      </c>
      <c r="H795">
        <v>181</v>
      </c>
      <c r="I795">
        <f t="shared" si="36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1">
        <f t="shared" si="37"/>
        <v>41450.208333333336</v>
      </c>
      <c r="T795" s="11">
        <f t="shared" si="38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>(Table1[[#This Row],[pledged]]/Table1[[#This Row],[goal]])*100</f>
        <v>125.39393939393939</v>
      </c>
      <c r="G796" t="s">
        <v>20</v>
      </c>
      <c r="H796">
        <v>110</v>
      </c>
      <c r="I796">
        <f t="shared" si="36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1">
        <f t="shared" si="37"/>
        <v>43091.25</v>
      </c>
      <c r="T796" s="11">
        <f t="shared" si="38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>(Table1[[#This Row],[pledged]]/Table1[[#This Row],[goal]])*100</f>
        <v>14.394366197183098</v>
      </c>
      <c r="G797" t="s">
        <v>14</v>
      </c>
      <c r="H797">
        <v>31</v>
      </c>
      <c r="I797">
        <f t="shared" si="36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1">
        <f t="shared" si="37"/>
        <v>42675.208333333328</v>
      </c>
      <c r="T797" s="11">
        <f t="shared" si="38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>(Table1[[#This Row],[pledged]]/Table1[[#This Row],[goal]])*100</f>
        <v>54.807692307692314</v>
      </c>
      <c r="G798" t="s">
        <v>14</v>
      </c>
      <c r="H798">
        <v>78</v>
      </c>
      <c r="I798">
        <f t="shared" si="36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1">
        <f t="shared" si="37"/>
        <v>41859.208333333336</v>
      </c>
      <c r="T798" s="11">
        <f t="shared" si="38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>(Table1[[#This Row],[pledged]]/Table1[[#This Row],[goal]])*100</f>
        <v>109.63157894736841</v>
      </c>
      <c r="G799" t="s">
        <v>20</v>
      </c>
      <c r="H799">
        <v>185</v>
      </c>
      <c r="I799">
        <f t="shared" si="36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1">
        <f t="shared" si="37"/>
        <v>43464.25</v>
      </c>
      <c r="T799" s="11">
        <f t="shared" si="38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>(Table1[[#This Row],[pledged]]/Table1[[#This Row],[goal]])*100</f>
        <v>188.47058823529412</v>
      </c>
      <c r="G800" t="s">
        <v>20</v>
      </c>
      <c r="H800">
        <v>121</v>
      </c>
      <c r="I800">
        <f t="shared" si="36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1">
        <f t="shared" si="37"/>
        <v>41060.208333333336</v>
      </c>
      <c r="T800" s="11">
        <f t="shared" si="38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>(Table1[[#This Row],[pledged]]/Table1[[#This Row],[goal]])*100</f>
        <v>87.008284023668637</v>
      </c>
      <c r="G801" t="s">
        <v>14</v>
      </c>
      <c r="H801">
        <v>1225</v>
      </c>
      <c r="I801">
        <f t="shared" si="36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1">
        <f t="shared" si="37"/>
        <v>42399.25</v>
      </c>
      <c r="T801" s="11">
        <f t="shared" si="38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>(Table1[[#This Row],[pledged]]/Table1[[#This Row],[goal]])*100</f>
        <v>1</v>
      </c>
      <c r="G802" t="s">
        <v>14</v>
      </c>
      <c r="H802">
        <v>1</v>
      </c>
      <c r="I802">
        <f t="shared" si="36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1">
        <f t="shared" si="37"/>
        <v>42167.208333333328</v>
      </c>
      <c r="T802" s="11">
        <f t="shared" si="38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>(Table1[[#This Row],[pledged]]/Table1[[#This Row],[goal]])*100</f>
        <v>202.9130434782609</v>
      </c>
      <c r="G803" t="s">
        <v>20</v>
      </c>
      <c r="H803">
        <v>106</v>
      </c>
      <c r="I803">
        <f t="shared" si="36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1">
        <f t="shared" si="37"/>
        <v>43830.25</v>
      </c>
      <c r="T803" s="11">
        <f t="shared" si="38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>(Table1[[#This Row],[pledged]]/Table1[[#This Row],[goal]])*100</f>
        <v>197.03225806451613</v>
      </c>
      <c r="G804" t="s">
        <v>20</v>
      </c>
      <c r="H804">
        <v>142</v>
      </c>
      <c r="I804">
        <f t="shared" si="36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1">
        <f t="shared" si="37"/>
        <v>43650.208333333328</v>
      </c>
      <c r="T804" s="11">
        <f t="shared" si="38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>(Table1[[#This Row],[pledged]]/Table1[[#This Row],[goal]])*100</f>
        <v>107</v>
      </c>
      <c r="G805" t="s">
        <v>20</v>
      </c>
      <c r="H805">
        <v>233</v>
      </c>
      <c r="I805">
        <f t="shared" si="36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1">
        <f t="shared" si="37"/>
        <v>43492.25</v>
      </c>
      <c r="T805" s="11">
        <f t="shared" si="38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>(Table1[[#This Row],[pledged]]/Table1[[#This Row],[goal]])*100</f>
        <v>268.73076923076923</v>
      </c>
      <c r="G806" t="s">
        <v>20</v>
      </c>
      <c r="H806">
        <v>218</v>
      </c>
      <c r="I806">
        <f t="shared" si="36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1">
        <f t="shared" si="37"/>
        <v>43102.25</v>
      </c>
      <c r="T806" s="11">
        <f t="shared" si="38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>(Table1[[#This Row],[pledged]]/Table1[[#This Row],[goal]])*100</f>
        <v>50.845360824742272</v>
      </c>
      <c r="G807" t="s">
        <v>14</v>
      </c>
      <c r="H807">
        <v>67</v>
      </c>
      <c r="I807">
        <f t="shared" si="36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1">
        <f t="shared" si="37"/>
        <v>41958.25</v>
      </c>
      <c r="T807" s="11">
        <f t="shared" si="38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>(Table1[[#This Row],[pledged]]/Table1[[#This Row],[goal]])*100</f>
        <v>1180.2857142857142</v>
      </c>
      <c r="G808" t="s">
        <v>20</v>
      </c>
      <c r="H808">
        <v>76</v>
      </c>
      <c r="I808">
        <f t="shared" si="36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1">
        <f t="shared" si="37"/>
        <v>40973.25</v>
      </c>
      <c r="T808" s="11">
        <f t="shared" si="38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>(Table1[[#This Row],[pledged]]/Table1[[#This Row],[goal]])*100</f>
        <v>264</v>
      </c>
      <c r="G809" t="s">
        <v>20</v>
      </c>
      <c r="H809">
        <v>43</v>
      </c>
      <c r="I809">
        <f t="shared" si="36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1">
        <f t="shared" si="37"/>
        <v>43753.208333333328</v>
      </c>
      <c r="T809" s="11">
        <f t="shared" si="38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>(Table1[[#This Row],[pledged]]/Table1[[#This Row],[goal]])*100</f>
        <v>30.44230769230769</v>
      </c>
      <c r="G810" t="s">
        <v>14</v>
      </c>
      <c r="H810">
        <v>19</v>
      </c>
      <c r="I810">
        <f t="shared" si="36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1">
        <f t="shared" si="37"/>
        <v>42507.208333333328</v>
      </c>
      <c r="T810" s="11">
        <f t="shared" si="38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>(Table1[[#This Row],[pledged]]/Table1[[#This Row],[goal]])*100</f>
        <v>62.880681818181813</v>
      </c>
      <c r="G811" t="s">
        <v>14</v>
      </c>
      <c r="H811">
        <v>2108</v>
      </c>
      <c r="I811">
        <f t="shared" si="36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1">
        <f t="shared" si="37"/>
        <v>41135.208333333336</v>
      </c>
      <c r="T811" s="11">
        <f t="shared" si="38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>(Table1[[#This Row],[pledged]]/Table1[[#This Row],[goal]])*100</f>
        <v>193.125</v>
      </c>
      <c r="G812" t="s">
        <v>20</v>
      </c>
      <c r="H812">
        <v>221</v>
      </c>
      <c r="I812">
        <f t="shared" si="36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1">
        <f t="shared" si="37"/>
        <v>43067.25</v>
      </c>
      <c r="T812" s="11">
        <f t="shared" si="38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>(Table1[[#This Row],[pledged]]/Table1[[#This Row],[goal]])*100</f>
        <v>77.102702702702715</v>
      </c>
      <c r="G813" t="s">
        <v>14</v>
      </c>
      <c r="H813">
        <v>679</v>
      </c>
      <c r="I813">
        <f t="shared" si="36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1">
        <f t="shared" si="37"/>
        <v>42378.25</v>
      </c>
      <c r="T813" s="11">
        <f t="shared" si="38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>(Table1[[#This Row],[pledged]]/Table1[[#This Row],[goal]])*100</f>
        <v>225.52763819095478</v>
      </c>
      <c r="G814" t="s">
        <v>20</v>
      </c>
      <c r="H814">
        <v>2805</v>
      </c>
      <c r="I814">
        <f t="shared" si="36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1">
        <f t="shared" si="37"/>
        <v>43206.208333333328</v>
      </c>
      <c r="T814" s="11">
        <f t="shared" si="38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>(Table1[[#This Row],[pledged]]/Table1[[#This Row],[goal]])*100</f>
        <v>239.40625</v>
      </c>
      <c r="G815" t="s">
        <v>20</v>
      </c>
      <c r="H815">
        <v>68</v>
      </c>
      <c r="I815">
        <f t="shared" si="36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1">
        <f t="shared" si="37"/>
        <v>41148.208333333336</v>
      </c>
      <c r="T815" s="11">
        <f t="shared" si="38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>(Table1[[#This Row],[pledged]]/Table1[[#This Row],[goal]])*100</f>
        <v>92.1875</v>
      </c>
      <c r="G816" t="s">
        <v>14</v>
      </c>
      <c r="H816">
        <v>36</v>
      </c>
      <c r="I816">
        <f t="shared" si="36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1">
        <f t="shared" si="37"/>
        <v>42517.208333333328</v>
      </c>
      <c r="T816" s="11">
        <f t="shared" si="38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>(Table1[[#This Row],[pledged]]/Table1[[#This Row],[goal]])*100</f>
        <v>130.23333333333335</v>
      </c>
      <c r="G817" t="s">
        <v>20</v>
      </c>
      <c r="H817">
        <v>183</v>
      </c>
      <c r="I817">
        <f t="shared" si="36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1">
        <f t="shared" si="37"/>
        <v>43068.25</v>
      </c>
      <c r="T817" s="11">
        <f t="shared" si="38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>(Table1[[#This Row],[pledged]]/Table1[[#This Row],[goal]])*100</f>
        <v>615.21739130434787</v>
      </c>
      <c r="G818" t="s">
        <v>20</v>
      </c>
      <c r="H818">
        <v>133</v>
      </c>
      <c r="I818">
        <f t="shared" si="36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1">
        <f t="shared" si="37"/>
        <v>41680.25</v>
      </c>
      <c r="T818" s="11">
        <f t="shared" si="38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>(Table1[[#This Row],[pledged]]/Table1[[#This Row],[goal]])*100</f>
        <v>368.79532163742692</v>
      </c>
      <c r="G819" t="s">
        <v>20</v>
      </c>
      <c r="H819">
        <v>2489</v>
      </c>
      <c r="I819">
        <f t="shared" si="36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1">
        <f t="shared" si="37"/>
        <v>43589.208333333328</v>
      </c>
      <c r="T819" s="11">
        <f t="shared" si="38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>(Table1[[#This Row],[pledged]]/Table1[[#This Row],[goal]])*100</f>
        <v>1094.8571428571429</v>
      </c>
      <c r="G820" t="s">
        <v>20</v>
      </c>
      <c r="H820">
        <v>69</v>
      </c>
      <c r="I820">
        <f t="shared" si="36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1">
        <f t="shared" si="37"/>
        <v>43486.25</v>
      </c>
      <c r="T820" s="11">
        <f t="shared" si="38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>(Table1[[#This Row],[pledged]]/Table1[[#This Row],[goal]])*100</f>
        <v>50.662921348314605</v>
      </c>
      <c r="G821" t="s">
        <v>14</v>
      </c>
      <c r="H821">
        <v>47</v>
      </c>
      <c r="I821">
        <f t="shared" si="36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1">
        <f t="shared" si="37"/>
        <v>41237.25</v>
      </c>
      <c r="T821" s="11">
        <f t="shared" si="38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>(Table1[[#This Row],[pledged]]/Table1[[#This Row],[goal]])*100</f>
        <v>800.6</v>
      </c>
      <c r="G822" t="s">
        <v>20</v>
      </c>
      <c r="H822">
        <v>279</v>
      </c>
      <c r="I822">
        <f t="shared" si="36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1">
        <f t="shared" si="37"/>
        <v>43310.208333333328</v>
      </c>
      <c r="T822" s="11">
        <f t="shared" si="38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>(Table1[[#This Row],[pledged]]/Table1[[#This Row],[goal]])*100</f>
        <v>291.28571428571428</v>
      </c>
      <c r="G823" t="s">
        <v>20</v>
      </c>
      <c r="H823">
        <v>210</v>
      </c>
      <c r="I823">
        <f t="shared" si="36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1">
        <f t="shared" si="37"/>
        <v>42794.25</v>
      </c>
      <c r="T823" s="11">
        <f t="shared" si="38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>(Table1[[#This Row],[pledged]]/Table1[[#This Row],[goal]])*100</f>
        <v>349.9666666666667</v>
      </c>
      <c r="G824" t="s">
        <v>20</v>
      </c>
      <c r="H824">
        <v>2100</v>
      </c>
      <c r="I824">
        <f t="shared" si="36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1">
        <f t="shared" si="37"/>
        <v>41698.25</v>
      </c>
      <c r="T824" s="11">
        <f t="shared" si="38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>(Table1[[#This Row],[pledged]]/Table1[[#This Row],[goal]])*100</f>
        <v>357.07317073170731</v>
      </c>
      <c r="G825" t="s">
        <v>20</v>
      </c>
      <c r="H825">
        <v>252</v>
      </c>
      <c r="I825">
        <f t="shared" si="36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1">
        <f t="shared" si="37"/>
        <v>41892.208333333336</v>
      </c>
      <c r="T825" s="11">
        <f t="shared" si="38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>(Table1[[#This Row],[pledged]]/Table1[[#This Row],[goal]])*100</f>
        <v>126.48941176470588</v>
      </c>
      <c r="G826" t="s">
        <v>20</v>
      </c>
      <c r="H826">
        <v>1280</v>
      </c>
      <c r="I826">
        <f t="shared" si="36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1">
        <f t="shared" si="37"/>
        <v>40348.208333333336</v>
      </c>
      <c r="T826" s="11">
        <f t="shared" si="38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>(Table1[[#This Row],[pledged]]/Table1[[#This Row],[goal]])*100</f>
        <v>387.5</v>
      </c>
      <c r="G827" t="s">
        <v>20</v>
      </c>
      <c r="H827">
        <v>157</v>
      </c>
      <c r="I827">
        <f t="shared" si="36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1">
        <f t="shared" si="37"/>
        <v>42941.208333333328</v>
      </c>
      <c r="T827" s="11">
        <f t="shared" si="38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>(Table1[[#This Row],[pledged]]/Table1[[#This Row],[goal]])*100</f>
        <v>457.03571428571428</v>
      </c>
      <c r="G828" t="s">
        <v>20</v>
      </c>
      <c r="H828">
        <v>194</v>
      </c>
      <c r="I828">
        <f t="shared" si="36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1">
        <f t="shared" si="37"/>
        <v>40525.25</v>
      </c>
      <c r="T828" s="11">
        <f t="shared" si="38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>(Table1[[#This Row],[pledged]]/Table1[[#This Row],[goal]])*100</f>
        <v>266.69565217391306</v>
      </c>
      <c r="G829" t="s">
        <v>20</v>
      </c>
      <c r="H829">
        <v>82</v>
      </c>
      <c r="I829">
        <f t="shared" si="36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1">
        <f t="shared" si="37"/>
        <v>40666.208333333336</v>
      </c>
      <c r="T829" s="11">
        <f t="shared" si="38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>(Table1[[#This Row],[pledged]]/Table1[[#This Row],[goal]])*100</f>
        <v>69</v>
      </c>
      <c r="G830" t="s">
        <v>14</v>
      </c>
      <c r="H830">
        <v>70</v>
      </c>
      <c r="I830">
        <f t="shared" si="36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1">
        <f t="shared" si="37"/>
        <v>43340.208333333328</v>
      </c>
      <c r="T830" s="11">
        <f t="shared" si="38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>(Table1[[#This Row],[pledged]]/Table1[[#This Row],[goal]])*100</f>
        <v>51.34375</v>
      </c>
      <c r="G831" t="s">
        <v>14</v>
      </c>
      <c r="H831">
        <v>154</v>
      </c>
      <c r="I831">
        <f t="shared" si="36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1">
        <f t="shared" si="37"/>
        <v>42164.208333333328</v>
      </c>
      <c r="T831" s="11">
        <f t="shared" si="38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>(Table1[[#This Row],[pledged]]/Table1[[#This Row],[goal]])*100</f>
        <v>1.1710526315789473</v>
      </c>
      <c r="G832" t="s">
        <v>14</v>
      </c>
      <c r="H832">
        <v>22</v>
      </c>
      <c r="I832">
        <f t="shared" si="36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1">
        <f t="shared" si="37"/>
        <v>43103.25</v>
      </c>
      <c r="T832" s="11">
        <f t="shared" si="38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>(Table1[[#This Row],[pledged]]/Table1[[#This Row],[goal]])*100</f>
        <v>108.97734294541709</v>
      </c>
      <c r="G833" t="s">
        <v>20</v>
      </c>
      <c r="H833">
        <v>4233</v>
      </c>
      <c r="I833">
        <f t="shared" si="36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1">
        <f t="shared" si="37"/>
        <v>40994.208333333336</v>
      </c>
      <c r="T833" s="11">
        <f t="shared" si="38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>(Table1[[#This Row],[pledged]]/Table1[[#This Row],[goal]])*100</f>
        <v>315.17592592592592</v>
      </c>
      <c r="G834" t="s">
        <v>20</v>
      </c>
      <c r="H834">
        <v>1297</v>
      </c>
      <c r="I834">
        <f t="shared" ref="I834:I897" si="39">IF(H834=0, 0, ROUND(E834/H834,2))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1">
        <f t="shared" ref="S834:S897" si="40">(((L834/60)/60)/24)+DATE(1970,1,1)</f>
        <v>42299.208333333328</v>
      </c>
      <c r="T834" s="11">
        <f t="shared" ref="T834:T897" si="41">(((M834/60)/60)/24)+DATE(1970,1,1)</f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>(Table1[[#This Row],[pledged]]/Table1[[#This Row],[goal]])*100</f>
        <v>157.69117647058823</v>
      </c>
      <c r="G835" t="s">
        <v>20</v>
      </c>
      <c r="H835">
        <v>165</v>
      </c>
      <c r="I835">
        <f t="shared" si="39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1">
        <f t="shared" si="40"/>
        <v>40588.25</v>
      </c>
      <c r="T835" s="11">
        <f t="shared" si="41"/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>(Table1[[#This Row],[pledged]]/Table1[[#This Row],[goal]])*100</f>
        <v>153.8082191780822</v>
      </c>
      <c r="G836" t="s">
        <v>20</v>
      </c>
      <c r="H836">
        <v>119</v>
      </c>
      <c r="I836">
        <f t="shared" si="39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1">
        <f t="shared" si="40"/>
        <v>41448.208333333336</v>
      </c>
      <c r="T836" s="11">
        <f t="shared" si="41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>(Table1[[#This Row],[pledged]]/Table1[[#This Row],[goal]])*100</f>
        <v>89.738979118329468</v>
      </c>
      <c r="G837" t="s">
        <v>14</v>
      </c>
      <c r="H837">
        <v>1758</v>
      </c>
      <c r="I837">
        <f t="shared" si="39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1">
        <f t="shared" si="40"/>
        <v>42063.25</v>
      </c>
      <c r="T837" s="11">
        <f t="shared" si="41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>(Table1[[#This Row],[pledged]]/Table1[[#This Row],[goal]])*100</f>
        <v>75.135802469135797</v>
      </c>
      <c r="G838" t="s">
        <v>14</v>
      </c>
      <c r="H838">
        <v>94</v>
      </c>
      <c r="I838">
        <f t="shared" si="3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1">
        <f t="shared" si="40"/>
        <v>40214.25</v>
      </c>
      <c r="T838" s="11">
        <f t="shared" si="41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>(Table1[[#This Row],[pledged]]/Table1[[#This Row],[goal]])*100</f>
        <v>852.88135593220341</v>
      </c>
      <c r="G839" t="s">
        <v>20</v>
      </c>
      <c r="H839">
        <v>1797</v>
      </c>
      <c r="I839">
        <f t="shared" si="39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1">
        <f t="shared" si="40"/>
        <v>40629.208333333336</v>
      </c>
      <c r="T839" s="11">
        <f t="shared" si="41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>(Table1[[#This Row],[pledged]]/Table1[[#This Row],[goal]])*100</f>
        <v>138.90625</v>
      </c>
      <c r="G840" t="s">
        <v>20</v>
      </c>
      <c r="H840">
        <v>261</v>
      </c>
      <c r="I840">
        <f t="shared" si="39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1">
        <f t="shared" si="40"/>
        <v>43370.208333333328</v>
      </c>
      <c r="T840" s="11">
        <f t="shared" si="41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>(Table1[[#This Row],[pledged]]/Table1[[#This Row],[goal]])*100</f>
        <v>190.18181818181819</v>
      </c>
      <c r="G841" t="s">
        <v>20</v>
      </c>
      <c r="H841">
        <v>157</v>
      </c>
      <c r="I841">
        <f t="shared" si="39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1">
        <f t="shared" si="40"/>
        <v>41715.208333333336</v>
      </c>
      <c r="T841" s="11">
        <f t="shared" si="41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>(Table1[[#This Row],[pledged]]/Table1[[#This Row],[goal]])*100</f>
        <v>100.24333619948409</v>
      </c>
      <c r="G842" t="s">
        <v>20</v>
      </c>
      <c r="H842">
        <v>3533</v>
      </c>
      <c r="I842">
        <f t="shared" si="39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1">
        <f t="shared" si="40"/>
        <v>41836.208333333336</v>
      </c>
      <c r="T842" s="11">
        <f t="shared" si="41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>(Table1[[#This Row],[pledged]]/Table1[[#This Row],[goal]])*100</f>
        <v>142.75824175824175</v>
      </c>
      <c r="G843" t="s">
        <v>20</v>
      </c>
      <c r="H843">
        <v>155</v>
      </c>
      <c r="I843">
        <f t="shared" si="39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1">
        <f t="shared" si="40"/>
        <v>42419.25</v>
      </c>
      <c r="T843" s="11">
        <f t="shared" si="41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>(Table1[[#This Row],[pledged]]/Table1[[#This Row],[goal]])*100</f>
        <v>563.13333333333333</v>
      </c>
      <c r="G844" t="s">
        <v>20</v>
      </c>
      <c r="H844">
        <v>132</v>
      </c>
      <c r="I844">
        <f t="shared" si="39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1">
        <f t="shared" si="40"/>
        <v>43266.208333333328</v>
      </c>
      <c r="T844" s="11">
        <f t="shared" si="41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>(Table1[[#This Row],[pledged]]/Table1[[#This Row],[goal]])*100</f>
        <v>30.715909090909086</v>
      </c>
      <c r="G845" t="s">
        <v>14</v>
      </c>
      <c r="H845">
        <v>33</v>
      </c>
      <c r="I845">
        <f t="shared" si="39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1">
        <f t="shared" si="40"/>
        <v>43338.208333333328</v>
      </c>
      <c r="T845" s="11">
        <f t="shared" si="41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>(Table1[[#This Row],[pledged]]/Table1[[#This Row],[goal]])*100</f>
        <v>99.39772727272728</v>
      </c>
      <c r="G846" t="s">
        <v>74</v>
      </c>
      <c r="H846">
        <v>94</v>
      </c>
      <c r="I846">
        <f t="shared" si="39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1">
        <f t="shared" si="40"/>
        <v>40930.25</v>
      </c>
      <c r="T846" s="11">
        <f t="shared" si="41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>(Table1[[#This Row],[pledged]]/Table1[[#This Row],[goal]])*100</f>
        <v>197.54935622317598</v>
      </c>
      <c r="G847" t="s">
        <v>20</v>
      </c>
      <c r="H847">
        <v>1354</v>
      </c>
      <c r="I847">
        <f t="shared" si="39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1">
        <f t="shared" si="40"/>
        <v>43235.208333333328</v>
      </c>
      <c r="T847" s="11">
        <f t="shared" si="41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>(Table1[[#This Row],[pledged]]/Table1[[#This Row],[goal]])*100</f>
        <v>508.5</v>
      </c>
      <c r="G848" t="s">
        <v>20</v>
      </c>
      <c r="H848">
        <v>48</v>
      </c>
      <c r="I848">
        <f t="shared" si="39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1">
        <f t="shared" si="40"/>
        <v>43302.208333333328</v>
      </c>
      <c r="T848" s="11">
        <f t="shared" si="41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>(Table1[[#This Row],[pledged]]/Table1[[#This Row],[goal]])*100</f>
        <v>237.74468085106383</v>
      </c>
      <c r="G849" t="s">
        <v>20</v>
      </c>
      <c r="H849">
        <v>110</v>
      </c>
      <c r="I849">
        <f t="shared" si="39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1">
        <f t="shared" si="40"/>
        <v>43107.25</v>
      </c>
      <c r="T849" s="11">
        <f t="shared" si="41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>(Table1[[#This Row],[pledged]]/Table1[[#This Row],[goal]])*100</f>
        <v>338.46875</v>
      </c>
      <c r="G850" t="s">
        <v>20</v>
      </c>
      <c r="H850">
        <v>172</v>
      </c>
      <c r="I850">
        <f t="shared" si="39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1">
        <f t="shared" si="40"/>
        <v>40341.208333333336</v>
      </c>
      <c r="T850" s="11">
        <f t="shared" si="41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>(Table1[[#This Row],[pledged]]/Table1[[#This Row],[goal]])*100</f>
        <v>133.08955223880596</v>
      </c>
      <c r="G851" t="s">
        <v>20</v>
      </c>
      <c r="H851">
        <v>307</v>
      </c>
      <c r="I851">
        <f t="shared" si="39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1">
        <f t="shared" si="40"/>
        <v>40948.25</v>
      </c>
      <c r="T851" s="11">
        <f t="shared" si="41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>(Table1[[#This Row],[pledged]]/Table1[[#This Row],[goal]])*100</f>
        <v>1</v>
      </c>
      <c r="G852" t="s">
        <v>14</v>
      </c>
      <c r="H852">
        <v>1</v>
      </c>
      <c r="I852">
        <f t="shared" si="3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1">
        <f t="shared" si="40"/>
        <v>40866.25</v>
      </c>
      <c r="T852" s="11">
        <f t="shared" si="41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>(Table1[[#This Row],[pledged]]/Table1[[#This Row],[goal]])*100</f>
        <v>207.79999999999998</v>
      </c>
      <c r="G853" t="s">
        <v>20</v>
      </c>
      <c r="H853">
        <v>160</v>
      </c>
      <c r="I853">
        <f t="shared" si="3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1">
        <f t="shared" si="40"/>
        <v>41031.208333333336</v>
      </c>
      <c r="T853" s="11">
        <f t="shared" si="41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>(Table1[[#This Row],[pledged]]/Table1[[#This Row],[goal]])*100</f>
        <v>51.122448979591837</v>
      </c>
      <c r="G854" t="s">
        <v>14</v>
      </c>
      <c r="H854">
        <v>31</v>
      </c>
      <c r="I854">
        <f t="shared" si="39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1">
        <f t="shared" si="40"/>
        <v>40740.208333333336</v>
      </c>
      <c r="T854" s="11">
        <f t="shared" si="41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>(Table1[[#This Row],[pledged]]/Table1[[#This Row],[goal]])*100</f>
        <v>652.05847953216369</v>
      </c>
      <c r="G855" t="s">
        <v>20</v>
      </c>
      <c r="H855">
        <v>1467</v>
      </c>
      <c r="I855">
        <f t="shared" si="3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1">
        <f t="shared" si="40"/>
        <v>40714.208333333336</v>
      </c>
      <c r="T855" s="11">
        <f t="shared" si="41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>(Table1[[#This Row],[pledged]]/Table1[[#This Row],[goal]])*100</f>
        <v>113.63099415204678</v>
      </c>
      <c r="G856" t="s">
        <v>20</v>
      </c>
      <c r="H856">
        <v>2662</v>
      </c>
      <c r="I856">
        <f t="shared" si="3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1">
        <f t="shared" si="40"/>
        <v>43787.25</v>
      </c>
      <c r="T856" s="11">
        <f t="shared" si="41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>(Table1[[#This Row],[pledged]]/Table1[[#This Row],[goal]])*100</f>
        <v>102.37606837606839</v>
      </c>
      <c r="G857" t="s">
        <v>20</v>
      </c>
      <c r="H857">
        <v>452</v>
      </c>
      <c r="I857">
        <f t="shared" si="3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1">
        <f t="shared" si="40"/>
        <v>40712.208333333336</v>
      </c>
      <c r="T857" s="11">
        <f t="shared" si="41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>(Table1[[#This Row],[pledged]]/Table1[[#This Row],[goal]])*100</f>
        <v>356.58333333333331</v>
      </c>
      <c r="G858" t="s">
        <v>20</v>
      </c>
      <c r="H858">
        <v>158</v>
      </c>
      <c r="I858">
        <f t="shared" si="39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1">
        <f t="shared" si="40"/>
        <v>41023.208333333336</v>
      </c>
      <c r="T858" s="11">
        <f t="shared" si="41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>(Table1[[#This Row],[pledged]]/Table1[[#This Row],[goal]])*100</f>
        <v>139.86792452830187</v>
      </c>
      <c r="G859" t="s">
        <v>20</v>
      </c>
      <c r="H859">
        <v>225</v>
      </c>
      <c r="I859">
        <f t="shared" si="3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1">
        <f t="shared" si="40"/>
        <v>40944.25</v>
      </c>
      <c r="T859" s="11">
        <f t="shared" si="41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>(Table1[[#This Row],[pledged]]/Table1[[#This Row],[goal]])*100</f>
        <v>69.45</v>
      </c>
      <c r="G860" t="s">
        <v>14</v>
      </c>
      <c r="H860">
        <v>35</v>
      </c>
      <c r="I860">
        <f t="shared" si="39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1">
        <f t="shared" si="40"/>
        <v>43211.208333333328</v>
      </c>
      <c r="T860" s="11">
        <f t="shared" si="41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>(Table1[[#This Row],[pledged]]/Table1[[#This Row],[goal]])*100</f>
        <v>35.534246575342465</v>
      </c>
      <c r="G861" t="s">
        <v>14</v>
      </c>
      <c r="H861">
        <v>63</v>
      </c>
      <c r="I861">
        <f t="shared" si="39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1">
        <f t="shared" si="40"/>
        <v>41334.25</v>
      </c>
      <c r="T861" s="11">
        <f t="shared" si="41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>(Table1[[#This Row],[pledged]]/Table1[[#This Row],[goal]])*100</f>
        <v>251.65</v>
      </c>
      <c r="G862" t="s">
        <v>20</v>
      </c>
      <c r="H862">
        <v>65</v>
      </c>
      <c r="I862">
        <f t="shared" si="3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1">
        <f t="shared" si="40"/>
        <v>43515.25</v>
      </c>
      <c r="T862" s="11">
        <f t="shared" si="41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>(Table1[[#This Row],[pledged]]/Table1[[#This Row],[goal]])*100</f>
        <v>105.87500000000001</v>
      </c>
      <c r="G863" t="s">
        <v>20</v>
      </c>
      <c r="H863">
        <v>163</v>
      </c>
      <c r="I863">
        <f t="shared" si="39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1">
        <f t="shared" si="40"/>
        <v>40258.208333333336</v>
      </c>
      <c r="T863" s="11">
        <f t="shared" si="41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>(Table1[[#This Row],[pledged]]/Table1[[#This Row],[goal]])*100</f>
        <v>187.42857142857144</v>
      </c>
      <c r="G864" t="s">
        <v>20</v>
      </c>
      <c r="H864">
        <v>85</v>
      </c>
      <c r="I864">
        <f t="shared" si="3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1">
        <f t="shared" si="40"/>
        <v>40756.208333333336</v>
      </c>
      <c r="T864" s="11">
        <f t="shared" si="41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>(Table1[[#This Row],[pledged]]/Table1[[#This Row],[goal]])*100</f>
        <v>386.78571428571428</v>
      </c>
      <c r="G865" t="s">
        <v>20</v>
      </c>
      <c r="H865">
        <v>217</v>
      </c>
      <c r="I865">
        <f t="shared" si="39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1">
        <f t="shared" si="40"/>
        <v>42172.208333333328</v>
      </c>
      <c r="T865" s="11">
        <f t="shared" si="41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>(Table1[[#This Row],[pledged]]/Table1[[#This Row],[goal]])*100</f>
        <v>347.07142857142856</v>
      </c>
      <c r="G866" t="s">
        <v>20</v>
      </c>
      <c r="H866">
        <v>150</v>
      </c>
      <c r="I866">
        <f t="shared" si="3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1">
        <f t="shared" si="40"/>
        <v>42601.208333333328</v>
      </c>
      <c r="T866" s="11">
        <f t="shared" si="41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>(Table1[[#This Row],[pledged]]/Table1[[#This Row],[goal]])*100</f>
        <v>185.82098765432099</v>
      </c>
      <c r="G867" t="s">
        <v>20</v>
      </c>
      <c r="H867">
        <v>3272</v>
      </c>
      <c r="I867">
        <f t="shared" si="39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1">
        <f t="shared" si="40"/>
        <v>41897.208333333336</v>
      </c>
      <c r="T867" s="11">
        <f t="shared" si="41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>(Table1[[#This Row],[pledged]]/Table1[[#This Row],[goal]])*100</f>
        <v>43.241247264770237</v>
      </c>
      <c r="G868" t="s">
        <v>74</v>
      </c>
      <c r="H868">
        <v>898</v>
      </c>
      <c r="I868">
        <f t="shared" si="39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1">
        <f t="shared" si="40"/>
        <v>40671.208333333336</v>
      </c>
      <c r="T868" s="11">
        <f t="shared" si="41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>(Table1[[#This Row],[pledged]]/Table1[[#This Row],[goal]])*100</f>
        <v>162.4375</v>
      </c>
      <c r="G869" t="s">
        <v>20</v>
      </c>
      <c r="H869">
        <v>300</v>
      </c>
      <c r="I869">
        <f t="shared" si="3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1">
        <f t="shared" si="40"/>
        <v>43382.208333333328</v>
      </c>
      <c r="T869" s="11">
        <f t="shared" si="41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>(Table1[[#This Row],[pledged]]/Table1[[#This Row],[goal]])*100</f>
        <v>184.84285714285716</v>
      </c>
      <c r="G870" t="s">
        <v>20</v>
      </c>
      <c r="H870">
        <v>126</v>
      </c>
      <c r="I870">
        <f t="shared" si="39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1">
        <f t="shared" si="40"/>
        <v>41559.208333333336</v>
      </c>
      <c r="T870" s="11">
        <f t="shared" si="41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>(Table1[[#This Row],[pledged]]/Table1[[#This Row],[goal]])*100</f>
        <v>23.703520691785052</v>
      </c>
      <c r="G871" t="s">
        <v>14</v>
      </c>
      <c r="H871">
        <v>526</v>
      </c>
      <c r="I871">
        <f t="shared" si="3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1">
        <f t="shared" si="40"/>
        <v>40350.208333333336</v>
      </c>
      <c r="T871" s="11">
        <f t="shared" si="41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>(Table1[[#This Row],[pledged]]/Table1[[#This Row],[goal]])*100</f>
        <v>89.870129870129873</v>
      </c>
      <c r="G872" t="s">
        <v>14</v>
      </c>
      <c r="H872">
        <v>121</v>
      </c>
      <c r="I872">
        <f t="shared" si="39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1">
        <f t="shared" si="40"/>
        <v>42240.208333333328</v>
      </c>
      <c r="T872" s="11">
        <f t="shared" si="41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>(Table1[[#This Row],[pledged]]/Table1[[#This Row],[goal]])*100</f>
        <v>272.6041958041958</v>
      </c>
      <c r="G873" t="s">
        <v>20</v>
      </c>
      <c r="H873">
        <v>2320</v>
      </c>
      <c r="I873">
        <f t="shared" si="39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1">
        <f t="shared" si="40"/>
        <v>43040.208333333328</v>
      </c>
      <c r="T873" s="11">
        <f t="shared" si="41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>(Table1[[#This Row],[pledged]]/Table1[[#This Row],[goal]])*100</f>
        <v>170.04255319148936</v>
      </c>
      <c r="G874" t="s">
        <v>20</v>
      </c>
      <c r="H874">
        <v>81</v>
      </c>
      <c r="I874">
        <f t="shared" si="39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1">
        <f t="shared" si="40"/>
        <v>43346.208333333328</v>
      </c>
      <c r="T874" s="11">
        <f t="shared" si="41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>(Table1[[#This Row],[pledged]]/Table1[[#This Row],[goal]])*100</f>
        <v>188.28503562945369</v>
      </c>
      <c r="G875" t="s">
        <v>20</v>
      </c>
      <c r="H875">
        <v>1887</v>
      </c>
      <c r="I875">
        <f t="shared" si="39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1">
        <f t="shared" si="40"/>
        <v>41647.25</v>
      </c>
      <c r="T875" s="11">
        <f t="shared" si="41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>(Table1[[#This Row],[pledged]]/Table1[[#This Row],[goal]])*100</f>
        <v>346.93532338308455</v>
      </c>
      <c r="G876" t="s">
        <v>20</v>
      </c>
      <c r="H876">
        <v>4358</v>
      </c>
      <c r="I876">
        <f t="shared" si="39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1">
        <f t="shared" si="40"/>
        <v>40291.208333333336</v>
      </c>
      <c r="T876" s="11">
        <f t="shared" si="41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>(Table1[[#This Row],[pledged]]/Table1[[#This Row],[goal]])*100</f>
        <v>69.177215189873422</v>
      </c>
      <c r="G877" t="s">
        <v>14</v>
      </c>
      <c r="H877">
        <v>67</v>
      </c>
      <c r="I877">
        <f t="shared" si="3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1">
        <f t="shared" si="40"/>
        <v>40556.25</v>
      </c>
      <c r="T877" s="11">
        <f t="shared" si="41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>(Table1[[#This Row],[pledged]]/Table1[[#This Row],[goal]])*100</f>
        <v>25.433734939759034</v>
      </c>
      <c r="G878" t="s">
        <v>14</v>
      </c>
      <c r="H878">
        <v>57</v>
      </c>
      <c r="I878">
        <f t="shared" si="39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1">
        <f t="shared" si="40"/>
        <v>43624.208333333328</v>
      </c>
      <c r="T878" s="11">
        <f t="shared" si="41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>(Table1[[#This Row],[pledged]]/Table1[[#This Row],[goal]])*100</f>
        <v>77.400977995110026</v>
      </c>
      <c r="G879" t="s">
        <v>14</v>
      </c>
      <c r="H879">
        <v>1229</v>
      </c>
      <c r="I879">
        <f t="shared" si="39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1">
        <f t="shared" si="40"/>
        <v>42577.208333333328</v>
      </c>
      <c r="T879" s="11">
        <f t="shared" si="41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>(Table1[[#This Row],[pledged]]/Table1[[#This Row],[goal]])*100</f>
        <v>37.481481481481481</v>
      </c>
      <c r="G880" t="s">
        <v>14</v>
      </c>
      <c r="H880">
        <v>12</v>
      </c>
      <c r="I880">
        <f t="shared" si="39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1">
        <f t="shared" si="40"/>
        <v>43845.25</v>
      </c>
      <c r="T880" s="11">
        <f t="shared" si="41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>(Table1[[#This Row],[pledged]]/Table1[[#This Row],[goal]])*100</f>
        <v>543.79999999999995</v>
      </c>
      <c r="G881" t="s">
        <v>20</v>
      </c>
      <c r="H881">
        <v>53</v>
      </c>
      <c r="I881">
        <f t="shared" si="39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1">
        <f t="shared" si="40"/>
        <v>42788.25</v>
      </c>
      <c r="T881" s="11">
        <f t="shared" si="41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>(Table1[[#This Row],[pledged]]/Table1[[#This Row],[goal]])*100</f>
        <v>228.52189349112427</v>
      </c>
      <c r="G882" t="s">
        <v>20</v>
      </c>
      <c r="H882">
        <v>2414</v>
      </c>
      <c r="I882">
        <f t="shared" si="3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1">
        <f t="shared" si="40"/>
        <v>43667.208333333328</v>
      </c>
      <c r="T882" s="11">
        <f t="shared" si="41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>(Table1[[#This Row],[pledged]]/Table1[[#This Row],[goal]])*100</f>
        <v>38.948339483394832</v>
      </c>
      <c r="G883" t="s">
        <v>14</v>
      </c>
      <c r="H883">
        <v>452</v>
      </c>
      <c r="I883">
        <f t="shared" si="39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1">
        <f t="shared" si="40"/>
        <v>42194.208333333328</v>
      </c>
      <c r="T883" s="11">
        <f t="shared" si="41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>(Table1[[#This Row],[pledged]]/Table1[[#This Row],[goal]])*100</f>
        <v>370</v>
      </c>
      <c r="G884" t="s">
        <v>20</v>
      </c>
      <c r="H884">
        <v>80</v>
      </c>
      <c r="I884">
        <f t="shared" si="3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1">
        <f t="shared" si="40"/>
        <v>42025.25</v>
      </c>
      <c r="T884" s="11">
        <f t="shared" si="41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>(Table1[[#This Row],[pledged]]/Table1[[#This Row],[goal]])*100</f>
        <v>237.91176470588232</v>
      </c>
      <c r="G885" t="s">
        <v>20</v>
      </c>
      <c r="H885">
        <v>193</v>
      </c>
      <c r="I885">
        <f t="shared" si="39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1">
        <f t="shared" si="40"/>
        <v>40323.208333333336</v>
      </c>
      <c r="T885" s="11">
        <f t="shared" si="41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>(Table1[[#This Row],[pledged]]/Table1[[#This Row],[goal]])*100</f>
        <v>64.036299765807954</v>
      </c>
      <c r="G886" t="s">
        <v>14</v>
      </c>
      <c r="H886">
        <v>1886</v>
      </c>
      <c r="I886">
        <f t="shared" si="39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1">
        <f t="shared" si="40"/>
        <v>41763.208333333336</v>
      </c>
      <c r="T886" s="11">
        <f t="shared" si="41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>(Table1[[#This Row],[pledged]]/Table1[[#This Row],[goal]])*100</f>
        <v>118.27777777777777</v>
      </c>
      <c r="G887" t="s">
        <v>20</v>
      </c>
      <c r="H887">
        <v>52</v>
      </c>
      <c r="I887">
        <f t="shared" si="39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1">
        <f t="shared" si="40"/>
        <v>40335.208333333336</v>
      </c>
      <c r="T887" s="11">
        <f t="shared" si="41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>(Table1[[#This Row],[pledged]]/Table1[[#This Row],[goal]])*100</f>
        <v>84.824037184594957</v>
      </c>
      <c r="G888" t="s">
        <v>14</v>
      </c>
      <c r="H888">
        <v>1825</v>
      </c>
      <c r="I888">
        <f t="shared" si="39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1">
        <f t="shared" si="40"/>
        <v>40416.208333333336</v>
      </c>
      <c r="T888" s="11">
        <f t="shared" si="41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>(Table1[[#This Row],[pledged]]/Table1[[#This Row],[goal]])*100</f>
        <v>29.346153846153843</v>
      </c>
      <c r="G889" t="s">
        <v>14</v>
      </c>
      <c r="H889">
        <v>31</v>
      </c>
      <c r="I889">
        <f t="shared" si="39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1">
        <f t="shared" si="40"/>
        <v>42202.208333333328</v>
      </c>
      <c r="T889" s="11">
        <f t="shared" si="41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>(Table1[[#This Row],[pledged]]/Table1[[#This Row],[goal]])*100</f>
        <v>209.89655172413794</v>
      </c>
      <c r="G890" t="s">
        <v>20</v>
      </c>
      <c r="H890">
        <v>290</v>
      </c>
      <c r="I890">
        <f t="shared" si="39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1">
        <f t="shared" si="40"/>
        <v>42836.208333333328</v>
      </c>
      <c r="T890" s="11">
        <f t="shared" si="41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>(Table1[[#This Row],[pledged]]/Table1[[#This Row],[goal]])*100</f>
        <v>169.78571428571431</v>
      </c>
      <c r="G891" t="s">
        <v>20</v>
      </c>
      <c r="H891">
        <v>122</v>
      </c>
      <c r="I891">
        <f t="shared" si="3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1">
        <f t="shared" si="40"/>
        <v>41710.208333333336</v>
      </c>
      <c r="T891" s="11">
        <f t="shared" si="41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>(Table1[[#This Row],[pledged]]/Table1[[#This Row],[goal]])*100</f>
        <v>115.95907738095239</v>
      </c>
      <c r="G892" t="s">
        <v>20</v>
      </c>
      <c r="H892">
        <v>1470</v>
      </c>
      <c r="I892">
        <f t="shared" si="39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1">
        <f t="shared" si="40"/>
        <v>43640.208333333328</v>
      </c>
      <c r="T892" s="11">
        <f t="shared" si="41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>(Table1[[#This Row],[pledged]]/Table1[[#This Row],[goal]])*100</f>
        <v>258.59999999999997</v>
      </c>
      <c r="G893" t="s">
        <v>20</v>
      </c>
      <c r="H893">
        <v>165</v>
      </c>
      <c r="I893">
        <f t="shared" si="39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1">
        <f t="shared" si="40"/>
        <v>40880.25</v>
      </c>
      <c r="T893" s="11">
        <f t="shared" si="41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>(Table1[[#This Row],[pledged]]/Table1[[#This Row],[goal]])*100</f>
        <v>230.58333333333331</v>
      </c>
      <c r="G894" t="s">
        <v>20</v>
      </c>
      <c r="H894">
        <v>182</v>
      </c>
      <c r="I894">
        <f t="shared" si="39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1">
        <f t="shared" si="40"/>
        <v>40319.208333333336</v>
      </c>
      <c r="T894" s="11">
        <f t="shared" si="41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>(Table1[[#This Row],[pledged]]/Table1[[#This Row],[goal]])*100</f>
        <v>128.21428571428572</v>
      </c>
      <c r="G895" t="s">
        <v>20</v>
      </c>
      <c r="H895">
        <v>199</v>
      </c>
      <c r="I895">
        <f t="shared" si="39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1">
        <f t="shared" si="40"/>
        <v>42170.208333333328</v>
      </c>
      <c r="T895" s="11">
        <f t="shared" si="41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>(Table1[[#This Row],[pledged]]/Table1[[#This Row],[goal]])*100</f>
        <v>188.70588235294116</v>
      </c>
      <c r="G896" t="s">
        <v>20</v>
      </c>
      <c r="H896">
        <v>56</v>
      </c>
      <c r="I896">
        <f t="shared" si="39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1">
        <f t="shared" si="40"/>
        <v>41466.208333333336</v>
      </c>
      <c r="T896" s="11">
        <f t="shared" si="41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>(Table1[[#This Row],[pledged]]/Table1[[#This Row],[goal]])*100</f>
        <v>6.9511889862327907</v>
      </c>
      <c r="G897" t="s">
        <v>14</v>
      </c>
      <c r="H897">
        <v>107</v>
      </c>
      <c r="I897">
        <f t="shared" si="39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1">
        <f t="shared" si="40"/>
        <v>43134.25</v>
      </c>
      <c r="T897" s="11">
        <f t="shared" si="41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>(Table1[[#This Row],[pledged]]/Table1[[#This Row],[goal]])*100</f>
        <v>774.43434343434342</v>
      </c>
      <c r="G898" t="s">
        <v>20</v>
      </c>
      <c r="H898">
        <v>1460</v>
      </c>
      <c r="I898">
        <f t="shared" ref="I898:I961" si="42">IF(H898=0, 0, ROUND(E898/H898,2))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1">
        <f t="shared" ref="S898:S961" si="43">(((L898/60)/60)/24)+DATE(1970,1,1)</f>
        <v>40738.208333333336</v>
      </c>
      <c r="T898" s="11">
        <f t="shared" ref="T898:T961" si="44">(((M898/60)/60)/24)+DATE(1970,1,1)</f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>(Table1[[#This Row],[pledged]]/Table1[[#This Row],[goal]])*100</f>
        <v>27.693181818181817</v>
      </c>
      <c r="G899" t="s">
        <v>14</v>
      </c>
      <c r="H899">
        <v>27</v>
      </c>
      <c r="I899">
        <f t="shared" si="42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1">
        <f t="shared" si="43"/>
        <v>43583.208333333328</v>
      </c>
      <c r="T899" s="11">
        <f t="shared" si="44"/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>(Table1[[#This Row],[pledged]]/Table1[[#This Row],[goal]])*100</f>
        <v>52.479620323841424</v>
      </c>
      <c r="G900" t="s">
        <v>14</v>
      </c>
      <c r="H900">
        <v>1221</v>
      </c>
      <c r="I900">
        <f t="shared" si="42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1">
        <f t="shared" si="43"/>
        <v>43815.25</v>
      </c>
      <c r="T900" s="11">
        <f t="shared" si="44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>(Table1[[#This Row],[pledged]]/Table1[[#This Row],[goal]])*100</f>
        <v>407.09677419354841</v>
      </c>
      <c r="G901" t="s">
        <v>20</v>
      </c>
      <c r="H901">
        <v>123</v>
      </c>
      <c r="I901">
        <f t="shared" si="42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1">
        <f t="shared" si="43"/>
        <v>41554.208333333336</v>
      </c>
      <c r="T901" s="11">
        <f t="shared" si="44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>(Table1[[#This Row],[pledged]]/Table1[[#This Row],[goal]])*100</f>
        <v>2</v>
      </c>
      <c r="G902" t="s">
        <v>14</v>
      </c>
      <c r="H902">
        <v>1</v>
      </c>
      <c r="I902">
        <f t="shared" si="42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1">
        <f t="shared" si="43"/>
        <v>41901.208333333336</v>
      </c>
      <c r="T902" s="11">
        <f t="shared" si="44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>(Table1[[#This Row],[pledged]]/Table1[[#This Row],[goal]])*100</f>
        <v>156.17857142857144</v>
      </c>
      <c r="G903" t="s">
        <v>20</v>
      </c>
      <c r="H903">
        <v>159</v>
      </c>
      <c r="I903">
        <f t="shared" si="42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1">
        <f t="shared" si="43"/>
        <v>43298.208333333328</v>
      </c>
      <c r="T903" s="11">
        <f t="shared" si="44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>(Table1[[#This Row],[pledged]]/Table1[[#This Row],[goal]])*100</f>
        <v>252.42857142857144</v>
      </c>
      <c r="G904" t="s">
        <v>20</v>
      </c>
      <c r="H904">
        <v>110</v>
      </c>
      <c r="I904">
        <f t="shared" si="42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1">
        <f t="shared" si="43"/>
        <v>42399.25</v>
      </c>
      <c r="T904" s="11">
        <f t="shared" si="44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>(Table1[[#This Row],[pledged]]/Table1[[#This Row],[goal]])*100</f>
        <v>1.729268292682927</v>
      </c>
      <c r="G905" t="s">
        <v>47</v>
      </c>
      <c r="H905">
        <v>14</v>
      </c>
      <c r="I905">
        <f t="shared" si="42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1">
        <f t="shared" si="43"/>
        <v>41034.208333333336</v>
      </c>
      <c r="T905" s="11">
        <f t="shared" si="44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>(Table1[[#This Row],[pledged]]/Table1[[#This Row],[goal]])*100</f>
        <v>12.230769230769232</v>
      </c>
      <c r="G906" t="s">
        <v>14</v>
      </c>
      <c r="H906">
        <v>16</v>
      </c>
      <c r="I906">
        <f t="shared" si="42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1">
        <f t="shared" si="43"/>
        <v>41186.208333333336</v>
      </c>
      <c r="T906" s="11">
        <f t="shared" si="44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>(Table1[[#This Row],[pledged]]/Table1[[#This Row],[goal]])*100</f>
        <v>163.98734177215189</v>
      </c>
      <c r="G907" t="s">
        <v>20</v>
      </c>
      <c r="H907">
        <v>236</v>
      </c>
      <c r="I907">
        <f t="shared" si="42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1">
        <f t="shared" si="43"/>
        <v>41536.208333333336</v>
      </c>
      <c r="T907" s="11">
        <f t="shared" si="44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>(Table1[[#This Row],[pledged]]/Table1[[#This Row],[goal]])*100</f>
        <v>162.98181818181817</v>
      </c>
      <c r="G908" t="s">
        <v>20</v>
      </c>
      <c r="H908">
        <v>191</v>
      </c>
      <c r="I908">
        <f t="shared" si="42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1">
        <f t="shared" si="43"/>
        <v>42868.208333333328</v>
      </c>
      <c r="T908" s="11">
        <f t="shared" si="44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>(Table1[[#This Row],[pledged]]/Table1[[#This Row],[goal]])*100</f>
        <v>20.252747252747252</v>
      </c>
      <c r="G909" t="s">
        <v>14</v>
      </c>
      <c r="H909">
        <v>41</v>
      </c>
      <c r="I909">
        <f t="shared" si="42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1">
        <f t="shared" si="43"/>
        <v>40660.208333333336</v>
      </c>
      <c r="T909" s="11">
        <f t="shared" si="44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>(Table1[[#This Row],[pledged]]/Table1[[#This Row],[goal]])*100</f>
        <v>319.24083769633506</v>
      </c>
      <c r="G910" t="s">
        <v>20</v>
      </c>
      <c r="H910">
        <v>3934</v>
      </c>
      <c r="I910">
        <f t="shared" si="42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1">
        <f t="shared" si="43"/>
        <v>41031.208333333336</v>
      </c>
      <c r="T910" s="11">
        <f t="shared" si="44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>(Table1[[#This Row],[pledged]]/Table1[[#This Row],[goal]])*100</f>
        <v>478.94444444444446</v>
      </c>
      <c r="G911" t="s">
        <v>20</v>
      </c>
      <c r="H911">
        <v>80</v>
      </c>
      <c r="I911">
        <f t="shared" si="42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1">
        <f t="shared" si="43"/>
        <v>43255.208333333328</v>
      </c>
      <c r="T911" s="11">
        <f t="shared" si="44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>(Table1[[#This Row],[pledged]]/Table1[[#This Row],[goal]])*100</f>
        <v>19.556634304207122</v>
      </c>
      <c r="G912" t="s">
        <v>74</v>
      </c>
      <c r="H912">
        <v>296</v>
      </c>
      <c r="I912">
        <f t="shared" si="42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1">
        <f t="shared" si="43"/>
        <v>42026.25</v>
      </c>
      <c r="T912" s="11">
        <f t="shared" si="44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>(Table1[[#This Row],[pledged]]/Table1[[#This Row],[goal]])*100</f>
        <v>198.94827586206895</v>
      </c>
      <c r="G913" t="s">
        <v>20</v>
      </c>
      <c r="H913">
        <v>462</v>
      </c>
      <c r="I913">
        <f t="shared" si="42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1">
        <f t="shared" si="43"/>
        <v>43717.208333333328</v>
      </c>
      <c r="T913" s="11">
        <f t="shared" si="44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>(Table1[[#This Row],[pledged]]/Table1[[#This Row],[goal]])*100</f>
        <v>795</v>
      </c>
      <c r="G914" t="s">
        <v>20</v>
      </c>
      <c r="H914">
        <v>179</v>
      </c>
      <c r="I914">
        <f t="shared" si="42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1">
        <f t="shared" si="43"/>
        <v>41157.208333333336</v>
      </c>
      <c r="T914" s="11">
        <f t="shared" si="44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>(Table1[[#This Row],[pledged]]/Table1[[#This Row],[goal]])*100</f>
        <v>50.621082621082621</v>
      </c>
      <c r="G915" t="s">
        <v>14</v>
      </c>
      <c r="H915">
        <v>523</v>
      </c>
      <c r="I915">
        <f t="shared" si="42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1">
        <f t="shared" si="43"/>
        <v>43597.208333333328</v>
      </c>
      <c r="T915" s="11">
        <f t="shared" si="44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>(Table1[[#This Row],[pledged]]/Table1[[#This Row],[goal]])*100</f>
        <v>57.4375</v>
      </c>
      <c r="G916" t="s">
        <v>14</v>
      </c>
      <c r="H916">
        <v>141</v>
      </c>
      <c r="I916">
        <f t="shared" si="42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1">
        <f t="shared" si="43"/>
        <v>41490.208333333336</v>
      </c>
      <c r="T916" s="11">
        <f t="shared" si="44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>(Table1[[#This Row],[pledged]]/Table1[[#This Row],[goal]])*100</f>
        <v>155.62827640984909</v>
      </c>
      <c r="G917" t="s">
        <v>20</v>
      </c>
      <c r="H917">
        <v>1866</v>
      </c>
      <c r="I917">
        <f t="shared" si="42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1">
        <f t="shared" si="43"/>
        <v>42976.208333333328</v>
      </c>
      <c r="T917" s="11">
        <f t="shared" si="44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>(Table1[[#This Row],[pledged]]/Table1[[#This Row],[goal]])*100</f>
        <v>36.297297297297298</v>
      </c>
      <c r="G918" t="s">
        <v>14</v>
      </c>
      <c r="H918">
        <v>52</v>
      </c>
      <c r="I918">
        <f t="shared" si="42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1">
        <f t="shared" si="43"/>
        <v>41991.25</v>
      </c>
      <c r="T918" s="11">
        <f t="shared" si="44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>(Table1[[#This Row],[pledged]]/Table1[[#This Row],[goal]])*100</f>
        <v>58.25</v>
      </c>
      <c r="G919" t="s">
        <v>47</v>
      </c>
      <c r="H919">
        <v>27</v>
      </c>
      <c r="I919">
        <f t="shared" si="42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1">
        <f t="shared" si="43"/>
        <v>40722.208333333336</v>
      </c>
      <c r="T919" s="11">
        <f t="shared" si="44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>(Table1[[#This Row],[pledged]]/Table1[[#This Row],[goal]])*100</f>
        <v>237.39473684210526</v>
      </c>
      <c r="G920" t="s">
        <v>20</v>
      </c>
      <c r="H920">
        <v>156</v>
      </c>
      <c r="I920">
        <f t="shared" si="42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1">
        <f t="shared" si="43"/>
        <v>41117.208333333336</v>
      </c>
      <c r="T920" s="11">
        <f t="shared" si="44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>(Table1[[#This Row],[pledged]]/Table1[[#This Row],[goal]])*100</f>
        <v>58.75</v>
      </c>
      <c r="G921" t="s">
        <v>14</v>
      </c>
      <c r="H921">
        <v>225</v>
      </c>
      <c r="I921">
        <f t="shared" si="42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1">
        <f t="shared" si="43"/>
        <v>43022.208333333328</v>
      </c>
      <c r="T921" s="11">
        <f t="shared" si="44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>(Table1[[#This Row],[pledged]]/Table1[[#This Row],[goal]])*100</f>
        <v>182.56603773584905</v>
      </c>
      <c r="G922" t="s">
        <v>20</v>
      </c>
      <c r="H922">
        <v>255</v>
      </c>
      <c r="I922">
        <f t="shared" si="42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1">
        <f t="shared" si="43"/>
        <v>43503.25</v>
      </c>
      <c r="T922" s="11">
        <f t="shared" si="44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>(Table1[[#This Row],[pledged]]/Table1[[#This Row],[goal]])*100</f>
        <v>0.75436408977556113</v>
      </c>
      <c r="G923" t="s">
        <v>14</v>
      </c>
      <c r="H923">
        <v>38</v>
      </c>
      <c r="I923">
        <f t="shared" si="42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1">
        <f t="shared" si="43"/>
        <v>40951.25</v>
      </c>
      <c r="T923" s="11">
        <f t="shared" si="44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>(Table1[[#This Row],[pledged]]/Table1[[#This Row],[goal]])*100</f>
        <v>175.95330739299609</v>
      </c>
      <c r="G924" t="s">
        <v>20</v>
      </c>
      <c r="H924">
        <v>2261</v>
      </c>
      <c r="I924">
        <f t="shared" si="42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1">
        <f t="shared" si="43"/>
        <v>43443.25</v>
      </c>
      <c r="T924" s="11">
        <f t="shared" si="44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>(Table1[[#This Row],[pledged]]/Table1[[#This Row],[goal]])*100</f>
        <v>237.88235294117646</v>
      </c>
      <c r="G925" t="s">
        <v>20</v>
      </c>
      <c r="H925">
        <v>40</v>
      </c>
      <c r="I925">
        <f t="shared" si="42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1">
        <f t="shared" si="43"/>
        <v>40373.208333333336</v>
      </c>
      <c r="T925" s="11">
        <f t="shared" si="44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>(Table1[[#This Row],[pledged]]/Table1[[#This Row],[goal]])*100</f>
        <v>488.05076142131981</v>
      </c>
      <c r="G926" t="s">
        <v>20</v>
      </c>
      <c r="H926">
        <v>2289</v>
      </c>
      <c r="I926">
        <f t="shared" si="42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1">
        <f t="shared" si="43"/>
        <v>43769.208333333328</v>
      </c>
      <c r="T926" s="11">
        <f t="shared" si="44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>(Table1[[#This Row],[pledged]]/Table1[[#This Row],[goal]])*100</f>
        <v>224.06666666666669</v>
      </c>
      <c r="G927" t="s">
        <v>20</v>
      </c>
      <c r="H927">
        <v>65</v>
      </c>
      <c r="I927">
        <f t="shared" si="42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1">
        <f t="shared" si="43"/>
        <v>43000.208333333328</v>
      </c>
      <c r="T927" s="11">
        <f t="shared" si="44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>(Table1[[#This Row],[pledged]]/Table1[[#This Row],[goal]])*100</f>
        <v>18.126436781609197</v>
      </c>
      <c r="G928" t="s">
        <v>14</v>
      </c>
      <c r="H928">
        <v>15</v>
      </c>
      <c r="I928">
        <f t="shared" si="42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1">
        <f t="shared" si="43"/>
        <v>42502.208333333328</v>
      </c>
      <c r="T928" s="11">
        <f t="shared" si="44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>(Table1[[#This Row],[pledged]]/Table1[[#This Row],[goal]])*100</f>
        <v>45.847222222222221</v>
      </c>
      <c r="G929" t="s">
        <v>14</v>
      </c>
      <c r="H929">
        <v>37</v>
      </c>
      <c r="I929">
        <f t="shared" si="42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1">
        <f t="shared" si="43"/>
        <v>41102.208333333336</v>
      </c>
      <c r="T929" s="11">
        <f t="shared" si="44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>(Table1[[#This Row],[pledged]]/Table1[[#This Row],[goal]])*100</f>
        <v>117.31541218637993</v>
      </c>
      <c r="G930" t="s">
        <v>20</v>
      </c>
      <c r="H930">
        <v>3777</v>
      </c>
      <c r="I930">
        <f t="shared" si="42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1">
        <f t="shared" si="43"/>
        <v>41637.25</v>
      </c>
      <c r="T930" s="11">
        <f t="shared" si="44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>(Table1[[#This Row],[pledged]]/Table1[[#This Row],[goal]])*100</f>
        <v>217.30909090909088</v>
      </c>
      <c r="G931" t="s">
        <v>20</v>
      </c>
      <c r="H931">
        <v>184</v>
      </c>
      <c r="I931">
        <f t="shared" si="42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1">
        <f t="shared" si="43"/>
        <v>42858.208333333328</v>
      </c>
      <c r="T931" s="11">
        <f t="shared" si="44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>(Table1[[#This Row],[pledged]]/Table1[[#This Row],[goal]])*100</f>
        <v>112.28571428571428</v>
      </c>
      <c r="G932" t="s">
        <v>20</v>
      </c>
      <c r="H932">
        <v>85</v>
      </c>
      <c r="I932">
        <f t="shared" si="42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1">
        <f t="shared" si="43"/>
        <v>42060.25</v>
      </c>
      <c r="T932" s="11">
        <f t="shared" si="44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>(Table1[[#This Row],[pledged]]/Table1[[#This Row],[goal]])*100</f>
        <v>72.51898734177216</v>
      </c>
      <c r="G933" t="s">
        <v>14</v>
      </c>
      <c r="H933">
        <v>112</v>
      </c>
      <c r="I933">
        <f t="shared" si="42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1">
        <f t="shared" si="43"/>
        <v>41818.208333333336</v>
      </c>
      <c r="T933" s="11">
        <f t="shared" si="44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>(Table1[[#This Row],[pledged]]/Table1[[#This Row],[goal]])*100</f>
        <v>212.30434782608697</v>
      </c>
      <c r="G934" t="s">
        <v>20</v>
      </c>
      <c r="H934">
        <v>144</v>
      </c>
      <c r="I934">
        <f t="shared" si="42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1">
        <f t="shared" si="43"/>
        <v>41709.208333333336</v>
      </c>
      <c r="T934" s="11">
        <f t="shared" si="44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>(Table1[[#This Row],[pledged]]/Table1[[#This Row],[goal]])*100</f>
        <v>239.74657534246577</v>
      </c>
      <c r="G935" t="s">
        <v>20</v>
      </c>
      <c r="H935">
        <v>1902</v>
      </c>
      <c r="I935">
        <f t="shared" si="42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1">
        <f t="shared" si="43"/>
        <v>41372.208333333336</v>
      </c>
      <c r="T935" s="11">
        <f t="shared" si="44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>(Table1[[#This Row],[pledged]]/Table1[[#This Row],[goal]])*100</f>
        <v>181.93548387096774</v>
      </c>
      <c r="G936" t="s">
        <v>20</v>
      </c>
      <c r="H936">
        <v>105</v>
      </c>
      <c r="I936">
        <f t="shared" si="42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1">
        <f t="shared" si="43"/>
        <v>42422.25</v>
      </c>
      <c r="T936" s="11">
        <f t="shared" si="44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>(Table1[[#This Row],[pledged]]/Table1[[#This Row],[goal]])*100</f>
        <v>164.13114754098362</v>
      </c>
      <c r="G937" t="s">
        <v>20</v>
      </c>
      <c r="H937">
        <v>132</v>
      </c>
      <c r="I937">
        <f t="shared" si="42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1">
        <f t="shared" si="43"/>
        <v>42209.208333333328</v>
      </c>
      <c r="T937" s="11">
        <f t="shared" si="44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>(Table1[[#This Row],[pledged]]/Table1[[#This Row],[goal]])*100</f>
        <v>1.6375968992248062</v>
      </c>
      <c r="G938" t="s">
        <v>14</v>
      </c>
      <c r="H938">
        <v>21</v>
      </c>
      <c r="I938">
        <f t="shared" si="42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1">
        <f t="shared" si="43"/>
        <v>43668.208333333328</v>
      </c>
      <c r="T938" s="11">
        <f t="shared" si="44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>(Table1[[#This Row],[pledged]]/Table1[[#This Row],[goal]])*100</f>
        <v>49.64385964912281</v>
      </c>
      <c r="G939" t="s">
        <v>74</v>
      </c>
      <c r="H939">
        <v>976</v>
      </c>
      <c r="I939">
        <f t="shared" si="42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1">
        <f t="shared" si="43"/>
        <v>42334.25</v>
      </c>
      <c r="T939" s="11">
        <f t="shared" si="44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>(Table1[[#This Row],[pledged]]/Table1[[#This Row],[goal]])*100</f>
        <v>109.70652173913042</v>
      </c>
      <c r="G940" t="s">
        <v>20</v>
      </c>
      <c r="H940">
        <v>96</v>
      </c>
      <c r="I940">
        <f t="shared" si="42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1">
        <f t="shared" si="43"/>
        <v>43263.208333333328</v>
      </c>
      <c r="T940" s="11">
        <f t="shared" si="44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>(Table1[[#This Row],[pledged]]/Table1[[#This Row],[goal]])*100</f>
        <v>49.217948717948715</v>
      </c>
      <c r="G941" t="s">
        <v>14</v>
      </c>
      <c r="H941">
        <v>67</v>
      </c>
      <c r="I941">
        <f t="shared" si="42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1">
        <f t="shared" si="43"/>
        <v>40670.208333333336</v>
      </c>
      <c r="T941" s="11">
        <f t="shared" si="44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>(Table1[[#This Row],[pledged]]/Table1[[#This Row],[goal]])*100</f>
        <v>62.232323232323225</v>
      </c>
      <c r="G942" t="s">
        <v>47</v>
      </c>
      <c r="H942">
        <v>66</v>
      </c>
      <c r="I942">
        <f t="shared" si="42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1">
        <f t="shared" si="43"/>
        <v>41244.25</v>
      </c>
      <c r="T942" s="11">
        <f t="shared" si="44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>(Table1[[#This Row],[pledged]]/Table1[[#This Row],[goal]])*100</f>
        <v>13.05813953488372</v>
      </c>
      <c r="G943" t="s">
        <v>14</v>
      </c>
      <c r="H943">
        <v>78</v>
      </c>
      <c r="I943">
        <f t="shared" si="42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1">
        <f t="shared" si="43"/>
        <v>40552.25</v>
      </c>
      <c r="T943" s="11">
        <f t="shared" si="44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>(Table1[[#This Row],[pledged]]/Table1[[#This Row],[goal]])*100</f>
        <v>64.635416666666671</v>
      </c>
      <c r="G944" t="s">
        <v>14</v>
      </c>
      <c r="H944">
        <v>67</v>
      </c>
      <c r="I944">
        <f t="shared" si="42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1">
        <f t="shared" si="43"/>
        <v>40568.25</v>
      </c>
      <c r="T944" s="11">
        <f t="shared" si="44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>(Table1[[#This Row],[pledged]]/Table1[[#This Row],[goal]])*100</f>
        <v>159.58666666666667</v>
      </c>
      <c r="G945" t="s">
        <v>20</v>
      </c>
      <c r="H945">
        <v>114</v>
      </c>
      <c r="I945">
        <f t="shared" si="42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1">
        <f t="shared" si="43"/>
        <v>41906.208333333336</v>
      </c>
      <c r="T945" s="11">
        <f t="shared" si="44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>(Table1[[#This Row],[pledged]]/Table1[[#This Row],[goal]])*100</f>
        <v>81.42</v>
      </c>
      <c r="G946" t="s">
        <v>14</v>
      </c>
      <c r="H946">
        <v>263</v>
      </c>
      <c r="I946">
        <f t="shared" si="42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1">
        <f t="shared" si="43"/>
        <v>42776.25</v>
      </c>
      <c r="T946" s="11">
        <f t="shared" si="44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>(Table1[[#This Row],[pledged]]/Table1[[#This Row],[goal]])*100</f>
        <v>32.444767441860463</v>
      </c>
      <c r="G947" t="s">
        <v>14</v>
      </c>
      <c r="H947">
        <v>1691</v>
      </c>
      <c r="I947">
        <f t="shared" si="42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1">
        <f t="shared" si="43"/>
        <v>41004.208333333336</v>
      </c>
      <c r="T947" s="11">
        <f t="shared" si="44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>(Table1[[#This Row],[pledged]]/Table1[[#This Row],[goal]])*100</f>
        <v>9.9141184124918666</v>
      </c>
      <c r="G948" t="s">
        <v>14</v>
      </c>
      <c r="H948">
        <v>181</v>
      </c>
      <c r="I948">
        <f t="shared" si="42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1">
        <f t="shared" si="43"/>
        <v>40710.208333333336</v>
      </c>
      <c r="T948" s="11">
        <f t="shared" si="44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>(Table1[[#This Row],[pledged]]/Table1[[#This Row],[goal]])*100</f>
        <v>26.694444444444443</v>
      </c>
      <c r="G949" t="s">
        <v>14</v>
      </c>
      <c r="H949">
        <v>13</v>
      </c>
      <c r="I949">
        <f t="shared" si="42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1">
        <f t="shared" si="43"/>
        <v>41908.208333333336</v>
      </c>
      <c r="T949" s="11">
        <f t="shared" si="44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>(Table1[[#This Row],[pledged]]/Table1[[#This Row],[goal]])*100</f>
        <v>62.957446808510639</v>
      </c>
      <c r="G950" t="s">
        <v>74</v>
      </c>
      <c r="H950">
        <v>160</v>
      </c>
      <c r="I950">
        <f t="shared" si="42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1">
        <f t="shared" si="43"/>
        <v>41985.25</v>
      </c>
      <c r="T950" s="11">
        <f t="shared" si="44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>(Table1[[#This Row],[pledged]]/Table1[[#This Row],[goal]])*100</f>
        <v>161.35593220338984</v>
      </c>
      <c r="G951" t="s">
        <v>20</v>
      </c>
      <c r="H951">
        <v>203</v>
      </c>
      <c r="I951">
        <f t="shared" si="42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1">
        <f t="shared" si="43"/>
        <v>42112.208333333328</v>
      </c>
      <c r="T951" s="11">
        <f t="shared" si="44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>(Table1[[#This Row],[pledged]]/Table1[[#This Row],[goal]])*100</f>
        <v>5</v>
      </c>
      <c r="G952" t="s">
        <v>14</v>
      </c>
      <c r="H952">
        <v>1</v>
      </c>
      <c r="I952">
        <f t="shared" si="42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1">
        <f t="shared" si="43"/>
        <v>43571.208333333328</v>
      </c>
      <c r="T952" s="11">
        <f t="shared" si="44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>(Table1[[#This Row],[pledged]]/Table1[[#This Row],[goal]])*100</f>
        <v>1096.9379310344827</v>
      </c>
      <c r="G953" t="s">
        <v>20</v>
      </c>
      <c r="H953">
        <v>1559</v>
      </c>
      <c r="I953">
        <f t="shared" si="42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1">
        <f t="shared" si="43"/>
        <v>42730.25</v>
      </c>
      <c r="T953" s="11">
        <f t="shared" si="44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>(Table1[[#This Row],[pledged]]/Table1[[#This Row],[goal]])*100</f>
        <v>70.094158075601371</v>
      </c>
      <c r="G954" t="s">
        <v>74</v>
      </c>
      <c r="H954">
        <v>2266</v>
      </c>
      <c r="I954">
        <f t="shared" si="42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1">
        <f t="shared" si="43"/>
        <v>42591.208333333328</v>
      </c>
      <c r="T954" s="11">
        <f t="shared" si="44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>(Table1[[#This Row],[pledged]]/Table1[[#This Row],[goal]])*100</f>
        <v>60</v>
      </c>
      <c r="G955" t="s">
        <v>14</v>
      </c>
      <c r="H955">
        <v>21</v>
      </c>
      <c r="I955">
        <f t="shared" si="42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1">
        <f t="shared" si="43"/>
        <v>42358.25</v>
      </c>
      <c r="T955" s="11">
        <f t="shared" si="44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>(Table1[[#This Row],[pledged]]/Table1[[#This Row],[goal]])*100</f>
        <v>367.0985915492958</v>
      </c>
      <c r="G956" t="s">
        <v>20</v>
      </c>
      <c r="H956">
        <v>1548</v>
      </c>
      <c r="I956">
        <f t="shared" si="42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1">
        <f t="shared" si="43"/>
        <v>41174.208333333336</v>
      </c>
      <c r="T956" s="11">
        <f t="shared" si="44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>(Table1[[#This Row],[pledged]]/Table1[[#This Row],[goal]])*100</f>
        <v>1109</v>
      </c>
      <c r="G957" t="s">
        <v>20</v>
      </c>
      <c r="H957">
        <v>80</v>
      </c>
      <c r="I957">
        <f t="shared" si="42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1">
        <f t="shared" si="43"/>
        <v>41238.25</v>
      </c>
      <c r="T957" s="11">
        <f t="shared" si="44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>(Table1[[#This Row],[pledged]]/Table1[[#This Row],[goal]])*100</f>
        <v>19.028784648187631</v>
      </c>
      <c r="G958" t="s">
        <v>14</v>
      </c>
      <c r="H958">
        <v>830</v>
      </c>
      <c r="I958">
        <f t="shared" si="42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1">
        <f t="shared" si="43"/>
        <v>42360.25</v>
      </c>
      <c r="T958" s="11">
        <f t="shared" si="44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>(Table1[[#This Row],[pledged]]/Table1[[#This Row],[goal]])*100</f>
        <v>126.87755102040816</v>
      </c>
      <c r="G959" t="s">
        <v>20</v>
      </c>
      <c r="H959">
        <v>131</v>
      </c>
      <c r="I959">
        <f t="shared" si="42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1">
        <f t="shared" si="43"/>
        <v>40955.25</v>
      </c>
      <c r="T959" s="11">
        <f t="shared" si="44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>(Table1[[#This Row],[pledged]]/Table1[[#This Row],[goal]])*100</f>
        <v>734.63636363636363</v>
      </c>
      <c r="G960" t="s">
        <v>20</v>
      </c>
      <c r="H960">
        <v>112</v>
      </c>
      <c r="I960">
        <f t="shared" si="42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1">
        <f t="shared" si="43"/>
        <v>40350.208333333336</v>
      </c>
      <c r="T960" s="11">
        <f t="shared" si="44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>(Table1[[#This Row],[pledged]]/Table1[[#This Row],[goal]])*100</f>
        <v>4.5731034482758623</v>
      </c>
      <c r="G961" t="s">
        <v>14</v>
      </c>
      <c r="H961">
        <v>130</v>
      </c>
      <c r="I961">
        <f t="shared" si="42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1">
        <f t="shared" si="43"/>
        <v>40357.208333333336</v>
      </c>
      <c r="T961" s="11">
        <f t="shared" si="44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>(Table1[[#This Row],[pledged]]/Table1[[#This Row],[goal]])*100</f>
        <v>85.054545454545448</v>
      </c>
      <c r="G962" t="s">
        <v>14</v>
      </c>
      <c r="H962">
        <v>55</v>
      </c>
      <c r="I962">
        <f t="shared" ref="I962:I1025" si="45">IF(H962=0, 0, ROUND(E962/H962,2))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1">
        <f t="shared" ref="S962:S1001" si="46">(((L962/60)/60)/24)+DATE(1970,1,1)</f>
        <v>42408.25</v>
      </c>
      <c r="T962" s="11">
        <f t="shared" ref="T962:T1001" si="47">(((M962/60)/60)/24)+DATE(1970,1,1)</f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>(Table1[[#This Row],[pledged]]/Table1[[#This Row],[goal]])*100</f>
        <v>119.29824561403508</v>
      </c>
      <c r="G963" t="s">
        <v>20</v>
      </c>
      <c r="H963">
        <v>155</v>
      </c>
      <c r="I963">
        <f t="shared" si="45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1">
        <f t="shared" si="46"/>
        <v>40591.25</v>
      </c>
      <c r="T963" s="11">
        <f t="shared" si="47"/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>(Table1[[#This Row],[pledged]]/Table1[[#This Row],[goal]])*100</f>
        <v>296.02777777777777</v>
      </c>
      <c r="G964" t="s">
        <v>20</v>
      </c>
      <c r="H964">
        <v>266</v>
      </c>
      <c r="I964">
        <f t="shared" si="45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1">
        <f t="shared" si="46"/>
        <v>41592.25</v>
      </c>
      <c r="T964" s="11">
        <f t="shared" si="47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>(Table1[[#This Row],[pledged]]/Table1[[#This Row],[goal]])*100</f>
        <v>84.694915254237287</v>
      </c>
      <c r="G965" t="s">
        <v>14</v>
      </c>
      <c r="H965">
        <v>114</v>
      </c>
      <c r="I965">
        <f t="shared" si="45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1">
        <f t="shared" si="46"/>
        <v>40607.25</v>
      </c>
      <c r="T965" s="11">
        <f t="shared" si="47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>(Table1[[#This Row],[pledged]]/Table1[[#This Row],[goal]])*100</f>
        <v>355.7837837837838</v>
      </c>
      <c r="G966" t="s">
        <v>20</v>
      </c>
      <c r="H966">
        <v>155</v>
      </c>
      <c r="I966">
        <f t="shared" si="45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1">
        <f t="shared" si="46"/>
        <v>42135.208333333328</v>
      </c>
      <c r="T966" s="11">
        <f t="shared" si="47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>(Table1[[#This Row],[pledged]]/Table1[[#This Row],[goal]])*100</f>
        <v>386.40909090909093</v>
      </c>
      <c r="G967" t="s">
        <v>20</v>
      </c>
      <c r="H967">
        <v>207</v>
      </c>
      <c r="I967">
        <f t="shared" si="45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1">
        <f t="shared" si="46"/>
        <v>40203.25</v>
      </c>
      <c r="T967" s="11">
        <f t="shared" si="47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>(Table1[[#This Row],[pledged]]/Table1[[#This Row],[goal]])*100</f>
        <v>792.23529411764707</v>
      </c>
      <c r="G968" t="s">
        <v>20</v>
      </c>
      <c r="H968">
        <v>245</v>
      </c>
      <c r="I968">
        <f t="shared" si="45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1">
        <f t="shared" si="46"/>
        <v>42901.208333333328</v>
      </c>
      <c r="T968" s="11">
        <f t="shared" si="47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>(Table1[[#This Row],[pledged]]/Table1[[#This Row],[goal]])*100</f>
        <v>137.03393665158373</v>
      </c>
      <c r="G969" t="s">
        <v>20</v>
      </c>
      <c r="H969">
        <v>1573</v>
      </c>
      <c r="I969">
        <f t="shared" si="4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1">
        <f t="shared" si="46"/>
        <v>41005.208333333336</v>
      </c>
      <c r="T969" s="11">
        <f t="shared" si="47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>(Table1[[#This Row],[pledged]]/Table1[[#This Row],[goal]])*100</f>
        <v>338.20833333333337</v>
      </c>
      <c r="G970" t="s">
        <v>20</v>
      </c>
      <c r="H970">
        <v>114</v>
      </c>
      <c r="I970">
        <f t="shared" si="45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1">
        <f t="shared" si="46"/>
        <v>40544.25</v>
      </c>
      <c r="T970" s="11">
        <f t="shared" si="47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>(Table1[[#This Row],[pledged]]/Table1[[#This Row],[goal]])*100</f>
        <v>108.22784810126582</v>
      </c>
      <c r="G971" t="s">
        <v>20</v>
      </c>
      <c r="H971">
        <v>93</v>
      </c>
      <c r="I971">
        <f t="shared" si="45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1">
        <f t="shared" si="46"/>
        <v>43821.25</v>
      </c>
      <c r="T971" s="11">
        <f t="shared" si="47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>(Table1[[#This Row],[pledged]]/Table1[[#This Row],[goal]])*100</f>
        <v>60.757639620653315</v>
      </c>
      <c r="G972" t="s">
        <v>14</v>
      </c>
      <c r="H972">
        <v>594</v>
      </c>
      <c r="I972">
        <f t="shared" si="45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1">
        <f t="shared" si="46"/>
        <v>40672.208333333336</v>
      </c>
      <c r="T972" s="11">
        <f t="shared" si="47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>(Table1[[#This Row],[pledged]]/Table1[[#This Row],[goal]])*100</f>
        <v>27.725490196078432</v>
      </c>
      <c r="G973" t="s">
        <v>14</v>
      </c>
      <c r="H973">
        <v>24</v>
      </c>
      <c r="I973">
        <f t="shared" si="45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1">
        <f t="shared" si="46"/>
        <v>41555.208333333336</v>
      </c>
      <c r="T973" s="11">
        <f t="shared" si="47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>(Table1[[#This Row],[pledged]]/Table1[[#This Row],[goal]])*100</f>
        <v>228.3934426229508</v>
      </c>
      <c r="G974" t="s">
        <v>20</v>
      </c>
      <c r="H974">
        <v>1681</v>
      </c>
      <c r="I974">
        <f t="shared" si="45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1">
        <f t="shared" si="46"/>
        <v>41792.208333333336</v>
      </c>
      <c r="T974" s="11">
        <f t="shared" si="47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>(Table1[[#This Row],[pledged]]/Table1[[#This Row],[goal]])*100</f>
        <v>21.615194054500414</v>
      </c>
      <c r="G975" t="s">
        <v>14</v>
      </c>
      <c r="H975">
        <v>252</v>
      </c>
      <c r="I975">
        <f t="shared" si="45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1">
        <f t="shared" si="46"/>
        <v>40522.25</v>
      </c>
      <c r="T975" s="11">
        <f t="shared" si="47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>(Table1[[#This Row],[pledged]]/Table1[[#This Row],[goal]])*100</f>
        <v>373.875</v>
      </c>
      <c r="G976" t="s">
        <v>20</v>
      </c>
      <c r="H976">
        <v>32</v>
      </c>
      <c r="I976">
        <f t="shared" si="45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1">
        <f t="shared" si="46"/>
        <v>41412.208333333336</v>
      </c>
      <c r="T976" s="11">
        <f t="shared" si="47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>(Table1[[#This Row],[pledged]]/Table1[[#This Row],[goal]])*100</f>
        <v>154.92592592592592</v>
      </c>
      <c r="G977" t="s">
        <v>20</v>
      </c>
      <c r="H977">
        <v>135</v>
      </c>
      <c r="I977">
        <f t="shared" si="45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1">
        <f t="shared" si="46"/>
        <v>42337.25</v>
      </c>
      <c r="T977" s="11">
        <f t="shared" si="47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>(Table1[[#This Row],[pledged]]/Table1[[#This Row],[goal]])*100</f>
        <v>322.14999999999998</v>
      </c>
      <c r="G978" t="s">
        <v>20</v>
      </c>
      <c r="H978">
        <v>140</v>
      </c>
      <c r="I978">
        <f t="shared" si="45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1">
        <f t="shared" si="46"/>
        <v>40571.25</v>
      </c>
      <c r="T978" s="11">
        <f t="shared" si="47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>(Table1[[#This Row],[pledged]]/Table1[[#This Row],[goal]])*100</f>
        <v>73.957142857142856</v>
      </c>
      <c r="G979" t="s">
        <v>14</v>
      </c>
      <c r="H979">
        <v>67</v>
      </c>
      <c r="I979">
        <f t="shared" si="45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1">
        <f t="shared" si="46"/>
        <v>43138.25</v>
      </c>
      <c r="T979" s="11">
        <f t="shared" si="47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>(Table1[[#This Row],[pledged]]/Table1[[#This Row],[goal]])*100</f>
        <v>864.1</v>
      </c>
      <c r="G980" t="s">
        <v>20</v>
      </c>
      <c r="H980">
        <v>92</v>
      </c>
      <c r="I980">
        <f t="shared" si="45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1">
        <f t="shared" si="46"/>
        <v>42686.25</v>
      </c>
      <c r="T980" s="11">
        <f t="shared" si="47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>(Table1[[#This Row],[pledged]]/Table1[[#This Row],[goal]])*100</f>
        <v>143.26245847176079</v>
      </c>
      <c r="G981" t="s">
        <v>20</v>
      </c>
      <c r="H981">
        <v>1015</v>
      </c>
      <c r="I981">
        <f t="shared" si="45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1">
        <f t="shared" si="46"/>
        <v>42078.208333333328</v>
      </c>
      <c r="T981" s="11">
        <f t="shared" si="47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>(Table1[[#This Row],[pledged]]/Table1[[#This Row],[goal]])*100</f>
        <v>40.281762295081968</v>
      </c>
      <c r="G982" t="s">
        <v>14</v>
      </c>
      <c r="H982">
        <v>742</v>
      </c>
      <c r="I982">
        <f t="shared" si="45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1">
        <f t="shared" si="46"/>
        <v>42307.208333333328</v>
      </c>
      <c r="T982" s="11">
        <f t="shared" si="47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>(Table1[[#This Row],[pledged]]/Table1[[#This Row],[goal]])*100</f>
        <v>178.22388059701493</v>
      </c>
      <c r="G983" t="s">
        <v>20</v>
      </c>
      <c r="H983">
        <v>323</v>
      </c>
      <c r="I983">
        <f t="shared" si="45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1">
        <f t="shared" si="46"/>
        <v>43094.25</v>
      </c>
      <c r="T983" s="11">
        <f t="shared" si="47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>(Table1[[#This Row],[pledged]]/Table1[[#This Row],[goal]])*100</f>
        <v>84.930555555555557</v>
      </c>
      <c r="G984" t="s">
        <v>14</v>
      </c>
      <c r="H984">
        <v>75</v>
      </c>
      <c r="I984">
        <f t="shared" si="45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1">
        <f t="shared" si="46"/>
        <v>40743.208333333336</v>
      </c>
      <c r="T984" s="11">
        <f t="shared" si="47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>(Table1[[#This Row],[pledged]]/Table1[[#This Row],[goal]])*100</f>
        <v>145.93648334624322</v>
      </c>
      <c r="G985" t="s">
        <v>20</v>
      </c>
      <c r="H985">
        <v>2326</v>
      </c>
      <c r="I985">
        <f t="shared" si="45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1">
        <f t="shared" si="46"/>
        <v>43681.208333333328</v>
      </c>
      <c r="T985" s="11">
        <f t="shared" si="47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>(Table1[[#This Row],[pledged]]/Table1[[#This Row],[goal]])*100</f>
        <v>152.46153846153848</v>
      </c>
      <c r="G986" t="s">
        <v>20</v>
      </c>
      <c r="H986">
        <v>381</v>
      </c>
      <c r="I986">
        <f t="shared" si="45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1">
        <f t="shared" si="46"/>
        <v>43716.208333333328</v>
      </c>
      <c r="T986" s="11">
        <f t="shared" si="47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>(Table1[[#This Row],[pledged]]/Table1[[#This Row],[goal]])*100</f>
        <v>67.129542790152414</v>
      </c>
      <c r="G987" t="s">
        <v>14</v>
      </c>
      <c r="H987">
        <v>4405</v>
      </c>
      <c r="I987">
        <f t="shared" si="45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1">
        <f t="shared" si="46"/>
        <v>41614.25</v>
      </c>
      <c r="T987" s="11">
        <f t="shared" si="47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>(Table1[[#This Row],[pledged]]/Table1[[#This Row],[goal]])*100</f>
        <v>40.307692307692307</v>
      </c>
      <c r="G988" t="s">
        <v>14</v>
      </c>
      <c r="H988">
        <v>92</v>
      </c>
      <c r="I988">
        <f t="shared" si="45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1">
        <f t="shared" si="46"/>
        <v>40638.208333333336</v>
      </c>
      <c r="T988" s="11">
        <f t="shared" si="47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>(Table1[[#This Row],[pledged]]/Table1[[#This Row],[goal]])*100</f>
        <v>216.79032258064518</v>
      </c>
      <c r="G989" t="s">
        <v>20</v>
      </c>
      <c r="H989">
        <v>480</v>
      </c>
      <c r="I989">
        <f t="shared" si="45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1">
        <f t="shared" si="46"/>
        <v>42852.208333333328</v>
      </c>
      <c r="T989" s="11">
        <f t="shared" si="47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>(Table1[[#This Row],[pledged]]/Table1[[#This Row],[goal]])*100</f>
        <v>52.117021276595743</v>
      </c>
      <c r="G990" t="s">
        <v>14</v>
      </c>
      <c r="H990">
        <v>64</v>
      </c>
      <c r="I990">
        <f t="shared" si="45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1">
        <f t="shared" si="46"/>
        <v>42686.25</v>
      </c>
      <c r="T990" s="11">
        <f t="shared" si="47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>(Table1[[#This Row],[pledged]]/Table1[[#This Row],[goal]])*100</f>
        <v>499.58333333333337</v>
      </c>
      <c r="G991" t="s">
        <v>20</v>
      </c>
      <c r="H991">
        <v>226</v>
      </c>
      <c r="I991">
        <f t="shared" si="45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1">
        <f t="shared" si="46"/>
        <v>43571.208333333328</v>
      </c>
      <c r="T991" s="11">
        <f t="shared" si="47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>(Table1[[#This Row],[pledged]]/Table1[[#This Row],[goal]])*100</f>
        <v>87.679487179487182</v>
      </c>
      <c r="G992" t="s">
        <v>14</v>
      </c>
      <c r="H992">
        <v>64</v>
      </c>
      <c r="I992">
        <f t="shared" si="45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1">
        <f t="shared" si="46"/>
        <v>42432.25</v>
      </c>
      <c r="T992" s="11">
        <f t="shared" si="47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>(Table1[[#This Row],[pledged]]/Table1[[#This Row],[goal]])*100</f>
        <v>113.17346938775511</v>
      </c>
      <c r="G993" t="s">
        <v>20</v>
      </c>
      <c r="H993">
        <v>241</v>
      </c>
      <c r="I993">
        <f t="shared" si="45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1">
        <f t="shared" si="46"/>
        <v>41907.208333333336</v>
      </c>
      <c r="T993" s="11">
        <f t="shared" si="47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>(Table1[[#This Row],[pledged]]/Table1[[#This Row],[goal]])*100</f>
        <v>426.54838709677421</v>
      </c>
      <c r="G994" t="s">
        <v>20</v>
      </c>
      <c r="H994">
        <v>132</v>
      </c>
      <c r="I994">
        <f t="shared" si="45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1">
        <f t="shared" si="46"/>
        <v>43227.208333333328</v>
      </c>
      <c r="T994" s="11">
        <f t="shared" si="47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>(Table1[[#This Row],[pledged]]/Table1[[#This Row],[goal]])*100</f>
        <v>77.632653061224488</v>
      </c>
      <c r="G995" t="s">
        <v>74</v>
      </c>
      <c r="H995">
        <v>75</v>
      </c>
      <c r="I995">
        <f t="shared" si="4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1">
        <f t="shared" si="46"/>
        <v>42362.25</v>
      </c>
      <c r="T995" s="11">
        <f t="shared" si="47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>(Table1[[#This Row],[pledged]]/Table1[[#This Row],[goal]])*100</f>
        <v>52.496810772501767</v>
      </c>
      <c r="G996" t="s">
        <v>14</v>
      </c>
      <c r="H996">
        <v>842</v>
      </c>
      <c r="I996">
        <f t="shared" si="45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1">
        <f t="shared" si="46"/>
        <v>41929.208333333336</v>
      </c>
      <c r="T996" s="11">
        <f t="shared" si="47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>(Table1[[#This Row],[pledged]]/Table1[[#This Row],[goal]])*100</f>
        <v>157.46762589928059</v>
      </c>
      <c r="G997" t="s">
        <v>20</v>
      </c>
      <c r="H997">
        <v>2043</v>
      </c>
      <c r="I997">
        <f t="shared" si="45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1">
        <f t="shared" si="46"/>
        <v>43408.208333333328</v>
      </c>
      <c r="T997" s="11">
        <f t="shared" si="47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>(Table1[[#This Row],[pledged]]/Table1[[#This Row],[goal]])*100</f>
        <v>72.939393939393938</v>
      </c>
      <c r="G998" t="s">
        <v>14</v>
      </c>
      <c r="H998">
        <v>112</v>
      </c>
      <c r="I998">
        <f t="shared" si="45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1">
        <f t="shared" si="46"/>
        <v>41276.25</v>
      </c>
      <c r="T998" s="11">
        <f t="shared" si="47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>(Table1[[#This Row],[pledged]]/Table1[[#This Row],[goal]])*100</f>
        <v>60.565789473684205</v>
      </c>
      <c r="G999" t="s">
        <v>74</v>
      </c>
      <c r="H999">
        <v>139</v>
      </c>
      <c r="I999">
        <f t="shared" si="4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1">
        <f t="shared" si="46"/>
        <v>41659.25</v>
      </c>
      <c r="T999" s="11">
        <f t="shared" si="47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>(Table1[[#This Row],[pledged]]/Table1[[#This Row],[goal]])*100</f>
        <v>56.791291291291287</v>
      </c>
      <c r="G1000" t="s">
        <v>14</v>
      </c>
      <c r="H1000">
        <v>374</v>
      </c>
      <c r="I1000">
        <f t="shared" si="4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1">
        <f t="shared" si="46"/>
        <v>40220.25</v>
      </c>
      <c r="T1000" s="11">
        <f t="shared" si="47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>(Table1[[#This Row],[pledged]]/Table1[[#This Row],[goal]])*100</f>
        <v>56.542754275427541</v>
      </c>
      <c r="G1001" t="s">
        <v>74</v>
      </c>
      <c r="H1001">
        <v>1122</v>
      </c>
      <c r="I1001">
        <f t="shared" si="4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1">
        <f t="shared" si="46"/>
        <v>42550.208333333328</v>
      </c>
      <c r="T1001" s="11">
        <f t="shared" si="47"/>
        <v>42557.208333333328</v>
      </c>
    </row>
  </sheetData>
  <conditionalFormatting sqref="F1002:F1048576 G1:G1001">
    <cfRule type="containsText" dxfId="19" priority="4" operator="containsText" text="live">
      <formula>NOT(ISERROR(SEARCH("live",F1)))</formula>
    </cfRule>
    <cfRule type="containsText" dxfId="18" priority="5" operator="containsText" text="successful">
      <formula>NOT(ISERROR(SEARCH("successful",F1)))</formula>
    </cfRule>
    <cfRule type="containsText" dxfId="17" priority="6" operator="containsText" text="failed">
      <formula>NOT(ISERROR(SEARCH("failed",F1)))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ntainsText" dxfId="16" priority="3" operator="containsText" text="canceled">
      <formula>NOT(ISERROR(SEARCH("canceled",G2)))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min"/>
        <cfvo type="percentile" val="100"/>
        <cfvo type="max"/>
        <color rgb="FFC00000"/>
        <color rgb="FF00B050"/>
        <color theme="8" tint="-0.249977111117893"/>
      </colorScale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4185-4A88-47C8-9F59-9B7F48BB2CF5}">
  <dimension ref="A1:H13"/>
  <sheetViews>
    <sheetView topLeftCell="A8" workbookViewId="0">
      <selection activeCell="F1" sqref="F1:H13"/>
    </sheetView>
  </sheetViews>
  <sheetFormatPr defaultRowHeight="15.5" x14ac:dyDescent="0.35"/>
  <cols>
    <col min="1" max="1" width="28.58203125" bestFit="1" customWidth="1"/>
    <col min="2" max="2" width="16.4140625" bestFit="1" customWidth="1"/>
    <col min="3" max="3" width="12.6640625" bestFit="1" customWidth="1"/>
    <col min="4" max="4" width="15.5" bestFit="1" customWidth="1"/>
    <col min="5" max="5" width="13.6640625" bestFit="1" customWidth="1"/>
    <col min="6" max="6" width="20.1640625" bestFit="1" customWidth="1"/>
    <col min="7" max="8" width="16.4140625" bestFit="1" customWidth="1"/>
  </cols>
  <sheetData>
    <row r="1" spans="1:8" x14ac:dyDescent="0.35">
      <c r="A1" s="12" t="s">
        <v>2073</v>
      </c>
      <c r="B1" s="13" t="s">
        <v>2074</v>
      </c>
      <c r="C1" s="13" t="s">
        <v>2075</v>
      </c>
      <c r="D1" s="13" t="s">
        <v>2076</v>
      </c>
      <c r="E1" s="13" t="s">
        <v>2077</v>
      </c>
      <c r="F1" s="13" t="s">
        <v>2078</v>
      </c>
      <c r="G1" s="13" t="s">
        <v>2079</v>
      </c>
      <c r="H1" s="13" t="s">
        <v>2105</v>
      </c>
    </row>
    <row r="2" spans="1:8" x14ac:dyDescent="0.35">
      <c r="A2" s="13" t="s">
        <v>2080</v>
      </c>
      <c r="B2">
        <f>COUNTIFS(Table1[goal],"&lt;1000",Table1[outcome],"=successful")</f>
        <v>30</v>
      </c>
      <c r="C2">
        <f>COUNTIFS(Table1[goal],"&lt;1000",Table1[outcome],"=failed")</f>
        <v>20</v>
      </c>
      <c r="D2">
        <f>COUNTIFS(Table1[goal],"&lt;1000",Table1[outcome],"=canceled")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13" t="s">
        <v>2081</v>
      </c>
      <c r="B3">
        <f>COUNTIFS(Table1[goal],"&gt;=1000",Table1[outcome],"=successful",Table1[goal],"&lt;=4999" )</f>
        <v>191</v>
      </c>
      <c r="C3">
        <f>COUNTIFS(Table1[goal],"&gt;=1000",Table1[outcome],"=failed",Table1[goal],"&lt;=4999" )</f>
        <v>38</v>
      </c>
      <c r="D3">
        <f>COUNTIFS(Table1[goal],"&gt;=1000",Table1[outcome],"=canceled",Table1[goal],"&lt;=4999" 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s="13" t="s">
        <v>2082</v>
      </c>
      <c r="B4">
        <f>COUNTIFS(Table1[goal],"&gt;=5000",Table1[outcome],"=successful",Table1[goal],"&lt;=9999" )</f>
        <v>164</v>
      </c>
      <c r="C4">
        <f>COUNTIFS(Table1[goal],"&gt;=5000",Table1[outcome],"=failed",Table1[goal],"&lt;=9999" )</f>
        <v>126</v>
      </c>
      <c r="D4">
        <f>COUNTIFS(Table1[goal],"&gt;=5000",Table1[outcome],"=canceled",Table1[goal],"&lt;=9999" 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13" t="s">
        <v>2083</v>
      </c>
      <c r="B5">
        <f>COUNTIFS(Table1[goal],"&gt;=10000",Table1[outcome],"=successful",Table1[goal],"&lt;=14999" )</f>
        <v>4</v>
      </c>
      <c r="C5">
        <f>COUNTIFS(Table1[goal],"&gt;=10000",Table1[outcome],"=failed",Table1[goal],"&lt;=14999" )</f>
        <v>5</v>
      </c>
      <c r="D5">
        <f>COUNTIFS(Table1[goal],"&gt;=10000",Table1[outcome],"=canceled",Table1[goal],"&lt;=14999" 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3" t="s">
        <v>2084</v>
      </c>
      <c r="B6">
        <f>COUNTIFS(Table1[goal],"&gt;=15000",Table1[outcome],"=successful",Table1[goal],"&lt;=19999" )</f>
        <v>10</v>
      </c>
      <c r="C6">
        <f>COUNTIFS(Table1[goal],"&gt;=15000",Table1[outcome],"=failed",Table1[goal],"&lt;=19999" )</f>
        <v>0</v>
      </c>
      <c r="D6">
        <f>COUNTIFS(Table1[goal],"&gt;=15000",Table1[outcome],"=canceled",Table1[goal],"&lt;=19999" 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3" t="s">
        <v>2085</v>
      </c>
      <c r="B7">
        <f>COUNTIFS(Table1[goal],"&gt;=20000",Table1[outcome],"=successful",Table1[goal],"&lt;=24999" )</f>
        <v>7</v>
      </c>
      <c r="C7">
        <f>COUNTIFS(Table1[goal],"&gt;=20000",Table1[outcome],"=failed",Table1[goal],"&lt;=24999" )</f>
        <v>0</v>
      </c>
      <c r="D7">
        <f>COUNTIFS(Table1[goal],"&gt;=20000",Table1[outcome],"=canceled",Table1[goal],"&lt;=24999" 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3" t="s">
        <v>2086</v>
      </c>
      <c r="B8">
        <f>COUNTIFS(Table1[goal],"&gt;=25000",Table1[outcome],"=successful",Table1[goal],"&lt;=29999" )</f>
        <v>11</v>
      </c>
      <c r="C8">
        <f>COUNTIFS(Table1[goal],"&gt;=25000",Table1[outcome],"=failed",Table1[goal],"&lt;=29999" )</f>
        <v>3</v>
      </c>
      <c r="D8">
        <f>COUNTIFS(Table1[goal],"&gt;=25000",Table1[outcome],"=canceled",Table1[goal],"&lt;=29999" 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3" t="s">
        <v>2087</v>
      </c>
      <c r="B9">
        <f>COUNTIFS(Table1[goal],"&gt;=30000",Table1[outcome],"=successful",Table1[goal],"&lt;=34999" )</f>
        <v>7</v>
      </c>
      <c r="C9">
        <f>COUNTIFS(Table1[goal],"&gt;=30000",Table1[outcome],"=failed",Table1[goal],"&lt;=34999" )</f>
        <v>0</v>
      </c>
      <c r="D9">
        <f>COUNTIFS(Table1[goal],"&gt;=30000",Table1[outcome],"=canceled",Table1[goal],"&lt;=34999" 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3" t="s">
        <v>2088</v>
      </c>
      <c r="B10">
        <f>COUNTIFS(Table1[goal],"&gt;=35000",Table1[outcome],"=successful",Table1[goal],"&lt;=39999" )</f>
        <v>8</v>
      </c>
      <c r="C10">
        <f>COUNTIFS(Table1[goal],"&gt;=35000",Table1[outcome],"=failed",Table1[goal],"&lt;=39999" )</f>
        <v>3</v>
      </c>
      <c r="D10">
        <f>COUNTIFS(Table1[goal],"&gt;=35000",Table1[outcome],"=canceled",Table1[goal],"&lt;=39999" 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3" t="s">
        <v>2089</v>
      </c>
      <c r="B11">
        <f>COUNTIFS(Table1[goal],"&gt;=40000",Table1[outcome],"=successful",Table1[goal],"&lt;=44999" )</f>
        <v>11</v>
      </c>
      <c r="C11">
        <f>COUNTIFS(Table1[goal],"&gt;=40000",Table1[outcome],"=failed",Table1[goal],"&lt;=44999" )</f>
        <v>3</v>
      </c>
      <c r="D11">
        <f>COUNTIFS(Table1[goal],"&gt;=40000",Table1[outcome],"=canceled",Table1[goal],"&lt;=44999" 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3" t="s">
        <v>2090</v>
      </c>
      <c r="B12">
        <f>COUNTIFS(Table1[goal],"&gt;=45000",Table1[outcome],"=successful",Table1[goal],"&lt;=49999" )</f>
        <v>8</v>
      </c>
      <c r="C12">
        <f>COUNTIFS(Table1[goal],"&gt;=45000",Table1[outcome],"=failed",Table1[goal],"&lt;=49999" )</f>
        <v>3</v>
      </c>
      <c r="D12">
        <f>COUNTIFS(Table1[goal],"&gt;=45000",Table1[outcome],"=canceled",Table1[goal],"&lt;=49999" 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s="13" t="s">
        <v>2091</v>
      </c>
      <c r="B13">
        <f>COUNTIFS(Table1[goal],"&gt;=50000",Table1[outcome],"=successful")</f>
        <v>114</v>
      </c>
      <c r="C13">
        <f>COUNTIFS(Table1[goal],"&gt;=50000",Table1[outcome],"=failed")</f>
        <v>163</v>
      </c>
      <c r="D13">
        <f>COUNTIFS(Table1[goal],"&gt;=50000",Table1[outcome],"=canceled")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6154-48DD-4CF7-8E75-B151D0B063B4}">
  <dimension ref="B1:N566"/>
  <sheetViews>
    <sheetView zoomScale="67" workbookViewId="0">
      <selection activeCell="J18" sqref="J18"/>
    </sheetView>
  </sheetViews>
  <sheetFormatPr defaultRowHeight="15.5" x14ac:dyDescent="0.35"/>
  <cols>
    <col min="2" max="2" width="14.83203125" customWidth="1"/>
    <col min="3" max="3" width="17.25" bestFit="1" customWidth="1"/>
    <col min="6" max="6" width="14.83203125" customWidth="1"/>
    <col min="7" max="7" width="13.08203125" bestFit="1" customWidth="1"/>
    <col min="10" max="10" width="28.1640625" bestFit="1" customWidth="1"/>
    <col min="13" max="13" width="41.4140625" bestFit="1" customWidth="1"/>
  </cols>
  <sheetData>
    <row r="1" spans="2:14" x14ac:dyDescent="0.35">
      <c r="B1" s="1" t="s">
        <v>4</v>
      </c>
      <c r="C1" s="1" t="s">
        <v>5</v>
      </c>
      <c r="F1" s="1" t="s">
        <v>4</v>
      </c>
      <c r="G1" s="1" t="s">
        <v>5</v>
      </c>
      <c r="J1" t="s">
        <v>2110</v>
      </c>
    </row>
    <row r="2" spans="2:14" x14ac:dyDescent="0.35">
      <c r="B2" t="s">
        <v>20</v>
      </c>
      <c r="C2">
        <v>158</v>
      </c>
      <c r="F2" t="s">
        <v>14</v>
      </c>
      <c r="G2">
        <v>0</v>
      </c>
      <c r="J2" t="s">
        <v>2106</v>
      </c>
      <c r="K2">
        <f>AVERAGE(C2:C566)</f>
        <v>851.14690265486729</v>
      </c>
      <c r="M2" t="s">
        <v>2111</v>
      </c>
      <c r="N2">
        <f>_xlfn.VAR.S(C2:C566)</f>
        <v>1606216.5936295739</v>
      </c>
    </row>
    <row r="3" spans="2:14" x14ac:dyDescent="0.35">
      <c r="B3" t="s">
        <v>20</v>
      </c>
      <c r="C3">
        <v>1425</v>
      </c>
      <c r="F3" t="s">
        <v>14</v>
      </c>
      <c r="G3">
        <v>24</v>
      </c>
      <c r="J3" t="s">
        <v>2107</v>
      </c>
      <c r="K3">
        <f>MEDIAN(C2:C566)</f>
        <v>201</v>
      </c>
      <c r="M3" t="s">
        <v>2112</v>
      </c>
      <c r="N3">
        <f>_xlfn.STDEV.S(C2:C566)</f>
        <v>1267.366006183523</v>
      </c>
    </row>
    <row r="4" spans="2:14" x14ac:dyDescent="0.35">
      <c r="B4" t="s">
        <v>20</v>
      </c>
      <c r="C4">
        <v>174</v>
      </c>
      <c r="F4" t="s">
        <v>14</v>
      </c>
      <c r="G4">
        <v>53</v>
      </c>
      <c r="J4" t="s">
        <v>2108</v>
      </c>
      <c r="K4">
        <f>MIN(C2:C566)</f>
        <v>16</v>
      </c>
    </row>
    <row r="5" spans="2:14" x14ac:dyDescent="0.35">
      <c r="B5" t="s">
        <v>20</v>
      </c>
      <c r="C5">
        <v>227</v>
      </c>
      <c r="F5" t="s">
        <v>14</v>
      </c>
      <c r="G5">
        <v>18</v>
      </c>
      <c r="J5" t="s">
        <v>2113</v>
      </c>
      <c r="K5">
        <f>MAX(C2:C566)</f>
        <v>7295</v>
      </c>
    </row>
    <row r="6" spans="2:14" x14ac:dyDescent="0.35">
      <c r="B6" t="s">
        <v>20</v>
      </c>
      <c r="C6">
        <v>220</v>
      </c>
      <c r="F6" t="s">
        <v>14</v>
      </c>
      <c r="G6">
        <v>44</v>
      </c>
      <c r="J6" s="14"/>
    </row>
    <row r="7" spans="2:14" x14ac:dyDescent="0.35">
      <c r="B7" t="s">
        <v>20</v>
      </c>
      <c r="C7">
        <v>98</v>
      </c>
      <c r="F7" t="s">
        <v>14</v>
      </c>
      <c r="G7">
        <v>27</v>
      </c>
      <c r="J7" t="s">
        <v>2109</v>
      </c>
    </row>
    <row r="8" spans="2:14" x14ac:dyDescent="0.35">
      <c r="B8" t="s">
        <v>20</v>
      </c>
      <c r="C8">
        <v>100</v>
      </c>
      <c r="F8" t="s">
        <v>14</v>
      </c>
      <c r="G8">
        <v>55</v>
      </c>
      <c r="J8" t="s">
        <v>2106</v>
      </c>
      <c r="K8">
        <f>AVERAGE(G2:G365)</f>
        <v>585.61538461538464</v>
      </c>
      <c r="M8" t="s">
        <v>2111</v>
      </c>
      <c r="N8">
        <f>_xlfn.VAR.S(G2:G365)</f>
        <v>924113.45496927318</v>
      </c>
    </row>
    <row r="9" spans="2:14" x14ac:dyDescent="0.35">
      <c r="B9" t="s">
        <v>20</v>
      </c>
      <c r="C9">
        <v>1249</v>
      </c>
      <c r="F9" t="s">
        <v>14</v>
      </c>
      <c r="G9">
        <v>200</v>
      </c>
      <c r="J9" t="s">
        <v>2107</v>
      </c>
      <c r="K9">
        <f>MEDIAN(G2:G365)</f>
        <v>114.5</v>
      </c>
      <c r="M9" t="s">
        <v>2112</v>
      </c>
      <c r="N9">
        <f>_xlfn.STDEV.S(G2:G365)</f>
        <v>961.30819978260524</v>
      </c>
    </row>
    <row r="10" spans="2:14" x14ac:dyDescent="0.35">
      <c r="B10" t="s">
        <v>20</v>
      </c>
      <c r="C10">
        <v>1396</v>
      </c>
      <c r="F10" t="s">
        <v>14</v>
      </c>
      <c r="G10">
        <v>452</v>
      </c>
      <c r="J10" t="s">
        <v>2108</v>
      </c>
      <c r="K10">
        <f>MIN(G2:G365)</f>
        <v>0</v>
      </c>
    </row>
    <row r="11" spans="2:14" x14ac:dyDescent="0.35">
      <c r="B11" t="s">
        <v>20</v>
      </c>
      <c r="C11">
        <v>890</v>
      </c>
      <c r="F11" t="s">
        <v>14</v>
      </c>
      <c r="G11">
        <v>674</v>
      </c>
      <c r="J11" t="s">
        <v>2113</v>
      </c>
      <c r="K11">
        <f>MAX(G2:G365)</f>
        <v>6080</v>
      </c>
    </row>
    <row r="12" spans="2:14" x14ac:dyDescent="0.35">
      <c r="B12" t="s">
        <v>20</v>
      </c>
      <c r="C12">
        <v>142</v>
      </c>
      <c r="F12" t="s">
        <v>14</v>
      </c>
      <c r="G12">
        <v>558</v>
      </c>
    </row>
    <row r="13" spans="2:14" x14ac:dyDescent="0.35">
      <c r="B13" t="s">
        <v>20</v>
      </c>
      <c r="C13">
        <v>2673</v>
      </c>
      <c r="F13" t="s">
        <v>14</v>
      </c>
      <c r="G13">
        <v>15</v>
      </c>
    </row>
    <row r="14" spans="2:14" x14ac:dyDescent="0.35">
      <c r="B14" t="s">
        <v>20</v>
      </c>
      <c r="C14">
        <v>163</v>
      </c>
      <c r="F14" t="s">
        <v>14</v>
      </c>
      <c r="G14">
        <v>2307</v>
      </c>
      <c r="J14" t="s">
        <v>2114</v>
      </c>
    </row>
    <row r="15" spans="2:14" x14ac:dyDescent="0.35">
      <c r="B15" t="s">
        <v>20</v>
      </c>
      <c r="C15">
        <v>2220</v>
      </c>
      <c r="F15" t="s">
        <v>14</v>
      </c>
      <c r="G15">
        <v>88</v>
      </c>
      <c r="J15" t="s">
        <v>2115</v>
      </c>
    </row>
    <row r="16" spans="2:14" x14ac:dyDescent="0.35">
      <c r="B16" t="s">
        <v>20</v>
      </c>
      <c r="C16">
        <v>1606</v>
      </c>
      <c r="F16" t="s">
        <v>14</v>
      </c>
      <c r="G16">
        <v>48</v>
      </c>
    </row>
    <row r="17" spans="2:7" x14ac:dyDescent="0.35">
      <c r="B17" t="s">
        <v>20</v>
      </c>
      <c r="C17">
        <v>129</v>
      </c>
      <c r="F17" t="s">
        <v>14</v>
      </c>
      <c r="G17">
        <v>1</v>
      </c>
    </row>
    <row r="18" spans="2:7" x14ac:dyDescent="0.35">
      <c r="B18" t="s">
        <v>20</v>
      </c>
      <c r="C18">
        <v>226</v>
      </c>
      <c r="F18" t="s">
        <v>14</v>
      </c>
      <c r="G18">
        <v>1467</v>
      </c>
    </row>
    <row r="19" spans="2:7" x14ac:dyDescent="0.35">
      <c r="B19" t="s">
        <v>20</v>
      </c>
      <c r="C19">
        <v>5419</v>
      </c>
      <c r="F19" t="s">
        <v>14</v>
      </c>
      <c r="G19">
        <v>75</v>
      </c>
    </row>
    <row r="20" spans="2:7" x14ac:dyDescent="0.35">
      <c r="B20" t="s">
        <v>20</v>
      </c>
      <c r="C20">
        <v>165</v>
      </c>
      <c r="F20" t="s">
        <v>14</v>
      </c>
      <c r="G20">
        <v>120</v>
      </c>
    </row>
    <row r="21" spans="2:7" x14ac:dyDescent="0.35">
      <c r="B21" t="s">
        <v>20</v>
      </c>
      <c r="C21">
        <v>1965</v>
      </c>
      <c r="F21" t="s">
        <v>14</v>
      </c>
      <c r="G21">
        <v>2253</v>
      </c>
    </row>
    <row r="22" spans="2:7" x14ac:dyDescent="0.35">
      <c r="B22" t="s">
        <v>20</v>
      </c>
      <c r="C22">
        <v>16</v>
      </c>
      <c r="F22" t="s">
        <v>14</v>
      </c>
      <c r="G22">
        <v>5</v>
      </c>
    </row>
    <row r="23" spans="2:7" x14ac:dyDescent="0.35">
      <c r="B23" t="s">
        <v>20</v>
      </c>
      <c r="C23">
        <v>107</v>
      </c>
      <c r="F23" t="s">
        <v>14</v>
      </c>
      <c r="G23">
        <v>38</v>
      </c>
    </row>
    <row r="24" spans="2:7" x14ac:dyDescent="0.35">
      <c r="B24" t="s">
        <v>20</v>
      </c>
      <c r="C24">
        <v>134</v>
      </c>
      <c r="F24" t="s">
        <v>14</v>
      </c>
      <c r="G24">
        <v>12</v>
      </c>
    </row>
    <row r="25" spans="2:7" x14ac:dyDescent="0.35">
      <c r="B25" t="s">
        <v>20</v>
      </c>
      <c r="C25">
        <v>198</v>
      </c>
      <c r="F25" t="s">
        <v>14</v>
      </c>
      <c r="G25">
        <v>1684</v>
      </c>
    </row>
    <row r="26" spans="2:7" x14ac:dyDescent="0.35">
      <c r="B26" t="s">
        <v>20</v>
      </c>
      <c r="C26">
        <v>111</v>
      </c>
      <c r="F26" t="s">
        <v>14</v>
      </c>
      <c r="G26">
        <v>56</v>
      </c>
    </row>
    <row r="27" spans="2:7" x14ac:dyDescent="0.35">
      <c r="B27" t="s">
        <v>20</v>
      </c>
      <c r="C27">
        <v>222</v>
      </c>
      <c r="F27" t="s">
        <v>14</v>
      </c>
      <c r="G27">
        <v>838</v>
      </c>
    </row>
    <row r="28" spans="2:7" x14ac:dyDescent="0.35">
      <c r="B28" t="s">
        <v>20</v>
      </c>
      <c r="C28">
        <v>6212</v>
      </c>
      <c r="F28" t="s">
        <v>14</v>
      </c>
      <c r="G28">
        <v>1000</v>
      </c>
    </row>
    <row r="29" spans="2:7" x14ac:dyDescent="0.35">
      <c r="B29" t="s">
        <v>20</v>
      </c>
      <c r="C29">
        <v>98</v>
      </c>
      <c r="F29" t="s">
        <v>14</v>
      </c>
      <c r="G29">
        <v>1482</v>
      </c>
    </row>
    <row r="30" spans="2:7" x14ac:dyDescent="0.35">
      <c r="B30" t="s">
        <v>20</v>
      </c>
      <c r="C30">
        <v>92</v>
      </c>
      <c r="F30" t="s">
        <v>14</v>
      </c>
      <c r="G30">
        <v>106</v>
      </c>
    </row>
    <row r="31" spans="2:7" x14ac:dyDescent="0.35">
      <c r="B31" t="s">
        <v>20</v>
      </c>
      <c r="C31">
        <v>149</v>
      </c>
      <c r="F31" t="s">
        <v>14</v>
      </c>
      <c r="G31">
        <v>679</v>
      </c>
    </row>
    <row r="32" spans="2:7" x14ac:dyDescent="0.35">
      <c r="B32" t="s">
        <v>20</v>
      </c>
      <c r="C32">
        <v>2431</v>
      </c>
      <c r="F32" t="s">
        <v>14</v>
      </c>
      <c r="G32">
        <v>1220</v>
      </c>
    </row>
    <row r="33" spans="2:7" x14ac:dyDescent="0.35">
      <c r="B33" t="s">
        <v>20</v>
      </c>
      <c r="C33">
        <v>303</v>
      </c>
      <c r="F33" t="s">
        <v>14</v>
      </c>
      <c r="G33">
        <v>1</v>
      </c>
    </row>
    <row r="34" spans="2:7" x14ac:dyDescent="0.35">
      <c r="B34" t="s">
        <v>20</v>
      </c>
      <c r="C34">
        <v>209</v>
      </c>
      <c r="F34" t="s">
        <v>14</v>
      </c>
      <c r="G34">
        <v>37</v>
      </c>
    </row>
    <row r="35" spans="2:7" x14ac:dyDescent="0.35">
      <c r="B35" t="s">
        <v>20</v>
      </c>
      <c r="C35">
        <v>131</v>
      </c>
      <c r="F35" t="s">
        <v>14</v>
      </c>
      <c r="G35">
        <v>60</v>
      </c>
    </row>
    <row r="36" spans="2:7" x14ac:dyDescent="0.35">
      <c r="B36" t="s">
        <v>20</v>
      </c>
      <c r="C36">
        <v>164</v>
      </c>
      <c r="F36" t="s">
        <v>14</v>
      </c>
      <c r="G36">
        <v>296</v>
      </c>
    </row>
    <row r="37" spans="2:7" x14ac:dyDescent="0.35">
      <c r="B37" t="s">
        <v>20</v>
      </c>
      <c r="C37">
        <v>201</v>
      </c>
      <c r="F37" t="s">
        <v>14</v>
      </c>
      <c r="G37">
        <v>3304</v>
      </c>
    </row>
    <row r="38" spans="2:7" x14ac:dyDescent="0.35">
      <c r="B38" t="s">
        <v>20</v>
      </c>
      <c r="C38">
        <v>211</v>
      </c>
      <c r="F38" t="s">
        <v>14</v>
      </c>
      <c r="G38">
        <v>73</v>
      </c>
    </row>
    <row r="39" spans="2:7" x14ac:dyDescent="0.35">
      <c r="B39" t="s">
        <v>20</v>
      </c>
      <c r="C39">
        <v>128</v>
      </c>
      <c r="F39" t="s">
        <v>14</v>
      </c>
      <c r="G39">
        <v>3387</v>
      </c>
    </row>
    <row r="40" spans="2:7" x14ac:dyDescent="0.35">
      <c r="B40" t="s">
        <v>20</v>
      </c>
      <c r="C40">
        <v>1600</v>
      </c>
      <c r="F40" t="s">
        <v>14</v>
      </c>
      <c r="G40">
        <v>662</v>
      </c>
    </row>
    <row r="41" spans="2:7" x14ac:dyDescent="0.35">
      <c r="B41" t="s">
        <v>20</v>
      </c>
      <c r="C41">
        <v>249</v>
      </c>
      <c r="F41" t="s">
        <v>14</v>
      </c>
      <c r="G41">
        <v>774</v>
      </c>
    </row>
    <row r="42" spans="2:7" x14ac:dyDescent="0.35">
      <c r="B42" t="s">
        <v>20</v>
      </c>
      <c r="C42">
        <v>236</v>
      </c>
      <c r="F42" t="s">
        <v>14</v>
      </c>
      <c r="G42">
        <v>672</v>
      </c>
    </row>
    <row r="43" spans="2:7" x14ac:dyDescent="0.35">
      <c r="B43" t="s">
        <v>20</v>
      </c>
      <c r="C43">
        <v>4065</v>
      </c>
      <c r="F43" t="s">
        <v>14</v>
      </c>
      <c r="G43">
        <v>940</v>
      </c>
    </row>
    <row r="44" spans="2:7" x14ac:dyDescent="0.35">
      <c r="B44" t="s">
        <v>20</v>
      </c>
      <c r="C44">
        <v>246</v>
      </c>
      <c r="F44" t="s">
        <v>14</v>
      </c>
      <c r="G44">
        <v>117</v>
      </c>
    </row>
    <row r="45" spans="2:7" x14ac:dyDescent="0.35">
      <c r="B45" t="s">
        <v>20</v>
      </c>
      <c r="C45">
        <v>2475</v>
      </c>
      <c r="F45" t="s">
        <v>14</v>
      </c>
      <c r="G45">
        <v>115</v>
      </c>
    </row>
    <row r="46" spans="2:7" x14ac:dyDescent="0.35">
      <c r="B46" t="s">
        <v>20</v>
      </c>
      <c r="C46">
        <v>76</v>
      </c>
      <c r="F46" t="s">
        <v>14</v>
      </c>
      <c r="G46">
        <v>326</v>
      </c>
    </row>
    <row r="47" spans="2:7" x14ac:dyDescent="0.35">
      <c r="B47" t="s">
        <v>20</v>
      </c>
      <c r="C47">
        <v>54</v>
      </c>
      <c r="F47" t="s">
        <v>14</v>
      </c>
      <c r="G47">
        <v>1</v>
      </c>
    </row>
    <row r="48" spans="2:7" x14ac:dyDescent="0.35">
      <c r="B48" t="s">
        <v>20</v>
      </c>
      <c r="C48">
        <v>88</v>
      </c>
      <c r="F48" t="s">
        <v>14</v>
      </c>
      <c r="G48">
        <v>1467</v>
      </c>
    </row>
    <row r="49" spans="2:7" x14ac:dyDescent="0.35">
      <c r="B49" t="s">
        <v>20</v>
      </c>
      <c r="C49">
        <v>85</v>
      </c>
      <c r="F49" t="s">
        <v>14</v>
      </c>
      <c r="G49">
        <v>5681</v>
      </c>
    </row>
    <row r="50" spans="2:7" x14ac:dyDescent="0.35">
      <c r="B50" t="s">
        <v>20</v>
      </c>
      <c r="C50">
        <v>170</v>
      </c>
      <c r="F50" t="s">
        <v>14</v>
      </c>
      <c r="G50">
        <v>1059</v>
      </c>
    </row>
    <row r="51" spans="2:7" x14ac:dyDescent="0.35">
      <c r="B51" t="s">
        <v>20</v>
      </c>
      <c r="C51">
        <v>330</v>
      </c>
      <c r="F51" t="s">
        <v>14</v>
      </c>
      <c r="G51">
        <v>1194</v>
      </c>
    </row>
    <row r="52" spans="2:7" x14ac:dyDescent="0.35">
      <c r="B52" t="s">
        <v>20</v>
      </c>
      <c r="C52">
        <v>127</v>
      </c>
      <c r="F52" t="s">
        <v>14</v>
      </c>
      <c r="G52">
        <v>30</v>
      </c>
    </row>
    <row r="53" spans="2:7" x14ac:dyDescent="0.35">
      <c r="B53" t="s">
        <v>20</v>
      </c>
      <c r="C53">
        <v>411</v>
      </c>
      <c r="F53" t="s">
        <v>14</v>
      </c>
      <c r="G53">
        <v>75</v>
      </c>
    </row>
    <row r="54" spans="2:7" x14ac:dyDescent="0.35">
      <c r="B54" t="s">
        <v>20</v>
      </c>
      <c r="C54">
        <v>180</v>
      </c>
      <c r="F54" t="s">
        <v>14</v>
      </c>
      <c r="G54">
        <v>955</v>
      </c>
    </row>
    <row r="55" spans="2:7" x14ac:dyDescent="0.35">
      <c r="B55" t="s">
        <v>20</v>
      </c>
      <c r="C55">
        <v>374</v>
      </c>
      <c r="F55" t="s">
        <v>14</v>
      </c>
      <c r="G55">
        <v>67</v>
      </c>
    </row>
    <row r="56" spans="2:7" x14ac:dyDescent="0.35">
      <c r="B56" t="s">
        <v>20</v>
      </c>
      <c r="C56">
        <v>71</v>
      </c>
      <c r="F56" t="s">
        <v>14</v>
      </c>
      <c r="G56">
        <v>5</v>
      </c>
    </row>
    <row r="57" spans="2:7" x14ac:dyDescent="0.35">
      <c r="B57" t="s">
        <v>20</v>
      </c>
      <c r="C57">
        <v>203</v>
      </c>
      <c r="F57" t="s">
        <v>14</v>
      </c>
      <c r="G57">
        <v>26</v>
      </c>
    </row>
    <row r="58" spans="2:7" x14ac:dyDescent="0.35">
      <c r="B58" t="s">
        <v>20</v>
      </c>
      <c r="C58">
        <v>113</v>
      </c>
      <c r="F58" t="s">
        <v>14</v>
      </c>
      <c r="G58">
        <v>1130</v>
      </c>
    </row>
    <row r="59" spans="2:7" x14ac:dyDescent="0.35">
      <c r="B59" t="s">
        <v>20</v>
      </c>
      <c r="C59">
        <v>96</v>
      </c>
      <c r="F59" t="s">
        <v>14</v>
      </c>
      <c r="G59">
        <v>782</v>
      </c>
    </row>
    <row r="60" spans="2:7" x14ac:dyDescent="0.35">
      <c r="B60" t="s">
        <v>20</v>
      </c>
      <c r="C60">
        <v>498</v>
      </c>
      <c r="F60" t="s">
        <v>14</v>
      </c>
      <c r="G60">
        <v>210</v>
      </c>
    </row>
    <row r="61" spans="2:7" x14ac:dyDescent="0.35">
      <c r="B61" t="s">
        <v>20</v>
      </c>
      <c r="C61">
        <v>180</v>
      </c>
      <c r="F61" t="s">
        <v>14</v>
      </c>
      <c r="G61">
        <v>136</v>
      </c>
    </row>
    <row r="62" spans="2:7" x14ac:dyDescent="0.35">
      <c r="B62" t="s">
        <v>20</v>
      </c>
      <c r="C62">
        <v>27</v>
      </c>
      <c r="F62" t="s">
        <v>14</v>
      </c>
      <c r="G62">
        <v>86</v>
      </c>
    </row>
    <row r="63" spans="2:7" x14ac:dyDescent="0.35">
      <c r="B63" t="s">
        <v>20</v>
      </c>
      <c r="C63">
        <v>2331</v>
      </c>
      <c r="F63" t="s">
        <v>14</v>
      </c>
      <c r="G63">
        <v>19</v>
      </c>
    </row>
    <row r="64" spans="2:7" x14ac:dyDescent="0.35">
      <c r="B64" t="s">
        <v>20</v>
      </c>
      <c r="C64">
        <v>113</v>
      </c>
      <c r="F64" t="s">
        <v>14</v>
      </c>
      <c r="G64">
        <v>886</v>
      </c>
    </row>
    <row r="65" spans="2:7" x14ac:dyDescent="0.35">
      <c r="B65" t="s">
        <v>20</v>
      </c>
      <c r="C65">
        <v>164</v>
      </c>
      <c r="F65" t="s">
        <v>14</v>
      </c>
      <c r="G65">
        <v>35</v>
      </c>
    </row>
    <row r="66" spans="2:7" x14ac:dyDescent="0.35">
      <c r="B66" t="s">
        <v>20</v>
      </c>
      <c r="C66">
        <v>164</v>
      </c>
      <c r="F66" t="s">
        <v>14</v>
      </c>
      <c r="G66">
        <v>24</v>
      </c>
    </row>
    <row r="67" spans="2:7" x14ac:dyDescent="0.35">
      <c r="B67" t="s">
        <v>20</v>
      </c>
      <c r="C67">
        <v>336</v>
      </c>
      <c r="F67" t="s">
        <v>14</v>
      </c>
      <c r="G67">
        <v>86</v>
      </c>
    </row>
    <row r="68" spans="2:7" x14ac:dyDescent="0.35">
      <c r="B68" t="s">
        <v>20</v>
      </c>
      <c r="C68">
        <v>1917</v>
      </c>
      <c r="F68" t="s">
        <v>14</v>
      </c>
      <c r="G68">
        <v>243</v>
      </c>
    </row>
    <row r="69" spans="2:7" x14ac:dyDescent="0.35">
      <c r="B69" t="s">
        <v>20</v>
      </c>
      <c r="C69">
        <v>95</v>
      </c>
      <c r="F69" t="s">
        <v>14</v>
      </c>
      <c r="G69">
        <v>65</v>
      </c>
    </row>
    <row r="70" spans="2:7" x14ac:dyDescent="0.35">
      <c r="B70" t="s">
        <v>20</v>
      </c>
      <c r="C70">
        <v>147</v>
      </c>
      <c r="F70" t="s">
        <v>14</v>
      </c>
      <c r="G70">
        <v>100</v>
      </c>
    </row>
    <row r="71" spans="2:7" x14ac:dyDescent="0.35">
      <c r="B71" t="s">
        <v>20</v>
      </c>
      <c r="C71">
        <v>86</v>
      </c>
      <c r="F71" t="s">
        <v>14</v>
      </c>
      <c r="G71">
        <v>168</v>
      </c>
    </row>
    <row r="72" spans="2:7" x14ac:dyDescent="0.35">
      <c r="B72" t="s">
        <v>20</v>
      </c>
      <c r="C72">
        <v>83</v>
      </c>
      <c r="F72" t="s">
        <v>14</v>
      </c>
      <c r="G72">
        <v>13</v>
      </c>
    </row>
    <row r="73" spans="2:7" x14ac:dyDescent="0.35">
      <c r="B73" t="s">
        <v>20</v>
      </c>
      <c r="C73">
        <v>676</v>
      </c>
      <c r="F73" t="s">
        <v>14</v>
      </c>
      <c r="G73">
        <v>1</v>
      </c>
    </row>
    <row r="74" spans="2:7" x14ac:dyDescent="0.35">
      <c r="B74" t="s">
        <v>20</v>
      </c>
      <c r="C74">
        <v>361</v>
      </c>
      <c r="F74" t="s">
        <v>14</v>
      </c>
      <c r="G74">
        <v>40</v>
      </c>
    </row>
    <row r="75" spans="2:7" x14ac:dyDescent="0.35">
      <c r="B75" t="s">
        <v>20</v>
      </c>
      <c r="C75">
        <v>131</v>
      </c>
      <c r="F75" t="s">
        <v>14</v>
      </c>
      <c r="G75">
        <v>226</v>
      </c>
    </row>
    <row r="76" spans="2:7" x14ac:dyDescent="0.35">
      <c r="B76" t="s">
        <v>20</v>
      </c>
      <c r="C76">
        <v>126</v>
      </c>
      <c r="F76" t="s">
        <v>14</v>
      </c>
      <c r="G76">
        <v>1625</v>
      </c>
    </row>
    <row r="77" spans="2:7" x14ac:dyDescent="0.35">
      <c r="B77" t="s">
        <v>20</v>
      </c>
      <c r="C77">
        <v>275</v>
      </c>
      <c r="F77" t="s">
        <v>14</v>
      </c>
      <c r="G77">
        <v>143</v>
      </c>
    </row>
    <row r="78" spans="2:7" x14ac:dyDescent="0.35">
      <c r="B78" t="s">
        <v>20</v>
      </c>
      <c r="C78">
        <v>67</v>
      </c>
      <c r="F78" t="s">
        <v>14</v>
      </c>
      <c r="G78">
        <v>934</v>
      </c>
    </row>
    <row r="79" spans="2:7" x14ac:dyDescent="0.35">
      <c r="B79" t="s">
        <v>20</v>
      </c>
      <c r="C79">
        <v>154</v>
      </c>
      <c r="F79" t="s">
        <v>14</v>
      </c>
      <c r="G79">
        <v>17</v>
      </c>
    </row>
    <row r="80" spans="2:7" x14ac:dyDescent="0.35">
      <c r="B80" t="s">
        <v>20</v>
      </c>
      <c r="C80">
        <v>1782</v>
      </c>
      <c r="F80" t="s">
        <v>14</v>
      </c>
      <c r="G80">
        <v>2179</v>
      </c>
    </row>
    <row r="81" spans="2:7" x14ac:dyDescent="0.35">
      <c r="B81" t="s">
        <v>20</v>
      </c>
      <c r="C81">
        <v>903</v>
      </c>
      <c r="F81" t="s">
        <v>14</v>
      </c>
      <c r="G81">
        <v>931</v>
      </c>
    </row>
    <row r="82" spans="2:7" x14ac:dyDescent="0.35">
      <c r="B82" t="s">
        <v>20</v>
      </c>
      <c r="C82">
        <v>94</v>
      </c>
      <c r="F82" t="s">
        <v>14</v>
      </c>
      <c r="G82">
        <v>92</v>
      </c>
    </row>
    <row r="83" spans="2:7" x14ac:dyDescent="0.35">
      <c r="B83" t="s">
        <v>20</v>
      </c>
      <c r="C83">
        <v>180</v>
      </c>
      <c r="F83" t="s">
        <v>14</v>
      </c>
      <c r="G83">
        <v>57</v>
      </c>
    </row>
    <row r="84" spans="2:7" x14ac:dyDescent="0.35">
      <c r="B84" t="s">
        <v>20</v>
      </c>
      <c r="C84">
        <v>533</v>
      </c>
      <c r="F84" t="s">
        <v>14</v>
      </c>
      <c r="G84">
        <v>41</v>
      </c>
    </row>
    <row r="85" spans="2:7" x14ac:dyDescent="0.35">
      <c r="B85" t="s">
        <v>20</v>
      </c>
      <c r="C85">
        <v>2443</v>
      </c>
      <c r="F85" t="s">
        <v>14</v>
      </c>
      <c r="G85">
        <v>1</v>
      </c>
    </row>
    <row r="86" spans="2:7" x14ac:dyDescent="0.35">
      <c r="B86" t="s">
        <v>20</v>
      </c>
      <c r="C86">
        <v>89</v>
      </c>
      <c r="F86" t="s">
        <v>14</v>
      </c>
      <c r="G86">
        <v>101</v>
      </c>
    </row>
    <row r="87" spans="2:7" x14ac:dyDescent="0.35">
      <c r="B87" t="s">
        <v>20</v>
      </c>
      <c r="C87">
        <v>159</v>
      </c>
      <c r="F87" t="s">
        <v>14</v>
      </c>
      <c r="G87">
        <v>1335</v>
      </c>
    </row>
    <row r="88" spans="2:7" x14ac:dyDescent="0.35">
      <c r="B88" t="s">
        <v>20</v>
      </c>
      <c r="C88">
        <v>50</v>
      </c>
      <c r="F88" t="s">
        <v>14</v>
      </c>
      <c r="G88">
        <v>15</v>
      </c>
    </row>
    <row r="89" spans="2:7" x14ac:dyDescent="0.35">
      <c r="B89" t="s">
        <v>20</v>
      </c>
      <c r="C89">
        <v>186</v>
      </c>
      <c r="F89" t="s">
        <v>14</v>
      </c>
      <c r="G89">
        <v>454</v>
      </c>
    </row>
    <row r="90" spans="2:7" x14ac:dyDescent="0.35">
      <c r="B90" t="s">
        <v>20</v>
      </c>
      <c r="C90">
        <v>1071</v>
      </c>
      <c r="F90" t="s">
        <v>14</v>
      </c>
      <c r="G90">
        <v>3182</v>
      </c>
    </row>
    <row r="91" spans="2:7" x14ac:dyDescent="0.35">
      <c r="B91" t="s">
        <v>20</v>
      </c>
      <c r="C91">
        <v>117</v>
      </c>
      <c r="F91" t="s">
        <v>14</v>
      </c>
      <c r="G91">
        <v>15</v>
      </c>
    </row>
    <row r="92" spans="2:7" x14ac:dyDescent="0.35">
      <c r="B92" t="s">
        <v>20</v>
      </c>
      <c r="C92">
        <v>70</v>
      </c>
      <c r="F92" t="s">
        <v>14</v>
      </c>
      <c r="G92">
        <v>133</v>
      </c>
    </row>
    <row r="93" spans="2:7" x14ac:dyDescent="0.35">
      <c r="B93" t="s">
        <v>20</v>
      </c>
      <c r="C93">
        <v>135</v>
      </c>
      <c r="F93" t="s">
        <v>14</v>
      </c>
      <c r="G93">
        <v>2062</v>
      </c>
    </row>
    <row r="94" spans="2:7" x14ac:dyDescent="0.35">
      <c r="B94" t="s">
        <v>20</v>
      </c>
      <c r="C94">
        <v>768</v>
      </c>
      <c r="F94" t="s">
        <v>14</v>
      </c>
      <c r="G94">
        <v>29</v>
      </c>
    </row>
    <row r="95" spans="2:7" x14ac:dyDescent="0.35">
      <c r="B95" t="s">
        <v>20</v>
      </c>
      <c r="C95">
        <v>199</v>
      </c>
      <c r="F95" t="s">
        <v>14</v>
      </c>
      <c r="G95">
        <v>132</v>
      </c>
    </row>
    <row r="96" spans="2:7" x14ac:dyDescent="0.35">
      <c r="B96" t="s">
        <v>20</v>
      </c>
      <c r="C96">
        <v>107</v>
      </c>
      <c r="F96" t="s">
        <v>14</v>
      </c>
      <c r="G96">
        <v>137</v>
      </c>
    </row>
    <row r="97" spans="2:7" x14ac:dyDescent="0.35">
      <c r="B97" t="s">
        <v>20</v>
      </c>
      <c r="C97">
        <v>195</v>
      </c>
      <c r="F97" t="s">
        <v>14</v>
      </c>
      <c r="G97">
        <v>908</v>
      </c>
    </row>
    <row r="98" spans="2:7" x14ac:dyDescent="0.35">
      <c r="B98" t="s">
        <v>20</v>
      </c>
      <c r="C98">
        <v>3376</v>
      </c>
      <c r="F98" t="s">
        <v>14</v>
      </c>
      <c r="G98">
        <v>10</v>
      </c>
    </row>
    <row r="99" spans="2:7" x14ac:dyDescent="0.35">
      <c r="B99" t="s">
        <v>20</v>
      </c>
      <c r="C99">
        <v>41</v>
      </c>
      <c r="F99" t="s">
        <v>14</v>
      </c>
      <c r="G99">
        <v>1910</v>
      </c>
    </row>
    <row r="100" spans="2:7" x14ac:dyDescent="0.35">
      <c r="B100" t="s">
        <v>20</v>
      </c>
      <c r="C100">
        <v>1821</v>
      </c>
      <c r="F100" t="s">
        <v>14</v>
      </c>
      <c r="G100">
        <v>38</v>
      </c>
    </row>
    <row r="101" spans="2:7" x14ac:dyDescent="0.35">
      <c r="B101" t="s">
        <v>20</v>
      </c>
      <c r="C101">
        <v>164</v>
      </c>
      <c r="F101" t="s">
        <v>14</v>
      </c>
      <c r="G101">
        <v>104</v>
      </c>
    </row>
    <row r="102" spans="2:7" x14ac:dyDescent="0.35">
      <c r="B102" t="s">
        <v>20</v>
      </c>
      <c r="C102">
        <v>157</v>
      </c>
      <c r="F102" t="s">
        <v>14</v>
      </c>
      <c r="G102">
        <v>49</v>
      </c>
    </row>
    <row r="103" spans="2:7" x14ac:dyDescent="0.35">
      <c r="B103" t="s">
        <v>20</v>
      </c>
      <c r="C103">
        <v>246</v>
      </c>
      <c r="F103" t="s">
        <v>14</v>
      </c>
      <c r="G103">
        <v>1</v>
      </c>
    </row>
    <row r="104" spans="2:7" x14ac:dyDescent="0.35">
      <c r="B104" t="s">
        <v>20</v>
      </c>
      <c r="C104">
        <v>1396</v>
      </c>
      <c r="F104" t="s">
        <v>14</v>
      </c>
      <c r="G104">
        <v>245</v>
      </c>
    </row>
    <row r="105" spans="2:7" x14ac:dyDescent="0.35">
      <c r="B105" t="s">
        <v>20</v>
      </c>
      <c r="C105">
        <v>2506</v>
      </c>
      <c r="F105" t="s">
        <v>14</v>
      </c>
      <c r="G105">
        <v>32</v>
      </c>
    </row>
    <row r="106" spans="2:7" x14ac:dyDescent="0.35">
      <c r="B106" t="s">
        <v>20</v>
      </c>
      <c r="C106">
        <v>244</v>
      </c>
      <c r="F106" t="s">
        <v>14</v>
      </c>
      <c r="G106">
        <v>7</v>
      </c>
    </row>
    <row r="107" spans="2:7" x14ac:dyDescent="0.35">
      <c r="B107" t="s">
        <v>20</v>
      </c>
      <c r="C107">
        <v>146</v>
      </c>
      <c r="F107" t="s">
        <v>14</v>
      </c>
      <c r="G107">
        <v>803</v>
      </c>
    </row>
    <row r="108" spans="2:7" x14ac:dyDescent="0.35">
      <c r="B108" t="s">
        <v>20</v>
      </c>
      <c r="C108">
        <v>1267</v>
      </c>
      <c r="F108" t="s">
        <v>14</v>
      </c>
      <c r="G108">
        <v>16</v>
      </c>
    </row>
    <row r="109" spans="2:7" x14ac:dyDescent="0.35">
      <c r="B109" t="s">
        <v>20</v>
      </c>
      <c r="C109">
        <v>1561</v>
      </c>
      <c r="F109" t="s">
        <v>14</v>
      </c>
      <c r="G109">
        <v>31</v>
      </c>
    </row>
    <row r="110" spans="2:7" x14ac:dyDescent="0.35">
      <c r="B110" t="s">
        <v>20</v>
      </c>
      <c r="C110">
        <v>48</v>
      </c>
      <c r="F110" t="s">
        <v>14</v>
      </c>
      <c r="G110">
        <v>108</v>
      </c>
    </row>
    <row r="111" spans="2:7" x14ac:dyDescent="0.35">
      <c r="B111" t="s">
        <v>20</v>
      </c>
      <c r="C111">
        <v>2739</v>
      </c>
      <c r="F111" t="s">
        <v>14</v>
      </c>
      <c r="G111">
        <v>30</v>
      </c>
    </row>
    <row r="112" spans="2:7" x14ac:dyDescent="0.35">
      <c r="B112" t="s">
        <v>20</v>
      </c>
      <c r="C112">
        <v>3537</v>
      </c>
      <c r="F112" t="s">
        <v>14</v>
      </c>
      <c r="G112">
        <v>17</v>
      </c>
    </row>
    <row r="113" spans="2:7" x14ac:dyDescent="0.35">
      <c r="B113" t="s">
        <v>20</v>
      </c>
      <c r="C113">
        <v>2107</v>
      </c>
      <c r="F113" t="s">
        <v>14</v>
      </c>
      <c r="G113">
        <v>80</v>
      </c>
    </row>
    <row r="114" spans="2:7" x14ac:dyDescent="0.35">
      <c r="B114" t="s">
        <v>20</v>
      </c>
      <c r="C114">
        <v>3318</v>
      </c>
      <c r="F114" t="s">
        <v>14</v>
      </c>
      <c r="G114">
        <v>2468</v>
      </c>
    </row>
    <row r="115" spans="2:7" x14ac:dyDescent="0.35">
      <c r="B115" t="s">
        <v>20</v>
      </c>
      <c r="C115">
        <v>340</v>
      </c>
      <c r="F115" t="s">
        <v>14</v>
      </c>
      <c r="G115">
        <v>26</v>
      </c>
    </row>
    <row r="116" spans="2:7" x14ac:dyDescent="0.35">
      <c r="B116" t="s">
        <v>20</v>
      </c>
      <c r="C116">
        <v>1442</v>
      </c>
      <c r="F116" t="s">
        <v>14</v>
      </c>
      <c r="G116">
        <v>73</v>
      </c>
    </row>
    <row r="117" spans="2:7" x14ac:dyDescent="0.35">
      <c r="B117" t="s">
        <v>20</v>
      </c>
      <c r="C117">
        <v>126</v>
      </c>
      <c r="F117" t="s">
        <v>14</v>
      </c>
      <c r="G117">
        <v>128</v>
      </c>
    </row>
    <row r="118" spans="2:7" x14ac:dyDescent="0.35">
      <c r="B118" t="s">
        <v>20</v>
      </c>
      <c r="C118">
        <v>524</v>
      </c>
      <c r="F118" t="s">
        <v>14</v>
      </c>
      <c r="G118">
        <v>33</v>
      </c>
    </row>
    <row r="119" spans="2:7" x14ac:dyDescent="0.35">
      <c r="B119" t="s">
        <v>20</v>
      </c>
      <c r="C119">
        <v>1989</v>
      </c>
      <c r="F119" t="s">
        <v>14</v>
      </c>
      <c r="G119">
        <v>1072</v>
      </c>
    </row>
    <row r="120" spans="2:7" x14ac:dyDescent="0.35">
      <c r="B120" t="s">
        <v>20</v>
      </c>
      <c r="C120">
        <v>157</v>
      </c>
      <c r="F120" t="s">
        <v>14</v>
      </c>
      <c r="G120">
        <v>393</v>
      </c>
    </row>
    <row r="121" spans="2:7" x14ac:dyDescent="0.35">
      <c r="B121" t="s">
        <v>20</v>
      </c>
      <c r="C121">
        <v>4498</v>
      </c>
      <c r="F121" t="s">
        <v>14</v>
      </c>
      <c r="G121">
        <v>1257</v>
      </c>
    </row>
    <row r="122" spans="2:7" x14ac:dyDescent="0.35">
      <c r="B122" t="s">
        <v>20</v>
      </c>
      <c r="C122">
        <v>80</v>
      </c>
      <c r="F122" t="s">
        <v>14</v>
      </c>
      <c r="G122">
        <v>328</v>
      </c>
    </row>
    <row r="123" spans="2:7" x14ac:dyDescent="0.35">
      <c r="B123" t="s">
        <v>20</v>
      </c>
      <c r="C123">
        <v>43</v>
      </c>
      <c r="F123" t="s">
        <v>14</v>
      </c>
      <c r="G123">
        <v>147</v>
      </c>
    </row>
    <row r="124" spans="2:7" x14ac:dyDescent="0.35">
      <c r="B124" t="s">
        <v>20</v>
      </c>
      <c r="C124">
        <v>2053</v>
      </c>
      <c r="F124" t="s">
        <v>14</v>
      </c>
      <c r="G124">
        <v>830</v>
      </c>
    </row>
    <row r="125" spans="2:7" x14ac:dyDescent="0.35">
      <c r="B125" t="s">
        <v>20</v>
      </c>
      <c r="C125">
        <v>168</v>
      </c>
      <c r="F125" t="s">
        <v>14</v>
      </c>
      <c r="G125">
        <v>331</v>
      </c>
    </row>
    <row r="126" spans="2:7" x14ac:dyDescent="0.35">
      <c r="B126" t="s">
        <v>20</v>
      </c>
      <c r="C126">
        <v>4289</v>
      </c>
      <c r="F126" t="s">
        <v>14</v>
      </c>
      <c r="G126">
        <v>25</v>
      </c>
    </row>
    <row r="127" spans="2:7" x14ac:dyDescent="0.35">
      <c r="B127" t="s">
        <v>20</v>
      </c>
      <c r="C127">
        <v>165</v>
      </c>
      <c r="F127" t="s">
        <v>14</v>
      </c>
      <c r="G127">
        <v>3483</v>
      </c>
    </row>
    <row r="128" spans="2:7" x14ac:dyDescent="0.35">
      <c r="B128" t="s">
        <v>20</v>
      </c>
      <c r="C128">
        <v>1815</v>
      </c>
      <c r="F128" t="s">
        <v>14</v>
      </c>
      <c r="G128">
        <v>923</v>
      </c>
    </row>
    <row r="129" spans="2:7" x14ac:dyDescent="0.35">
      <c r="B129" t="s">
        <v>20</v>
      </c>
      <c r="C129">
        <v>397</v>
      </c>
      <c r="F129" t="s">
        <v>14</v>
      </c>
      <c r="G129">
        <v>1</v>
      </c>
    </row>
    <row r="130" spans="2:7" x14ac:dyDescent="0.35">
      <c r="B130" t="s">
        <v>20</v>
      </c>
      <c r="C130">
        <v>1539</v>
      </c>
      <c r="F130" t="s">
        <v>14</v>
      </c>
      <c r="G130">
        <v>33</v>
      </c>
    </row>
    <row r="131" spans="2:7" x14ac:dyDescent="0.35">
      <c r="B131" t="s">
        <v>20</v>
      </c>
      <c r="C131">
        <v>138</v>
      </c>
      <c r="F131" t="s">
        <v>14</v>
      </c>
      <c r="G131">
        <v>40</v>
      </c>
    </row>
    <row r="132" spans="2:7" x14ac:dyDescent="0.35">
      <c r="B132" t="s">
        <v>20</v>
      </c>
      <c r="C132">
        <v>3594</v>
      </c>
      <c r="F132" t="s">
        <v>14</v>
      </c>
      <c r="G132">
        <v>23</v>
      </c>
    </row>
    <row r="133" spans="2:7" x14ac:dyDescent="0.35">
      <c r="B133" t="s">
        <v>20</v>
      </c>
      <c r="C133">
        <v>5880</v>
      </c>
      <c r="F133" t="s">
        <v>14</v>
      </c>
      <c r="G133">
        <v>75</v>
      </c>
    </row>
    <row r="134" spans="2:7" x14ac:dyDescent="0.35">
      <c r="B134" t="s">
        <v>20</v>
      </c>
      <c r="C134">
        <v>112</v>
      </c>
      <c r="F134" t="s">
        <v>14</v>
      </c>
      <c r="G134">
        <v>2176</v>
      </c>
    </row>
    <row r="135" spans="2:7" x14ac:dyDescent="0.35">
      <c r="B135" t="s">
        <v>20</v>
      </c>
      <c r="C135">
        <v>943</v>
      </c>
      <c r="F135" t="s">
        <v>14</v>
      </c>
      <c r="G135">
        <v>441</v>
      </c>
    </row>
    <row r="136" spans="2:7" x14ac:dyDescent="0.35">
      <c r="B136" t="s">
        <v>20</v>
      </c>
      <c r="C136">
        <v>2468</v>
      </c>
      <c r="F136" t="s">
        <v>14</v>
      </c>
      <c r="G136">
        <v>25</v>
      </c>
    </row>
    <row r="137" spans="2:7" x14ac:dyDescent="0.35">
      <c r="B137" t="s">
        <v>20</v>
      </c>
      <c r="C137">
        <v>2551</v>
      </c>
      <c r="F137" t="s">
        <v>14</v>
      </c>
      <c r="G137">
        <v>127</v>
      </c>
    </row>
    <row r="138" spans="2:7" x14ac:dyDescent="0.35">
      <c r="B138" t="s">
        <v>20</v>
      </c>
      <c r="C138">
        <v>101</v>
      </c>
      <c r="F138" t="s">
        <v>14</v>
      </c>
      <c r="G138">
        <v>355</v>
      </c>
    </row>
    <row r="139" spans="2:7" x14ac:dyDescent="0.35">
      <c r="B139" t="s">
        <v>20</v>
      </c>
      <c r="C139">
        <v>92</v>
      </c>
      <c r="F139" t="s">
        <v>14</v>
      </c>
      <c r="G139">
        <v>44</v>
      </c>
    </row>
    <row r="140" spans="2:7" x14ac:dyDescent="0.35">
      <c r="B140" t="s">
        <v>20</v>
      </c>
      <c r="C140">
        <v>62</v>
      </c>
      <c r="F140" t="s">
        <v>14</v>
      </c>
      <c r="G140">
        <v>67</v>
      </c>
    </row>
    <row r="141" spans="2:7" x14ac:dyDescent="0.35">
      <c r="B141" t="s">
        <v>20</v>
      </c>
      <c r="C141">
        <v>149</v>
      </c>
      <c r="F141" t="s">
        <v>14</v>
      </c>
      <c r="G141">
        <v>1068</v>
      </c>
    </row>
    <row r="142" spans="2:7" x14ac:dyDescent="0.35">
      <c r="B142" t="s">
        <v>20</v>
      </c>
      <c r="C142">
        <v>329</v>
      </c>
      <c r="F142" t="s">
        <v>14</v>
      </c>
      <c r="G142">
        <v>424</v>
      </c>
    </row>
    <row r="143" spans="2:7" x14ac:dyDescent="0.35">
      <c r="B143" t="s">
        <v>20</v>
      </c>
      <c r="C143">
        <v>97</v>
      </c>
      <c r="F143" t="s">
        <v>14</v>
      </c>
      <c r="G143">
        <v>151</v>
      </c>
    </row>
    <row r="144" spans="2:7" x14ac:dyDescent="0.35">
      <c r="B144" t="s">
        <v>20</v>
      </c>
      <c r="C144">
        <v>1784</v>
      </c>
      <c r="F144" t="s">
        <v>14</v>
      </c>
      <c r="G144">
        <v>1608</v>
      </c>
    </row>
    <row r="145" spans="2:7" x14ac:dyDescent="0.35">
      <c r="B145" t="s">
        <v>20</v>
      </c>
      <c r="C145">
        <v>1684</v>
      </c>
      <c r="F145" t="s">
        <v>14</v>
      </c>
      <c r="G145">
        <v>941</v>
      </c>
    </row>
    <row r="146" spans="2:7" x14ac:dyDescent="0.35">
      <c r="B146" t="s">
        <v>20</v>
      </c>
      <c r="C146">
        <v>250</v>
      </c>
      <c r="F146" t="s">
        <v>14</v>
      </c>
      <c r="G146">
        <v>1</v>
      </c>
    </row>
    <row r="147" spans="2:7" x14ac:dyDescent="0.35">
      <c r="B147" t="s">
        <v>20</v>
      </c>
      <c r="C147">
        <v>238</v>
      </c>
      <c r="F147" t="s">
        <v>14</v>
      </c>
      <c r="G147">
        <v>40</v>
      </c>
    </row>
    <row r="148" spans="2:7" x14ac:dyDescent="0.35">
      <c r="B148" t="s">
        <v>20</v>
      </c>
      <c r="C148">
        <v>53</v>
      </c>
      <c r="F148" t="s">
        <v>14</v>
      </c>
      <c r="G148">
        <v>3015</v>
      </c>
    </row>
    <row r="149" spans="2:7" x14ac:dyDescent="0.35">
      <c r="B149" t="s">
        <v>20</v>
      </c>
      <c r="C149">
        <v>214</v>
      </c>
      <c r="F149" t="s">
        <v>14</v>
      </c>
      <c r="G149">
        <v>435</v>
      </c>
    </row>
    <row r="150" spans="2:7" x14ac:dyDescent="0.35">
      <c r="B150" t="s">
        <v>20</v>
      </c>
      <c r="C150">
        <v>222</v>
      </c>
      <c r="F150" t="s">
        <v>14</v>
      </c>
      <c r="G150">
        <v>714</v>
      </c>
    </row>
    <row r="151" spans="2:7" x14ac:dyDescent="0.35">
      <c r="B151" t="s">
        <v>20</v>
      </c>
      <c r="C151">
        <v>1884</v>
      </c>
      <c r="F151" t="s">
        <v>14</v>
      </c>
      <c r="G151">
        <v>5497</v>
      </c>
    </row>
    <row r="152" spans="2:7" x14ac:dyDescent="0.35">
      <c r="B152" t="s">
        <v>20</v>
      </c>
      <c r="C152">
        <v>218</v>
      </c>
      <c r="F152" t="s">
        <v>14</v>
      </c>
      <c r="G152">
        <v>418</v>
      </c>
    </row>
    <row r="153" spans="2:7" x14ac:dyDescent="0.35">
      <c r="B153" t="s">
        <v>20</v>
      </c>
      <c r="C153">
        <v>6465</v>
      </c>
      <c r="F153" t="s">
        <v>14</v>
      </c>
      <c r="G153">
        <v>1439</v>
      </c>
    </row>
    <row r="154" spans="2:7" x14ac:dyDescent="0.35">
      <c r="B154" t="s">
        <v>20</v>
      </c>
      <c r="C154">
        <v>59</v>
      </c>
      <c r="F154" t="s">
        <v>14</v>
      </c>
      <c r="G154">
        <v>15</v>
      </c>
    </row>
    <row r="155" spans="2:7" x14ac:dyDescent="0.35">
      <c r="B155" t="s">
        <v>20</v>
      </c>
      <c r="C155">
        <v>88</v>
      </c>
      <c r="F155" t="s">
        <v>14</v>
      </c>
      <c r="G155">
        <v>1999</v>
      </c>
    </row>
    <row r="156" spans="2:7" x14ac:dyDescent="0.35">
      <c r="B156" t="s">
        <v>20</v>
      </c>
      <c r="C156">
        <v>1697</v>
      </c>
      <c r="F156" t="s">
        <v>14</v>
      </c>
      <c r="G156">
        <v>118</v>
      </c>
    </row>
    <row r="157" spans="2:7" x14ac:dyDescent="0.35">
      <c r="B157" t="s">
        <v>20</v>
      </c>
      <c r="C157">
        <v>92</v>
      </c>
      <c r="F157" t="s">
        <v>14</v>
      </c>
      <c r="G157">
        <v>162</v>
      </c>
    </row>
    <row r="158" spans="2:7" x14ac:dyDescent="0.35">
      <c r="B158" t="s">
        <v>20</v>
      </c>
      <c r="C158">
        <v>186</v>
      </c>
      <c r="F158" t="s">
        <v>14</v>
      </c>
      <c r="G158">
        <v>83</v>
      </c>
    </row>
    <row r="159" spans="2:7" x14ac:dyDescent="0.35">
      <c r="B159" t="s">
        <v>20</v>
      </c>
      <c r="C159">
        <v>138</v>
      </c>
      <c r="F159" t="s">
        <v>14</v>
      </c>
      <c r="G159">
        <v>747</v>
      </c>
    </row>
    <row r="160" spans="2:7" x14ac:dyDescent="0.35">
      <c r="B160" t="s">
        <v>20</v>
      </c>
      <c r="C160">
        <v>261</v>
      </c>
      <c r="F160" t="s">
        <v>14</v>
      </c>
      <c r="G160">
        <v>84</v>
      </c>
    </row>
    <row r="161" spans="2:7" x14ac:dyDescent="0.35">
      <c r="B161" t="s">
        <v>20</v>
      </c>
      <c r="C161">
        <v>107</v>
      </c>
      <c r="F161" t="s">
        <v>14</v>
      </c>
      <c r="G161">
        <v>91</v>
      </c>
    </row>
    <row r="162" spans="2:7" x14ac:dyDescent="0.35">
      <c r="B162" t="s">
        <v>20</v>
      </c>
      <c r="C162">
        <v>199</v>
      </c>
      <c r="F162" t="s">
        <v>14</v>
      </c>
      <c r="G162">
        <v>792</v>
      </c>
    </row>
    <row r="163" spans="2:7" x14ac:dyDescent="0.35">
      <c r="B163" t="s">
        <v>20</v>
      </c>
      <c r="C163">
        <v>5512</v>
      </c>
      <c r="F163" t="s">
        <v>14</v>
      </c>
      <c r="G163">
        <v>32</v>
      </c>
    </row>
    <row r="164" spans="2:7" x14ac:dyDescent="0.35">
      <c r="B164" t="s">
        <v>20</v>
      </c>
      <c r="C164">
        <v>86</v>
      </c>
      <c r="F164" t="s">
        <v>14</v>
      </c>
      <c r="G164">
        <v>186</v>
      </c>
    </row>
    <row r="165" spans="2:7" x14ac:dyDescent="0.35">
      <c r="B165" t="s">
        <v>20</v>
      </c>
      <c r="C165">
        <v>2768</v>
      </c>
      <c r="F165" t="s">
        <v>14</v>
      </c>
      <c r="G165">
        <v>605</v>
      </c>
    </row>
    <row r="166" spans="2:7" x14ac:dyDescent="0.35">
      <c r="B166" t="s">
        <v>20</v>
      </c>
      <c r="C166">
        <v>48</v>
      </c>
      <c r="F166" t="s">
        <v>14</v>
      </c>
      <c r="G166">
        <v>1</v>
      </c>
    </row>
    <row r="167" spans="2:7" x14ac:dyDescent="0.35">
      <c r="B167" t="s">
        <v>20</v>
      </c>
      <c r="C167">
        <v>87</v>
      </c>
      <c r="F167" t="s">
        <v>14</v>
      </c>
      <c r="G167">
        <v>31</v>
      </c>
    </row>
    <row r="168" spans="2:7" x14ac:dyDescent="0.35">
      <c r="B168" t="s">
        <v>20</v>
      </c>
      <c r="C168">
        <v>1894</v>
      </c>
      <c r="F168" t="s">
        <v>14</v>
      </c>
      <c r="G168">
        <v>1181</v>
      </c>
    </row>
    <row r="169" spans="2:7" x14ac:dyDescent="0.35">
      <c r="B169" t="s">
        <v>20</v>
      </c>
      <c r="C169">
        <v>282</v>
      </c>
      <c r="F169" t="s">
        <v>14</v>
      </c>
      <c r="G169">
        <v>39</v>
      </c>
    </row>
    <row r="170" spans="2:7" x14ac:dyDescent="0.35">
      <c r="B170" t="s">
        <v>20</v>
      </c>
      <c r="C170">
        <v>116</v>
      </c>
      <c r="F170" t="s">
        <v>14</v>
      </c>
      <c r="G170">
        <v>46</v>
      </c>
    </row>
    <row r="171" spans="2:7" x14ac:dyDescent="0.35">
      <c r="B171" t="s">
        <v>20</v>
      </c>
      <c r="C171">
        <v>83</v>
      </c>
      <c r="F171" t="s">
        <v>14</v>
      </c>
      <c r="G171">
        <v>105</v>
      </c>
    </row>
    <row r="172" spans="2:7" x14ac:dyDescent="0.35">
      <c r="B172" t="s">
        <v>20</v>
      </c>
      <c r="C172">
        <v>91</v>
      </c>
      <c r="F172" t="s">
        <v>14</v>
      </c>
      <c r="G172">
        <v>535</v>
      </c>
    </row>
    <row r="173" spans="2:7" x14ac:dyDescent="0.35">
      <c r="B173" t="s">
        <v>20</v>
      </c>
      <c r="C173">
        <v>546</v>
      </c>
      <c r="F173" t="s">
        <v>14</v>
      </c>
      <c r="G173">
        <v>16</v>
      </c>
    </row>
    <row r="174" spans="2:7" x14ac:dyDescent="0.35">
      <c r="B174" t="s">
        <v>20</v>
      </c>
      <c r="C174">
        <v>393</v>
      </c>
      <c r="F174" t="s">
        <v>14</v>
      </c>
      <c r="G174">
        <v>575</v>
      </c>
    </row>
    <row r="175" spans="2:7" x14ac:dyDescent="0.35">
      <c r="B175" t="s">
        <v>20</v>
      </c>
      <c r="C175">
        <v>133</v>
      </c>
      <c r="F175" t="s">
        <v>14</v>
      </c>
      <c r="G175">
        <v>1120</v>
      </c>
    </row>
    <row r="176" spans="2:7" x14ac:dyDescent="0.35">
      <c r="B176" t="s">
        <v>20</v>
      </c>
      <c r="C176">
        <v>254</v>
      </c>
      <c r="F176" t="s">
        <v>14</v>
      </c>
      <c r="G176">
        <v>113</v>
      </c>
    </row>
    <row r="177" spans="2:7" x14ac:dyDescent="0.35">
      <c r="B177" t="s">
        <v>20</v>
      </c>
      <c r="C177">
        <v>176</v>
      </c>
      <c r="F177" t="s">
        <v>14</v>
      </c>
      <c r="G177">
        <v>1538</v>
      </c>
    </row>
    <row r="178" spans="2:7" x14ac:dyDescent="0.35">
      <c r="B178" t="s">
        <v>20</v>
      </c>
      <c r="C178">
        <v>337</v>
      </c>
      <c r="F178" t="s">
        <v>14</v>
      </c>
      <c r="G178">
        <v>9</v>
      </c>
    </row>
    <row r="179" spans="2:7" x14ac:dyDescent="0.35">
      <c r="B179" t="s">
        <v>20</v>
      </c>
      <c r="C179">
        <v>107</v>
      </c>
      <c r="F179" t="s">
        <v>14</v>
      </c>
      <c r="G179">
        <v>554</v>
      </c>
    </row>
    <row r="180" spans="2:7" x14ac:dyDescent="0.35">
      <c r="B180" t="s">
        <v>20</v>
      </c>
      <c r="C180">
        <v>183</v>
      </c>
      <c r="F180" t="s">
        <v>14</v>
      </c>
      <c r="G180">
        <v>648</v>
      </c>
    </row>
    <row r="181" spans="2:7" x14ac:dyDescent="0.35">
      <c r="B181" t="s">
        <v>20</v>
      </c>
      <c r="C181">
        <v>72</v>
      </c>
      <c r="F181" t="s">
        <v>14</v>
      </c>
      <c r="G181">
        <v>21</v>
      </c>
    </row>
    <row r="182" spans="2:7" x14ac:dyDescent="0.35">
      <c r="B182" t="s">
        <v>20</v>
      </c>
      <c r="C182">
        <v>295</v>
      </c>
      <c r="F182" t="s">
        <v>14</v>
      </c>
      <c r="G182">
        <v>54</v>
      </c>
    </row>
    <row r="183" spans="2:7" x14ac:dyDescent="0.35">
      <c r="B183" t="s">
        <v>20</v>
      </c>
      <c r="C183">
        <v>142</v>
      </c>
      <c r="F183" t="s">
        <v>14</v>
      </c>
      <c r="G183">
        <v>120</v>
      </c>
    </row>
    <row r="184" spans="2:7" x14ac:dyDescent="0.35">
      <c r="B184" t="s">
        <v>20</v>
      </c>
      <c r="C184">
        <v>85</v>
      </c>
      <c r="F184" t="s">
        <v>14</v>
      </c>
      <c r="G184">
        <v>579</v>
      </c>
    </row>
    <row r="185" spans="2:7" x14ac:dyDescent="0.35">
      <c r="B185" t="s">
        <v>20</v>
      </c>
      <c r="C185">
        <v>659</v>
      </c>
      <c r="F185" t="s">
        <v>14</v>
      </c>
      <c r="G185">
        <v>2072</v>
      </c>
    </row>
    <row r="186" spans="2:7" x14ac:dyDescent="0.35">
      <c r="B186" t="s">
        <v>20</v>
      </c>
      <c r="C186">
        <v>121</v>
      </c>
      <c r="F186" t="s">
        <v>14</v>
      </c>
      <c r="G186">
        <v>0</v>
      </c>
    </row>
    <row r="187" spans="2:7" x14ac:dyDescent="0.35">
      <c r="B187" t="s">
        <v>20</v>
      </c>
      <c r="C187">
        <v>3742</v>
      </c>
      <c r="F187" t="s">
        <v>14</v>
      </c>
      <c r="G187">
        <v>1796</v>
      </c>
    </row>
    <row r="188" spans="2:7" x14ac:dyDescent="0.35">
      <c r="B188" t="s">
        <v>20</v>
      </c>
      <c r="C188">
        <v>223</v>
      </c>
      <c r="F188" t="s">
        <v>14</v>
      </c>
      <c r="G188">
        <v>62</v>
      </c>
    </row>
    <row r="189" spans="2:7" x14ac:dyDescent="0.35">
      <c r="B189" t="s">
        <v>20</v>
      </c>
      <c r="C189">
        <v>133</v>
      </c>
      <c r="F189" t="s">
        <v>14</v>
      </c>
      <c r="G189">
        <v>347</v>
      </c>
    </row>
    <row r="190" spans="2:7" x14ac:dyDescent="0.35">
      <c r="B190" t="s">
        <v>20</v>
      </c>
      <c r="C190">
        <v>5168</v>
      </c>
      <c r="F190" t="s">
        <v>14</v>
      </c>
      <c r="G190">
        <v>19</v>
      </c>
    </row>
    <row r="191" spans="2:7" x14ac:dyDescent="0.35">
      <c r="B191" t="s">
        <v>20</v>
      </c>
      <c r="C191">
        <v>307</v>
      </c>
      <c r="F191" t="s">
        <v>14</v>
      </c>
      <c r="G191">
        <v>1258</v>
      </c>
    </row>
    <row r="192" spans="2:7" x14ac:dyDescent="0.35">
      <c r="B192" t="s">
        <v>20</v>
      </c>
      <c r="C192">
        <v>2441</v>
      </c>
      <c r="F192" t="s">
        <v>14</v>
      </c>
      <c r="G192">
        <v>362</v>
      </c>
    </row>
    <row r="193" spans="2:7" x14ac:dyDescent="0.35">
      <c r="B193" t="s">
        <v>20</v>
      </c>
      <c r="C193">
        <v>1385</v>
      </c>
      <c r="F193" t="s">
        <v>14</v>
      </c>
      <c r="G193">
        <v>133</v>
      </c>
    </row>
    <row r="194" spans="2:7" x14ac:dyDescent="0.35">
      <c r="B194" t="s">
        <v>20</v>
      </c>
      <c r="C194">
        <v>190</v>
      </c>
      <c r="F194" t="s">
        <v>14</v>
      </c>
      <c r="G194">
        <v>846</v>
      </c>
    </row>
    <row r="195" spans="2:7" x14ac:dyDescent="0.35">
      <c r="B195" t="s">
        <v>20</v>
      </c>
      <c r="C195">
        <v>470</v>
      </c>
      <c r="F195" t="s">
        <v>14</v>
      </c>
      <c r="G195">
        <v>10</v>
      </c>
    </row>
    <row r="196" spans="2:7" x14ac:dyDescent="0.35">
      <c r="B196" t="s">
        <v>20</v>
      </c>
      <c r="C196">
        <v>253</v>
      </c>
      <c r="F196" t="s">
        <v>14</v>
      </c>
      <c r="G196">
        <v>191</v>
      </c>
    </row>
    <row r="197" spans="2:7" x14ac:dyDescent="0.35">
      <c r="B197" t="s">
        <v>20</v>
      </c>
      <c r="C197">
        <v>1113</v>
      </c>
      <c r="F197" t="s">
        <v>14</v>
      </c>
      <c r="G197">
        <v>1979</v>
      </c>
    </row>
    <row r="198" spans="2:7" x14ac:dyDescent="0.35">
      <c r="B198" t="s">
        <v>20</v>
      </c>
      <c r="C198">
        <v>2283</v>
      </c>
      <c r="F198" t="s">
        <v>14</v>
      </c>
      <c r="G198">
        <v>63</v>
      </c>
    </row>
    <row r="199" spans="2:7" x14ac:dyDescent="0.35">
      <c r="B199" t="s">
        <v>20</v>
      </c>
      <c r="C199">
        <v>1095</v>
      </c>
      <c r="F199" t="s">
        <v>14</v>
      </c>
      <c r="G199">
        <v>6080</v>
      </c>
    </row>
    <row r="200" spans="2:7" x14ac:dyDescent="0.35">
      <c r="B200" t="s">
        <v>20</v>
      </c>
      <c r="C200">
        <v>1690</v>
      </c>
      <c r="F200" t="s">
        <v>14</v>
      </c>
      <c r="G200">
        <v>80</v>
      </c>
    </row>
    <row r="201" spans="2:7" x14ac:dyDescent="0.35">
      <c r="B201" t="s">
        <v>20</v>
      </c>
      <c r="C201">
        <v>191</v>
      </c>
      <c r="F201" t="s">
        <v>14</v>
      </c>
      <c r="G201">
        <v>9</v>
      </c>
    </row>
    <row r="202" spans="2:7" x14ac:dyDescent="0.35">
      <c r="B202" t="s">
        <v>20</v>
      </c>
      <c r="C202">
        <v>2013</v>
      </c>
      <c r="F202" t="s">
        <v>14</v>
      </c>
      <c r="G202">
        <v>1784</v>
      </c>
    </row>
    <row r="203" spans="2:7" x14ac:dyDescent="0.35">
      <c r="B203" t="s">
        <v>20</v>
      </c>
      <c r="C203">
        <v>1703</v>
      </c>
      <c r="F203" t="s">
        <v>14</v>
      </c>
      <c r="G203">
        <v>243</v>
      </c>
    </row>
    <row r="204" spans="2:7" x14ac:dyDescent="0.35">
      <c r="B204" t="s">
        <v>20</v>
      </c>
      <c r="C204">
        <v>80</v>
      </c>
      <c r="F204" t="s">
        <v>14</v>
      </c>
      <c r="G204">
        <v>1296</v>
      </c>
    </row>
    <row r="205" spans="2:7" x14ac:dyDescent="0.35">
      <c r="B205" t="s">
        <v>20</v>
      </c>
      <c r="C205">
        <v>41</v>
      </c>
      <c r="F205" t="s">
        <v>14</v>
      </c>
      <c r="G205">
        <v>77</v>
      </c>
    </row>
    <row r="206" spans="2:7" x14ac:dyDescent="0.35">
      <c r="B206" t="s">
        <v>20</v>
      </c>
      <c r="C206">
        <v>187</v>
      </c>
      <c r="F206" t="s">
        <v>14</v>
      </c>
      <c r="G206">
        <v>395</v>
      </c>
    </row>
    <row r="207" spans="2:7" x14ac:dyDescent="0.35">
      <c r="B207" t="s">
        <v>20</v>
      </c>
      <c r="C207">
        <v>2875</v>
      </c>
      <c r="F207" t="s">
        <v>14</v>
      </c>
      <c r="G207">
        <v>49</v>
      </c>
    </row>
    <row r="208" spans="2:7" x14ac:dyDescent="0.35">
      <c r="B208" t="s">
        <v>20</v>
      </c>
      <c r="C208">
        <v>88</v>
      </c>
      <c r="F208" t="s">
        <v>14</v>
      </c>
      <c r="G208">
        <v>180</v>
      </c>
    </row>
    <row r="209" spans="2:7" x14ac:dyDescent="0.35">
      <c r="B209" t="s">
        <v>20</v>
      </c>
      <c r="C209">
        <v>191</v>
      </c>
      <c r="F209" t="s">
        <v>14</v>
      </c>
      <c r="G209">
        <v>2690</v>
      </c>
    </row>
    <row r="210" spans="2:7" x14ac:dyDescent="0.35">
      <c r="B210" t="s">
        <v>20</v>
      </c>
      <c r="C210">
        <v>139</v>
      </c>
      <c r="F210" t="s">
        <v>14</v>
      </c>
      <c r="G210">
        <v>2779</v>
      </c>
    </row>
    <row r="211" spans="2:7" x14ac:dyDescent="0.35">
      <c r="B211" t="s">
        <v>20</v>
      </c>
      <c r="C211">
        <v>186</v>
      </c>
      <c r="F211" t="s">
        <v>14</v>
      </c>
      <c r="G211">
        <v>92</v>
      </c>
    </row>
    <row r="212" spans="2:7" x14ac:dyDescent="0.35">
      <c r="B212" t="s">
        <v>20</v>
      </c>
      <c r="C212">
        <v>112</v>
      </c>
      <c r="F212" t="s">
        <v>14</v>
      </c>
      <c r="G212">
        <v>1028</v>
      </c>
    </row>
    <row r="213" spans="2:7" x14ac:dyDescent="0.35">
      <c r="B213" t="s">
        <v>20</v>
      </c>
      <c r="C213">
        <v>101</v>
      </c>
      <c r="F213" t="s">
        <v>14</v>
      </c>
      <c r="G213">
        <v>26</v>
      </c>
    </row>
    <row r="214" spans="2:7" x14ac:dyDescent="0.35">
      <c r="B214" t="s">
        <v>20</v>
      </c>
      <c r="C214">
        <v>206</v>
      </c>
      <c r="F214" t="s">
        <v>14</v>
      </c>
      <c r="G214">
        <v>1790</v>
      </c>
    </row>
    <row r="215" spans="2:7" x14ac:dyDescent="0.35">
      <c r="B215" t="s">
        <v>20</v>
      </c>
      <c r="C215">
        <v>154</v>
      </c>
      <c r="F215" t="s">
        <v>14</v>
      </c>
      <c r="G215">
        <v>37</v>
      </c>
    </row>
    <row r="216" spans="2:7" x14ac:dyDescent="0.35">
      <c r="B216" t="s">
        <v>20</v>
      </c>
      <c r="C216">
        <v>5966</v>
      </c>
      <c r="F216" t="s">
        <v>14</v>
      </c>
      <c r="G216">
        <v>35</v>
      </c>
    </row>
    <row r="217" spans="2:7" x14ac:dyDescent="0.35">
      <c r="B217" t="s">
        <v>20</v>
      </c>
      <c r="C217">
        <v>169</v>
      </c>
      <c r="F217" t="s">
        <v>14</v>
      </c>
      <c r="G217">
        <v>558</v>
      </c>
    </row>
    <row r="218" spans="2:7" x14ac:dyDescent="0.35">
      <c r="B218" t="s">
        <v>20</v>
      </c>
      <c r="C218">
        <v>2106</v>
      </c>
      <c r="F218" t="s">
        <v>14</v>
      </c>
      <c r="G218">
        <v>64</v>
      </c>
    </row>
    <row r="219" spans="2:7" x14ac:dyDescent="0.35">
      <c r="B219" t="s">
        <v>20</v>
      </c>
      <c r="C219">
        <v>131</v>
      </c>
      <c r="F219" t="s">
        <v>14</v>
      </c>
      <c r="G219">
        <v>245</v>
      </c>
    </row>
    <row r="220" spans="2:7" x14ac:dyDescent="0.35">
      <c r="B220" t="s">
        <v>20</v>
      </c>
      <c r="C220">
        <v>84</v>
      </c>
      <c r="F220" t="s">
        <v>14</v>
      </c>
      <c r="G220">
        <v>71</v>
      </c>
    </row>
    <row r="221" spans="2:7" x14ac:dyDescent="0.35">
      <c r="B221" t="s">
        <v>20</v>
      </c>
      <c r="C221">
        <v>155</v>
      </c>
      <c r="F221" t="s">
        <v>14</v>
      </c>
      <c r="G221">
        <v>42</v>
      </c>
    </row>
    <row r="222" spans="2:7" x14ac:dyDescent="0.35">
      <c r="B222" t="s">
        <v>20</v>
      </c>
      <c r="C222">
        <v>189</v>
      </c>
      <c r="F222" t="s">
        <v>14</v>
      </c>
      <c r="G222">
        <v>156</v>
      </c>
    </row>
    <row r="223" spans="2:7" x14ac:dyDescent="0.35">
      <c r="B223" t="s">
        <v>20</v>
      </c>
      <c r="C223">
        <v>4799</v>
      </c>
      <c r="F223" t="s">
        <v>14</v>
      </c>
      <c r="G223">
        <v>1368</v>
      </c>
    </row>
    <row r="224" spans="2:7" x14ac:dyDescent="0.35">
      <c r="B224" t="s">
        <v>20</v>
      </c>
      <c r="C224">
        <v>1137</v>
      </c>
      <c r="F224" t="s">
        <v>14</v>
      </c>
      <c r="G224">
        <v>102</v>
      </c>
    </row>
    <row r="225" spans="2:7" x14ac:dyDescent="0.35">
      <c r="B225" t="s">
        <v>20</v>
      </c>
      <c r="C225">
        <v>1152</v>
      </c>
      <c r="F225" t="s">
        <v>14</v>
      </c>
      <c r="G225">
        <v>86</v>
      </c>
    </row>
    <row r="226" spans="2:7" x14ac:dyDescent="0.35">
      <c r="B226" t="s">
        <v>20</v>
      </c>
      <c r="C226">
        <v>50</v>
      </c>
      <c r="F226" t="s">
        <v>14</v>
      </c>
      <c r="G226">
        <v>253</v>
      </c>
    </row>
    <row r="227" spans="2:7" x14ac:dyDescent="0.35">
      <c r="B227" t="s">
        <v>20</v>
      </c>
      <c r="C227">
        <v>3059</v>
      </c>
      <c r="F227" t="s">
        <v>14</v>
      </c>
      <c r="G227">
        <v>157</v>
      </c>
    </row>
    <row r="228" spans="2:7" x14ac:dyDescent="0.35">
      <c r="B228" t="s">
        <v>20</v>
      </c>
      <c r="C228">
        <v>34</v>
      </c>
      <c r="F228" t="s">
        <v>14</v>
      </c>
      <c r="G228">
        <v>183</v>
      </c>
    </row>
    <row r="229" spans="2:7" x14ac:dyDescent="0.35">
      <c r="B229" t="s">
        <v>20</v>
      </c>
      <c r="C229">
        <v>220</v>
      </c>
      <c r="F229" t="s">
        <v>14</v>
      </c>
      <c r="G229">
        <v>82</v>
      </c>
    </row>
    <row r="230" spans="2:7" x14ac:dyDescent="0.35">
      <c r="B230" t="s">
        <v>20</v>
      </c>
      <c r="C230">
        <v>1604</v>
      </c>
      <c r="F230" t="s">
        <v>14</v>
      </c>
      <c r="G230">
        <v>1</v>
      </c>
    </row>
    <row r="231" spans="2:7" x14ac:dyDescent="0.35">
      <c r="B231" t="s">
        <v>20</v>
      </c>
      <c r="C231">
        <v>454</v>
      </c>
      <c r="F231" t="s">
        <v>14</v>
      </c>
      <c r="G231">
        <v>1198</v>
      </c>
    </row>
    <row r="232" spans="2:7" x14ac:dyDescent="0.35">
      <c r="B232" t="s">
        <v>20</v>
      </c>
      <c r="C232">
        <v>123</v>
      </c>
      <c r="F232" t="s">
        <v>14</v>
      </c>
      <c r="G232">
        <v>648</v>
      </c>
    </row>
    <row r="233" spans="2:7" x14ac:dyDescent="0.35">
      <c r="B233" t="s">
        <v>20</v>
      </c>
      <c r="C233">
        <v>299</v>
      </c>
      <c r="F233" t="s">
        <v>14</v>
      </c>
      <c r="G233">
        <v>64</v>
      </c>
    </row>
    <row r="234" spans="2:7" x14ac:dyDescent="0.35">
      <c r="B234" t="s">
        <v>20</v>
      </c>
      <c r="C234">
        <v>2237</v>
      </c>
      <c r="F234" t="s">
        <v>14</v>
      </c>
      <c r="G234">
        <v>62</v>
      </c>
    </row>
    <row r="235" spans="2:7" x14ac:dyDescent="0.35">
      <c r="B235" t="s">
        <v>20</v>
      </c>
      <c r="C235">
        <v>645</v>
      </c>
      <c r="F235" t="s">
        <v>14</v>
      </c>
      <c r="G235">
        <v>750</v>
      </c>
    </row>
    <row r="236" spans="2:7" x14ac:dyDescent="0.35">
      <c r="B236" t="s">
        <v>20</v>
      </c>
      <c r="C236">
        <v>484</v>
      </c>
      <c r="F236" t="s">
        <v>14</v>
      </c>
      <c r="G236">
        <v>105</v>
      </c>
    </row>
    <row r="237" spans="2:7" x14ac:dyDescent="0.35">
      <c r="B237" t="s">
        <v>20</v>
      </c>
      <c r="C237">
        <v>154</v>
      </c>
      <c r="F237" t="s">
        <v>14</v>
      </c>
      <c r="G237">
        <v>2604</v>
      </c>
    </row>
    <row r="238" spans="2:7" x14ac:dyDescent="0.35">
      <c r="B238" t="s">
        <v>20</v>
      </c>
      <c r="C238">
        <v>82</v>
      </c>
      <c r="F238" t="s">
        <v>14</v>
      </c>
      <c r="G238">
        <v>65</v>
      </c>
    </row>
    <row r="239" spans="2:7" x14ac:dyDescent="0.35">
      <c r="B239" t="s">
        <v>20</v>
      </c>
      <c r="C239">
        <v>134</v>
      </c>
      <c r="F239" t="s">
        <v>14</v>
      </c>
      <c r="G239">
        <v>94</v>
      </c>
    </row>
    <row r="240" spans="2:7" x14ac:dyDescent="0.35">
      <c r="B240" t="s">
        <v>20</v>
      </c>
      <c r="C240">
        <v>5203</v>
      </c>
      <c r="F240" t="s">
        <v>14</v>
      </c>
      <c r="G240">
        <v>257</v>
      </c>
    </row>
    <row r="241" spans="2:7" x14ac:dyDescent="0.35">
      <c r="B241" t="s">
        <v>20</v>
      </c>
      <c r="C241">
        <v>94</v>
      </c>
      <c r="F241" t="s">
        <v>14</v>
      </c>
      <c r="G241">
        <v>2928</v>
      </c>
    </row>
    <row r="242" spans="2:7" x14ac:dyDescent="0.35">
      <c r="B242" t="s">
        <v>20</v>
      </c>
      <c r="C242">
        <v>205</v>
      </c>
      <c r="F242" t="s">
        <v>14</v>
      </c>
      <c r="G242">
        <v>4697</v>
      </c>
    </row>
    <row r="243" spans="2:7" x14ac:dyDescent="0.35">
      <c r="B243" t="s">
        <v>20</v>
      </c>
      <c r="C243">
        <v>92</v>
      </c>
      <c r="F243" t="s">
        <v>14</v>
      </c>
      <c r="G243">
        <v>2915</v>
      </c>
    </row>
    <row r="244" spans="2:7" x14ac:dyDescent="0.35">
      <c r="B244" t="s">
        <v>20</v>
      </c>
      <c r="C244">
        <v>219</v>
      </c>
      <c r="F244" t="s">
        <v>14</v>
      </c>
      <c r="G244">
        <v>18</v>
      </c>
    </row>
    <row r="245" spans="2:7" x14ac:dyDescent="0.35">
      <c r="B245" t="s">
        <v>20</v>
      </c>
      <c r="C245">
        <v>2526</v>
      </c>
      <c r="F245" t="s">
        <v>14</v>
      </c>
      <c r="G245">
        <v>602</v>
      </c>
    </row>
    <row r="246" spans="2:7" x14ac:dyDescent="0.35">
      <c r="B246" t="s">
        <v>20</v>
      </c>
      <c r="C246">
        <v>94</v>
      </c>
      <c r="F246" t="s">
        <v>14</v>
      </c>
      <c r="G246">
        <v>1</v>
      </c>
    </row>
    <row r="247" spans="2:7" x14ac:dyDescent="0.35">
      <c r="B247" t="s">
        <v>20</v>
      </c>
      <c r="C247">
        <v>1713</v>
      </c>
      <c r="F247" t="s">
        <v>14</v>
      </c>
      <c r="G247">
        <v>3868</v>
      </c>
    </row>
    <row r="248" spans="2:7" x14ac:dyDescent="0.35">
      <c r="B248" t="s">
        <v>20</v>
      </c>
      <c r="C248">
        <v>249</v>
      </c>
      <c r="F248" t="s">
        <v>14</v>
      </c>
      <c r="G248">
        <v>504</v>
      </c>
    </row>
    <row r="249" spans="2:7" x14ac:dyDescent="0.35">
      <c r="B249" t="s">
        <v>20</v>
      </c>
      <c r="C249">
        <v>192</v>
      </c>
      <c r="F249" t="s">
        <v>14</v>
      </c>
      <c r="G249">
        <v>14</v>
      </c>
    </row>
    <row r="250" spans="2:7" x14ac:dyDescent="0.35">
      <c r="B250" t="s">
        <v>20</v>
      </c>
      <c r="C250">
        <v>247</v>
      </c>
      <c r="F250" t="s">
        <v>14</v>
      </c>
      <c r="G250">
        <v>750</v>
      </c>
    </row>
    <row r="251" spans="2:7" x14ac:dyDescent="0.35">
      <c r="B251" t="s">
        <v>20</v>
      </c>
      <c r="C251">
        <v>2293</v>
      </c>
      <c r="F251" t="s">
        <v>14</v>
      </c>
      <c r="G251">
        <v>77</v>
      </c>
    </row>
    <row r="252" spans="2:7" x14ac:dyDescent="0.35">
      <c r="B252" t="s">
        <v>20</v>
      </c>
      <c r="C252">
        <v>3131</v>
      </c>
      <c r="F252" t="s">
        <v>14</v>
      </c>
      <c r="G252">
        <v>752</v>
      </c>
    </row>
    <row r="253" spans="2:7" x14ac:dyDescent="0.35">
      <c r="B253" t="s">
        <v>20</v>
      </c>
      <c r="C253">
        <v>143</v>
      </c>
      <c r="F253" t="s">
        <v>14</v>
      </c>
      <c r="G253">
        <v>131</v>
      </c>
    </row>
    <row r="254" spans="2:7" x14ac:dyDescent="0.35">
      <c r="B254" t="s">
        <v>20</v>
      </c>
      <c r="C254">
        <v>296</v>
      </c>
      <c r="F254" t="s">
        <v>14</v>
      </c>
      <c r="G254">
        <v>87</v>
      </c>
    </row>
    <row r="255" spans="2:7" x14ac:dyDescent="0.35">
      <c r="B255" t="s">
        <v>20</v>
      </c>
      <c r="C255">
        <v>170</v>
      </c>
      <c r="F255" t="s">
        <v>14</v>
      </c>
      <c r="G255">
        <v>1063</v>
      </c>
    </row>
    <row r="256" spans="2:7" x14ac:dyDescent="0.35">
      <c r="B256" t="s">
        <v>20</v>
      </c>
      <c r="C256">
        <v>86</v>
      </c>
      <c r="F256" t="s">
        <v>14</v>
      </c>
      <c r="G256">
        <v>76</v>
      </c>
    </row>
    <row r="257" spans="2:7" x14ac:dyDescent="0.35">
      <c r="B257" t="s">
        <v>20</v>
      </c>
      <c r="C257">
        <v>6286</v>
      </c>
      <c r="F257" t="s">
        <v>14</v>
      </c>
      <c r="G257">
        <v>4428</v>
      </c>
    </row>
    <row r="258" spans="2:7" x14ac:dyDescent="0.35">
      <c r="B258" t="s">
        <v>20</v>
      </c>
      <c r="C258">
        <v>3727</v>
      </c>
      <c r="F258" t="s">
        <v>14</v>
      </c>
      <c r="G258">
        <v>58</v>
      </c>
    </row>
    <row r="259" spans="2:7" x14ac:dyDescent="0.35">
      <c r="B259" t="s">
        <v>20</v>
      </c>
      <c r="C259">
        <v>1605</v>
      </c>
      <c r="F259" t="s">
        <v>14</v>
      </c>
      <c r="G259">
        <v>111</v>
      </c>
    </row>
    <row r="260" spans="2:7" x14ac:dyDescent="0.35">
      <c r="B260" t="s">
        <v>20</v>
      </c>
      <c r="C260">
        <v>2120</v>
      </c>
      <c r="F260" t="s">
        <v>14</v>
      </c>
      <c r="G260">
        <v>2955</v>
      </c>
    </row>
    <row r="261" spans="2:7" x14ac:dyDescent="0.35">
      <c r="B261" t="s">
        <v>20</v>
      </c>
      <c r="C261">
        <v>50</v>
      </c>
      <c r="F261" t="s">
        <v>14</v>
      </c>
      <c r="G261">
        <v>1657</v>
      </c>
    </row>
    <row r="262" spans="2:7" x14ac:dyDescent="0.35">
      <c r="B262" t="s">
        <v>20</v>
      </c>
      <c r="C262">
        <v>2080</v>
      </c>
      <c r="F262" t="s">
        <v>14</v>
      </c>
      <c r="G262">
        <v>926</v>
      </c>
    </row>
    <row r="263" spans="2:7" x14ac:dyDescent="0.35">
      <c r="B263" t="s">
        <v>20</v>
      </c>
      <c r="C263">
        <v>2105</v>
      </c>
      <c r="F263" t="s">
        <v>14</v>
      </c>
      <c r="G263">
        <v>77</v>
      </c>
    </row>
    <row r="264" spans="2:7" x14ac:dyDescent="0.35">
      <c r="B264" t="s">
        <v>20</v>
      </c>
      <c r="C264">
        <v>2436</v>
      </c>
      <c r="F264" t="s">
        <v>14</v>
      </c>
      <c r="G264">
        <v>1748</v>
      </c>
    </row>
    <row r="265" spans="2:7" x14ac:dyDescent="0.35">
      <c r="B265" t="s">
        <v>20</v>
      </c>
      <c r="C265">
        <v>80</v>
      </c>
      <c r="F265" t="s">
        <v>14</v>
      </c>
      <c r="G265">
        <v>79</v>
      </c>
    </row>
    <row r="266" spans="2:7" x14ac:dyDescent="0.35">
      <c r="B266" t="s">
        <v>20</v>
      </c>
      <c r="C266">
        <v>42</v>
      </c>
      <c r="F266" t="s">
        <v>14</v>
      </c>
      <c r="G266">
        <v>889</v>
      </c>
    </row>
    <row r="267" spans="2:7" x14ac:dyDescent="0.35">
      <c r="B267" t="s">
        <v>20</v>
      </c>
      <c r="C267">
        <v>139</v>
      </c>
      <c r="F267" t="s">
        <v>14</v>
      </c>
      <c r="G267">
        <v>56</v>
      </c>
    </row>
    <row r="268" spans="2:7" x14ac:dyDescent="0.35">
      <c r="B268" t="s">
        <v>20</v>
      </c>
      <c r="C268">
        <v>159</v>
      </c>
      <c r="F268" t="s">
        <v>14</v>
      </c>
      <c r="G268">
        <v>1</v>
      </c>
    </row>
    <row r="269" spans="2:7" x14ac:dyDescent="0.35">
      <c r="B269" t="s">
        <v>20</v>
      </c>
      <c r="C269">
        <v>381</v>
      </c>
      <c r="F269" t="s">
        <v>14</v>
      </c>
      <c r="G269">
        <v>83</v>
      </c>
    </row>
    <row r="270" spans="2:7" x14ac:dyDescent="0.35">
      <c r="B270" t="s">
        <v>20</v>
      </c>
      <c r="C270">
        <v>194</v>
      </c>
      <c r="F270" t="s">
        <v>14</v>
      </c>
      <c r="G270">
        <v>2025</v>
      </c>
    </row>
    <row r="271" spans="2:7" x14ac:dyDescent="0.35">
      <c r="B271" t="s">
        <v>20</v>
      </c>
      <c r="C271">
        <v>106</v>
      </c>
      <c r="F271" t="s">
        <v>14</v>
      </c>
      <c r="G271">
        <v>14</v>
      </c>
    </row>
    <row r="272" spans="2:7" x14ac:dyDescent="0.35">
      <c r="B272" t="s">
        <v>20</v>
      </c>
      <c r="C272">
        <v>142</v>
      </c>
      <c r="F272" t="s">
        <v>14</v>
      </c>
      <c r="G272">
        <v>656</v>
      </c>
    </row>
    <row r="273" spans="2:7" x14ac:dyDescent="0.35">
      <c r="B273" t="s">
        <v>20</v>
      </c>
      <c r="C273">
        <v>211</v>
      </c>
      <c r="F273" t="s">
        <v>14</v>
      </c>
      <c r="G273">
        <v>1596</v>
      </c>
    </row>
    <row r="274" spans="2:7" x14ac:dyDescent="0.35">
      <c r="B274" t="s">
        <v>20</v>
      </c>
      <c r="C274">
        <v>2756</v>
      </c>
      <c r="F274" t="s">
        <v>14</v>
      </c>
      <c r="G274">
        <v>10</v>
      </c>
    </row>
    <row r="275" spans="2:7" x14ac:dyDescent="0.35">
      <c r="B275" t="s">
        <v>20</v>
      </c>
      <c r="C275">
        <v>173</v>
      </c>
      <c r="F275" t="s">
        <v>14</v>
      </c>
      <c r="G275">
        <v>1121</v>
      </c>
    </row>
    <row r="276" spans="2:7" x14ac:dyDescent="0.35">
      <c r="B276" t="s">
        <v>20</v>
      </c>
      <c r="C276">
        <v>87</v>
      </c>
      <c r="F276" t="s">
        <v>14</v>
      </c>
      <c r="G276">
        <v>15</v>
      </c>
    </row>
    <row r="277" spans="2:7" x14ac:dyDescent="0.35">
      <c r="B277" t="s">
        <v>20</v>
      </c>
      <c r="C277">
        <v>1572</v>
      </c>
      <c r="F277" t="s">
        <v>14</v>
      </c>
      <c r="G277">
        <v>191</v>
      </c>
    </row>
    <row r="278" spans="2:7" x14ac:dyDescent="0.35">
      <c r="B278" t="s">
        <v>20</v>
      </c>
      <c r="C278">
        <v>2346</v>
      </c>
      <c r="F278" t="s">
        <v>14</v>
      </c>
      <c r="G278">
        <v>16</v>
      </c>
    </row>
    <row r="279" spans="2:7" x14ac:dyDescent="0.35">
      <c r="B279" t="s">
        <v>20</v>
      </c>
      <c r="C279">
        <v>115</v>
      </c>
      <c r="F279" t="s">
        <v>14</v>
      </c>
      <c r="G279">
        <v>17</v>
      </c>
    </row>
    <row r="280" spans="2:7" x14ac:dyDescent="0.35">
      <c r="B280" t="s">
        <v>20</v>
      </c>
      <c r="C280">
        <v>85</v>
      </c>
      <c r="F280" t="s">
        <v>14</v>
      </c>
      <c r="G280">
        <v>34</v>
      </c>
    </row>
    <row r="281" spans="2:7" x14ac:dyDescent="0.35">
      <c r="B281" t="s">
        <v>20</v>
      </c>
      <c r="C281">
        <v>144</v>
      </c>
      <c r="F281" t="s">
        <v>14</v>
      </c>
      <c r="G281">
        <v>1</v>
      </c>
    </row>
    <row r="282" spans="2:7" x14ac:dyDescent="0.35">
      <c r="B282" t="s">
        <v>20</v>
      </c>
      <c r="C282">
        <v>2443</v>
      </c>
      <c r="F282" t="s">
        <v>14</v>
      </c>
      <c r="G282">
        <v>1274</v>
      </c>
    </row>
    <row r="283" spans="2:7" x14ac:dyDescent="0.35">
      <c r="B283" t="s">
        <v>20</v>
      </c>
      <c r="C283">
        <v>64</v>
      </c>
      <c r="F283" t="s">
        <v>14</v>
      </c>
      <c r="G283">
        <v>210</v>
      </c>
    </row>
    <row r="284" spans="2:7" x14ac:dyDescent="0.35">
      <c r="B284" t="s">
        <v>20</v>
      </c>
      <c r="C284">
        <v>268</v>
      </c>
      <c r="F284" t="s">
        <v>14</v>
      </c>
      <c r="G284">
        <v>248</v>
      </c>
    </row>
    <row r="285" spans="2:7" x14ac:dyDescent="0.35">
      <c r="B285" t="s">
        <v>20</v>
      </c>
      <c r="C285">
        <v>195</v>
      </c>
      <c r="F285" t="s">
        <v>14</v>
      </c>
      <c r="G285">
        <v>513</v>
      </c>
    </row>
    <row r="286" spans="2:7" x14ac:dyDescent="0.35">
      <c r="B286" t="s">
        <v>20</v>
      </c>
      <c r="C286">
        <v>186</v>
      </c>
      <c r="F286" t="s">
        <v>14</v>
      </c>
      <c r="G286">
        <v>3410</v>
      </c>
    </row>
    <row r="287" spans="2:7" x14ac:dyDescent="0.35">
      <c r="B287" t="s">
        <v>20</v>
      </c>
      <c r="C287">
        <v>460</v>
      </c>
      <c r="F287" t="s">
        <v>14</v>
      </c>
      <c r="G287">
        <v>10</v>
      </c>
    </row>
    <row r="288" spans="2:7" x14ac:dyDescent="0.35">
      <c r="B288" t="s">
        <v>20</v>
      </c>
      <c r="C288">
        <v>2528</v>
      </c>
      <c r="F288" t="s">
        <v>14</v>
      </c>
      <c r="G288">
        <v>2201</v>
      </c>
    </row>
    <row r="289" spans="2:7" x14ac:dyDescent="0.35">
      <c r="B289" t="s">
        <v>20</v>
      </c>
      <c r="C289">
        <v>3657</v>
      </c>
      <c r="F289" t="s">
        <v>14</v>
      </c>
      <c r="G289">
        <v>676</v>
      </c>
    </row>
    <row r="290" spans="2:7" x14ac:dyDescent="0.35">
      <c r="B290" t="s">
        <v>20</v>
      </c>
      <c r="C290">
        <v>131</v>
      </c>
      <c r="F290" t="s">
        <v>14</v>
      </c>
      <c r="G290">
        <v>831</v>
      </c>
    </row>
    <row r="291" spans="2:7" x14ac:dyDescent="0.35">
      <c r="B291" t="s">
        <v>20</v>
      </c>
      <c r="C291">
        <v>239</v>
      </c>
      <c r="F291" t="s">
        <v>14</v>
      </c>
      <c r="G291">
        <v>859</v>
      </c>
    </row>
    <row r="292" spans="2:7" x14ac:dyDescent="0.35">
      <c r="B292" t="s">
        <v>20</v>
      </c>
      <c r="C292">
        <v>78</v>
      </c>
      <c r="F292" t="s">
        <v>14</v>
      </c>
      <c r="G292">
        <v>45</v>
      </c>
    </row>
    <row r="293" spans="2:7" x14ac:dyDescent="0.35">
      <c r="B293" t="s">
        <v>20</v>
      </c>
      <c r="C293">
        <v>1773</v>
      </c>
      <c r="F293" t="s">
        <v>14</v>
      </c>
      <c r="G293">
        <v>6</v>
      </c>
    </row>
    <row r="294" spans="2:7" x14ac:dyDescent="0.35">
      <c r="B294" t="s">
        <v>20</v>
      </c>
      <c r="C294">
        <v>32</v>
      </c>
      <c r="F294" t="s">
        <v>14</v>
      </c>
      <c r="G294">
        <v>7</v>
      </c>
    </row>
    <row r="295" spans="2:7" x14ac:dyDescent="0.35">
      <c r="B295" t="s">
        <v>20</v>
      </c>
      <c r="C295">
        <v>369</v>
      </c>
      <c r="F295" t="s">
        <v>14</v>
      </c>
      <c r="G295">
        <v>31</v>
      </c>
    </row>
    <row r="296" spans="2:7" x14ac:dyDescent="0.35">
      <c r="B296" t="s">
        <v>20</v>
      </c>
      <c r="C296">
        <v>89</v>
      </c>
      <c r="F296" t="s">
        <v>14</v>
      </c>
      <c r="G296">
        <v>78</v>
      </c>
    </row>
    <row r="297" spans="2:7" x14ac:dyDescent="0.35">
      <c r="B297" t="s">
        <v>20</v>
      </c>
      <c r="C297">
        <v>147</v>
      </c>
      <c r="F297" t="s">
        <v>14</v>
      </c>
      <c r="G297">
        <v>1225</v>
      </c>
    </row>
    <row r="298" spans="2:7" x14ac:dyDescent="0.35">
      <c r="B298" t="s">
        <v>20</v>
      </c>
      <c r="C298">
        <v>126</v>
      </c>
      <c r="F298" t="s">
        <v>14</v>
      </c>
      <c r="G298">
        <v>1</v>
      </c>
    </row>
    <row r="299" spans="2:7" x14ac:dyDescent="0.35">
      <c r="B299" t="s">
        <v>20</v>
      </c>
      <c r="C299">
        <v>2218</v>
      </c>
      <c r="F299" t="s">
        <v>14</v>
      </c>
      <c r="G299">
        <v>67</v>
      </c>
    </row>
    <row r="300" spans="2:7" x14ac:dyDescent="0.35">
      <c r="B300" t="s">
        <v>20</v>
      </c>
      <c r="C300">
        <v>202</v>
      </c>
      <c r="F300" t="s">
        <v>14</v>
      </c>
      <c r="G300">
        <v>19</v>
      </c>
    </row>
    <row r="301" spans="2:7" x14ac:dyDescent="0.35">
      <c r="B301" t="s">
        <v>20</v>
      </c>
      <c r="C301">
        <v>140</v>
      </c>
      <c r="F301" t="s">
        <v>14</v>
      </c>
      <c r="G301">
        <v>2108</v>
      </c>
    </row>
    <row r="302" spans="2:7" x14ac:dyDescent="0.35">
      <c r="B302" t="s">
        <v>20</v>
      </c>
      <c r="C302">
        <v>1052</v>
      </c>
      <c r="F302" t="s">
        <v>14</v>
      </c>
      <c r="G302">
        <v>679</v>
      </c>
    </row>
    <row r="303" spans="2:7" x14ac:dyDescent="0.35">
      <c r="B303" t="s">
        <v>20</v>
      </c>
      <c r="C303">
        <v>247</v>
      </c>
      <c r="F303" t="s">
        <v>14</v>
      </c>
      <c r="G303">
        <v>36</v>
      </c>
    </row>
    <row r="304" spans="2:7" x14ac:dyDescent="0.35">
      <c r="B304" t="s">
        <v>20</v>
      </c>
      <c r="C304">
        <v>84</v>
      </c>
      <c r="F304" t="s">
        <v>14</v>
      </c>
      <c r="G304">
        <v>47</v>
      </c>
    </row>
    <row r="305" spans="2:7" x14ac:dyDescent="0.35">
      <c r="B305" t="s">
        <v>20</v>
      </c>
      <c r="C305">
        <v>88</v>
      </c>
      <c r="F305" t="s">
        <v>14</v>
      </c>
      <c r="G305">
        <v>70</v>
      </c>
    </row>
    <row r="306" spans="2:7" x14ac:dyDescent="0.35">
      <c r="B306" t="s">
        <v>20</v>
      </c>
      <c r="C306">
        <v>156</v>
      </c>
      <c r="F306" t="s">
        <v>14</v>
      </c>
      <c r="G306">
        <v>154</v>
      </c>
    </row>
    <row r="307" spans="2:7" x14ac:dyDescent="0.35">
      <c r="B307" t="s">
        <v>20</v>
      </c>
      <c r="C307">
        <v>2985</v>
      </c>
      <c r="F307" t="s">
        <v>14</v>
      </c>
      <c r="G307">
        <v>22</v>
      </c>
    </row>
    <row r="308" spans="2:7" x14ac:dyDescent="0.35">
      <c r="B308" t="s">
        <v>20</v>
      </c>
      <c r="C308">
        <v>762</v>
      </c>
      <c r="F308" t="s">
        <v>14</v>
      </c>
      <c r="G308">
        <v>1758</v>
      </c>
    </row>
    <row r="309" spans="2:7" x14ac:dyDescent="0.35">
      <c r="B309" t="s">
        <v>20</v>
      </c>
      <c r="C309">
        <v>554</v>
      </c>
      <c r="F309" t="s">
        <v>14</v>
      </c>
      <c r="G309">
        <v>94</v>
      </c>
    </row>
    <row r="310" spans="2:7" x14ac:dyDescent="0.35">
      <c r="B310" t="s">
        <v>20</v>
      </c>
      <c r="C310">
        <v>135</v>
      </c>
      <c r="F310" t="s">
        <v>14</v>
      </c>
      <c r="G310">
        <v>33</v>
      </c>
    </row>
    <row r="311" spans="2:7" x14ac:dyDescent="0.35">
      <c r="B311" t="s">
        <v>20</v>
      </c>
      <c r="C311">
        <v>122</v>
      </c>
      <c r="F311" t="s">
        <v>14</v>
      </c>
      <c r="G311">
        <v>1</v>
      </c>
    </row>
    <row r="312" spans="2:7" x14ac:dyDescent="0.35">
      <c r="B312" t="s">
        <v>20</v>
      </c>
      <c r="C312">
        <v>221</v>
      </c>
      <c r="F312" t="s">
        <v>14</v>
      </c>
      <c r="G312">
        <v>31</v>
      </c>
    </row>
    <row r="313" spans="2:7" x14ac:dyDescent="0.35">
      <c r="B313" t="s">
        <v>20</v>
      </c>
      <c r="C313">
        <v>126</v>
      </c>
      <c r="F313" t="s">
        <v>14</v>
      </c>
      <c r="G313">
        <v>35</v>
      </c>
    </row>
    <row r="314" spans="2:7" x14ac:dyDescent="0.35">
      <c r="B314" t="s">
        <v>20</v>
      </c>
      <c r="C314">
        <v>1022</v>
      </c>
      <c r="F314" t="s">
        <v>14</v>
      </c>
      <c r="G314">
        <v>63</v>
      </c>
    </row>
    <row r="315" spans="2:7" x14ac:dyDescent="0.35">
      <c r="B315" t="s">
        <v>20</v>
      </c>
      <c r="C315">
        <v>3177</v>
      </c>
      <c r="F315" t="s">
        <v>14</v>
      </c>
      <c r="G315">
        <v>526</v>
      </c>
    </row>
    <row r="316" spans="2:7" x14ac:dyDescent="0.35">
      <c r="B316" t="s">
        <v>20</v>
      </c>
      <c r="C316">
        <v>198</v>
      </c>
      <c r="F316" t="s">
        <v>14</v>
      </c>
      <c r="G316">
        <v>121</v>
      </c>
    </row>
    <row r="317" spans="2:7" x14ac:dyDescent="0.35">
      <c r="B317" t="s">
        <v>20</v>
      </c>
      <c r="C317">
        <v>85</v>
      </c>
      <c r="F317" t="s">
        <v>14</v>
      </c>
      <c r="G317">
        <v>67</v>
      </c>
    </row>
    <row r="318" spans="2:7" x14ac:dyDescent="0.35">
      <c r="B318" t="s">
        <v>20</v>
      </c>
      <c r="C318">
        <v>3596</v>
      </c>
      <c r="F318" t="s">
        <v>14</v>
      </c>
      <c r="G318">
        <v>57</v>
      </c>
    </row>
    <row r="319" spans="2:7" x14ac:dyDescent="0.35">
      <c r="B319" t="s">
        <v>20</v>
      </c>
      <c r="C319">
        <v>244</v>
      </c>
      <c r="F319" t="s">
        <v>14</v>
      </c>
      <c r="G319">
        <v>1229</v>
      </c>
    </row>
    <row r="320" spans="2:7" x14ac:dyDescent="0.35">
      <c r="B320" t="s">
        <v>20</v>
      </c>
      <c r="C320">
        <v>5180</v>
      </c>
      <c r="F320" t="s">
        <v>14</v>
      </c>
      <c r="G320">
        <v>12</v>
      </c>
    </row>
    <row r="321" spans="2:7" x14ac:dyDescent="0.35">
      <c r="B321" t="s">
        <v>20</v>
      </c>
      <c r="C321">
        <v>589</v>
      </c>
      <c r="F321" t="s">
        <v>14</v>
      </c>
      <c r="G321">
        <v>452</v>
      </c>
    </row>
    <row r="322" spans="2:7" x14ac:dyDescent="0.35">
      <c r="B322" t="s">
        <v>20</v>
      </c>
      <c r="C322">
        <v>2725</v>
      </c>
      <c r="F322" t="s">
        <v>14</v>
      </c>
      <c r="G322">
        <v>1886</v>
      </c>
    </row>
    <row r="323" spans="2:7" x14ac:dyDescent="0.35">
      <c r="B323" t="s">
        <v>20</v>
      </c>
      <c r="C323">
        <v>300</v>
      </c>
      <c r="F323" t="s">
        <v>14</v>
      </c>
      <c r="G323">
        <v>1825</v>
      </c>
    </row>
    <row r="324" spans="2:7" x14ac:dyDescent="0.35">
      <c r="B324" t="s">
        <v>20</v>
      </c>
      <c r="C324">
        <v>144</v>
      </c>
      <c r="F324" t="s">
        <v>14</v>
      </c>
      <c r="G324">
        <v>31</v>
      </c>
    </row>
    <row r="325" spans="2:7" x14ac:dyDescent="0.35">
      <c r="B325" t="s">
        <v>20</v>
      </c>
      <c r="C325">
        <v>87</v>
      </c>
      <c r="F325" t="s">
        <v>14</v>
      </c>
      <c r="G325">
        <v>107</v>
      </c>
    </row>
    <row r="326" spans="2:7" x14ac:dyDescent="0.35">
      <c r="B326" t="s">
        <v>20</v>
      </c>
      <c r="C326">
        <v>3116</v>
      </c>
      <c r="F326" t="s">
        <v>14</v>
      </c>
      <c r="G326">
        <v>27</v>
      </c>
    </row>
    <row r="327" spans="2:7" x14ac:dyDescent="0.35">
      <c r="B327" t="s">
        <v>20</v>
      </c>
      <c r="C327">
        <v>909</v>
      </c>
      <c r="F327" t="s">
        <v>14</v>
      </c>
      <c r="G327">
        <v>1221</v>
      </c>
    </row>
    <row r="328" spans="2:7" x14ac:dyDescent="0.35">
      <c r="B328" t="s">
        <v>20</v>
      </c>
      <c r="C328">
        <v>1613</v>
      </c>
      <c r="F328" t="s">
        <v>14</v>
      </c>
      <c r="G328">
        <v>1</v>
      </c>
    </row>
    <row r="329" spans="2:7" x14ac:dyDescent="0.35">
      <c r="B329" t="s">
        <v>20</v>
      </c>
      <c r="C329">
        <v>136</v>
      </c>
      <c r="F329" t="s">
        <v>14</v>
      </c>
      <c r="G329">
        <v>16</v>
      </c>
    </row>
    <row r="330" spans="2:7" x14ac:dyDescent="0.35">
      <c r="B330" t="s">
        <v>20</v>
      </c>
      <c r="C330">
        <v>130</v>
      </c>
      <c r="F330" t="s">
        <v>14</v>
      </c>
      <c r="G330">
        <v>41</v>
      </c>
    </row>
    <row r="331" spans="2:7" x14ac:dyDescent="0.35">
      <c r="B331" t="s">
        <v>20</v>
      </c>
      <c r="C331">
        <v>102</v>
      </c>
      <c r="F331" t="s">
        <v>14</v>
      </c>
      <c r="G331">
        <v>523</v>
      </c>
    </row>
    <row r="332" spans="2:7" x14ac:dyDescent="0.35">
      <c r="B332" t="s">
        <v>20</v>
      </c>
      <c r="C332">
        <v>4006</v>
      </c>
      <c r="F332" t="s">
        <v>14</v>
      </c>
      <c r="G332">
        <v>141</v>
      </c>
    </row>
    <row r="333" spans="2:7" x14ac:dyDescent="0.35">
      <c r="B333" t="s">
        <v>20</v>
      </c>
      <c r="C333">
        <v>1629</v>
      </c>
      <c r="F333" t="s">
        <v>14</v>
      </c>
      <c r="G333">
        <v>52</v>
      </c>
    </row>
    <row r="334" spans="2:7" x14ac:dyDescent="0.35">
      <c r="B334" t="s">
        <v>20</v>
      </c>
      <c r="C334">
        <v>2188</v>
      </c>
      <c r="F334" t="s">
        <v>14</v>
      </c>
      <c r="G334">
        <v>225</v>
      </c>
    </row>
    <row r="335" spans="2:7" x14ac:dyDescent="0.35">
      <c r="B335" t="s">
        <v>20</v>
      </c>
      <c r="C335">
        <v>2409</v>
      </c>
      <c r="F335" t="s">
        <v>14</v>
      </c>
      <c r="G335">
        <v>38</v>
      </c>
    </row>
    <row r="336" spans="2:7" x14ac:dyDescent="0.35">
      <c r="B336" t="s">
        <v>20</v>
      </c>
      <c r="C336">
        <v>194</v>
      </c>
      <c r="F336" t="s">
        <v>14</v>
      </c>
      <c r="G336">
        <v>15</v>
      </c>
    </row>
    <row r="337" spans="2:7" x14ac:dyDescent="0.35">
      <c r="B337" t="s">
        <v>20</v>
      </c>
      <c r="C337">
        <v>1140</v>
      </c>
      <c r="F337" t="s">
        <v>14</v>
      </c>
      <c r="G337">
        <v>37</v>
      </c>
    </row>
    <row r="338" spans="2:7" x14ac:dyDescent="0.35">
      <c r="B338" t="s">
        <v>20</v>
      </c>
      <c r="C338">
        <v>102</v>
      </c>
      <c r="F338" t="s">
        <v>14</v>
      </c>
      <c r="G338">
        <v>112</v>
      </c>
    </row>
    <row r="339" spans="2:7" x14ac:dyDescent="0.35">
      <c r="B339" t="s">
        <v>20</v>
      </c>
      <c r="C339">
        <v>2857</v>
      </c>
      <c r="F339" t="s">
        <v>14</v>
      </c>
      <c r="G339">
        <v>21</v>
      </c>
    </row>
    <row r="340" spans="2:7" x14ac:dyDescent="0.35">
      <c r="B340" t="s">
        <v>20</v>
      </c>
      <c r="C340">
        <v>107</v>
      </c>
      <c r="F340" t="s">
        <v>14</v>
      </c>
      <c r="G340">
        <v>67</v>
      </c>
    </row>
    <row r="341" spans="2:7" x14ac:dyDescent="0.35">
      <c r="B341" t="s">
        <v>20</v>
      </c>
      <c r="C341">
        <v>160</v>
      </c>
      <c r="F341" t="s">
        <v>14</v>
      </c>
      <c r="G341">
        <v>78</v>
      </c>
    </row>
    <row r="342" spans="2:7" x14ac:dyDescent="0.35">
      <c r="B342" t="s">
        <v>20</v>
      </c>
      <c r="C342">
        <v>2230</v>
      </c>
      <c r="F342" t="s">
        <v>14</v>
      </c>
      <c r="G342">
        <v>67</v>
      </c>
    </row>
    <row r="343" spans="2:7" x14ac:dyDescent="0.35">
      <c r="B343" t="s">
        <v>20</v>
      </c>
      <c r="C343">
        <v>316</v>
      </c>
      <c r="F343" t="s">
        <v>14</v>
      </c>
      <c r="G343">
        <v>263</v>
      </c>
    </row>
    <row r="344" spans="2:7" x14ac:dyDescent="0.35">
      <c r="B344" t="s">
        <v>20</v>
      </c>
      <c r="C344">
        <v>117</v>
      </c>
      <c r="F344" t="s">
        <v>14</v>
      </c>
      <c r="G344">
        <v>1691</v>
      </c>
    </row>
    <row r="345" spans="2:7" x14ac:dyDescent="0.35">
      <c r="B345" t="s">
        <v>20</v>
      </c>
      <c r="C345">
        <v>6406</v>
      </c>
      <c r="F345" t="s">
        <v>14</v>
      </c>
      <c r="G345">
        <v>181</v>
      </c>
    </row>
    <row r="346" spans="2:7" x14ac:dyDescent="0.35">
      <c r="B346" t="s">
        <v>20</v>
      </c>
      <c r="C346">
        <v>192</v>
      </c>
      <c r="F346" t="s">
        <v>14</v>
      </c>
      <c r="G346">
        <v>13</v>
      </c>
    </row>
    <row r="347" spans="2:7" x14ac:dyDescent="0.35">
      <c r="B347" t="s">
        <v>20</v>
      </c>
      <c r="C347">
        <v>26</v>
      </c>
      <c r="F347" t="s">
        <v>14</v>
      </c>
      <c r="G347">
        <v>1</v>
      </c>
    </row>
    <row r="348" spans="2:7" x14ac:dyDescent="0.35">
      <c r="B348" t="s">
        <v>20</v>
      </c>
      <c r="C348">
        <v>723</v>
      </c>
      <c r="F348" t="s">
        <v>14</v>
      </c>
      <c r="G348">
        <v>21</v>
      </c>
    </row>
    <row r="349" spans="2:7" x14ac:dyDescent="0.35">
      <c r="B349" t="s">
        <v>20</v>
      </c>
      <c r="C349">
        <v>170</v>
      </c>
      <c r="F349" t="s">
        <v>14</v>
      </c>
      <c r="G349">
        <v>830</v>
      </c>
    </row>
    <row r="350" spans="2:7" x14ac:dyDescent="0.35">
      <c r="B350" t="s">
        <v>20</v>
      </c>
      <c r="C350">
        <v>238</v>
      </c>
      <c r="F350" t="s">
        <v>14</v>
      </c>
      <c r="G350">
        <v>130</v>
      </c>
    </row>
    <row r="351" spans="2:7" x14ac:dyDescent="0.35">
      <c r="B351" t="s">
        <v>20</v>
      </c>
      <c r="C351">
        <v>55</v>
      </c>
      <c r="F351" t="s">
        <v>14</v>
      </c>
      <c r="G351">
        <v>55</v>
      </c>
    </row>
    <row r="352" spans="2:7" x14ac:dyDescent="0.35">
      <c r="B352" t="s">
        <v>20</v>
      </c>
      <c r="C352">
        <v>128</v>
      </c>
      <c r="F352" t="s">
        <v>14</v>
      </c>
      <c r="G352">
        <v>114</v>
      </c>
    </row>
    <row r="353" spans="2:7" x14ac:dyDescent="0.35">
      <c r="B353" t="s">
        <v>20</v>
      </c>
      <c r="C353">
        <v>2144</v>
      </c>
      <c r="F353" t="s">
        <v>14</v>
      </c>
      <c r="G353">
        <v>594</v>
      </c>
    </row>
    <row r="354" spans="2:7" x14ac:dyDescent="0.35">
      <c r="B354" t="s">
        <v>20</v>
      </c>
      <c r="C354">
        <v>2693</v>
      </c>
      <c r="F354" t="s">
        <v>14</v>
      </c>
      <c r="G354">
        <v>24</v>
      </c>
    </row>
    <row r="355" spans="2:7" x14ac:dyDescent="0.35">
      <c r="B355" t="s">
        <v>20</v>
      </c>
      <c r="C355">
        <v>432</v>
      </c>
      <c r="F355" t="s">
        <v>14</v>
      </c>
      <c r="G355">
        <v>252</v>
      </c>
    </row>
    <row r="356" spans="2:7" x14ac:dyDescent="0.35">
      <c r="B356" t="s">
        <v>20</v>
      </c>
      <c r="C356">
        <v>189</v>
      </c>
      <c r="F356" t="s">
        <v>14</v>
      </c>
      <c r="G356">
        <v>67</v>
      </c>
    </row>
    <row r="357" spans="2:7" x14ac:dyDescent="0.35">
      <c r="B357" t="s">
        <v>20</v>
      </c>
      <c r="C357">
        <v>154</v>
      </c>
      <c r="F357" t="s">
        <v>14</v>
      </c>
      <c r="G357">
        <v>742</v>
      </c>
    </row>
    <row r="358" spans="2:7" x14ac:dyDescent="0.35">
      <c r="B358" t="s">
        <v>20</v>
      </c>
      <c r="C358">
        <v>96</v>
      </c>
      <c r="F358" t="s">
        <v>14</v>
      </c>
      <c r="G358">
        <v>75</v>
      </c>
    </row>
    <row r="359" spans="2:7" x14ac:dyDescent="0.35">
      <c r="B359" t="s">
        <v>20</v>
      </c>
      <c r="C359">
        <v>3063</v>
      </c>
      <c r="F359" t="s">
        <v>14</v>
      </c>
      <c r="G359">
        <v>4405</v>
      </c>
    </row>
    <row r="360" spans="2:7" x14ac:dyDescent="0.35">
      <c r="B360" t="s">
        <v>20</v>
      </c>
      <c r="C360">
        <v>2266</v>
      </c>
      <c r="F360" t="s">
        <v>14</v>
      </c>
      <c r="G360">
        <v>92</v>
      </c>
    </row>
    <row r="361" spans="2:7" x14ac:dyDescent="0.35">
      <c r="B361" t="s">
        <v>20</v>
      </c>
      <c r="C361">
        <v>194</v>
      </c>
      <c r="F361" t="s">
        <v>14</v>
      </c>
      <c r="G361">
        <v>64</v>
      </c>
    </row>
    <row r="362" spans="2:7" x14ac:dyDescent="0.35">
      <c r="B362" t="s">
        <v>20</v>
      </c>
      <c r="C362">
        <v>129</v>
      </c>
      <c r="F362" t="s">
        <v>14</v>
      </c>
      <c r="G362">
        <v>64</v>
      </c>
    </row>
    <row r="363" spans="2:7" x14ac:dyDescent="0.35">
      <c r="B363" t="s">
        <v>20</v>
      </c>
      <c r="C363">
        <v>375</v>
      </c>
      <c r="F363" t="s">
        <v>14</v>
      </c>
      <c r="G363">
        <v>842</v>
      </c>
    </row>
    <row r="364" spans="2:7" x14ac:dyDescent="0.35">
      <c r="B364" t="s">
        <v>20</v>
      </c>
      <c r="C364">
        <v>409</v>
      </c>
      <c r="F364" t="s">
        <v>14</v>
      </c>
      <c r="G364">
        <v>112</v>
      </c>
    </row>
    <row r="365" spans="2:7" x14ac:dyDescent="0.35">
      <c r="B365" t="s">
        <v>20</v>
      </c>
      <c r="C365">
        <v>234</v>
      </c>
      <c r="F365" t="s">
        <v>14</v>
      </c>
      <c r="G365">
        <v>374</v>
      </c>
    </row>
    <row r="366" spans="2:7" x14ac:dyDescent="0.35">
      <c r="B366" t="s">
        <v>20</v>
      </c>
      <c r="C366">
        <v>3016</v>
      </c>
    </row>
    <row r="367" spans="2:7" x14ac:dyDescent="0.35">
      <c r="B367" t="s">
        <v>20</v>
      </c>
      <c r="C367">
        <v>264</v>
      </c>
    </row>
    <row r="368" spans="2:7" x14ac:dyDescent="0.35">
      <c r="B368" t="s">
        <v>20</v>
      </c>
      <c r="C368">
        <v>272</v>
      </c>
    </row>
    <row r="369" spans="2:3" x14ac:dyDescent="0.35">
      <c r="B369" t="s">
        <v>20</v>
      </c>
      <c r="C369">
        <v>419</v>
      </c>
    </row>
    <row r="370" spans="2:3" x14ac:dyDescent="0.35">
      <c r="B370" t="s">
        <v>20</v>
      </c>
      <c r="C370">
        <v>1621</v>
      </c>
    </row>
    <row r="371" spans="2:3" x14ac:dyDescent="0.35">
      <c r="B371" t="s">
        <v>20</v>
      </c>
      <c r="C371">
        <v>1101</v>
      </c>
    </row>
    <row r="372" spans="2:3" x14ac:dyDescent="0.35">
      <c r="B372" t="s">
        <v>20</v>
      </c>
      <c r="C372">
        <v>1073</v>
      </c>
    </row>
    <row r="373" spans="2:3" x14ac:dyDescent="0.35">
      <c r="B373" t="s">
        <v>20</v>
      </c>
      <c r="C373">
        <v>331</v>
      </c>
    </row>
    <row r="374" spans="2:3" x14ac:dyDescent="0.35">
      <c r="B374" t="s">
        <v>20</v>
      </c>
      <c r="C374">
        <v>1170</v>
      </c>
    </row>
    <row r="375" spans="2:3" x14ac:dyDescent="0.35">
      <c r="B375" t="s">
        <v>20</v>
      </c>
      <c r="C375">
        <v>363</v>
      </c>
    </row>
    <row r="376" spans="2:3" x14ac:dyDescent="0.35">
      <c r="B376" t="s">
        <v>20</v>
      </c>
      <c r="C376">
        <v>103</v>
      </c>
    </row>
    <row r="377" spans="2:3" x14ac:dyDescent="0.35">
      <c r="B377" t="s">
        <v>20</v>
      </c>
      <c r="C377">
        <v>147</v>
      </c>
    </row>
    <row r="378" spans="2:3" x14ac:dyDescent="0.35">
      <c r="B378" t="s">
        <v>20</v>
      </c>
      <c r="C378">
        <v>110</v>
      </c>
    </row>
    <row r="379" spans="2:3" x14ac:dyDescent="0.35">
      <c r="B379" t="s">
        <v>20</v>
      </c>
      <c r="C379">
        <v>134</v>
      </c>
    </row>
    <row r="380" spans="2:3" x14ac:dyDescent="0.35">
      <c r="B380" t="s">
        <v>20</v>
      </c>
      <c r="C380">
        <v>269</v>
      </c>
    </row>
    <row r="381" spans="2:3" x14ac:dyDescent="0.35">
      <c r="B381" t="s">
        <v>20</v>
      </c>
      <c r="C381">
        <v>175</v>
      </c>
    </row>
    <row r="382" spans="2:3" x14ac:dyDescent="0.35">
      <c r="B382" t="s">
        <v>20</v>
      </c>
      <c r="C382">
        <v>69</v>
      </c>
    </row>
    <row r="383" spans="2:3" x14ac:dyDescent="0.35">
      <c r="B383" t="s">
        <v>20</v>
      </c>
      <c r="C383">
        <v>190</v>
      </c>
    </row>
    <row r="384" spans="2:3" x14ac:dyDescent="0.35">
      <c r="B384" t="s">
        <v>20</v>
      </c>
      <c r="C384">
        <v>237</v>
      </c>
    </row>
    <row r="385" spans="2:3" x14ac:dyDescent="0.35">
      <c r="B385" t="s">
        <v>20</v>
      </c>
      <c r="C385">
        <v>196</v>
      </c>
    </row>
    <row r="386" spans="2:3" x14ac:dyDescent="0.35">
      <c r="B386" t="s">
        <v>20</v>
      </c>
      <c r="C386">
        <v>7295</v>
      </c>
    </row>
    <row r="387" spans="2:3" x14ac:dyDescent="0.35">
      <c r="B387" t="s">
        <v>20</v>
      </c>
      <c r="C387">
        <v>2893</v>
      </c>
    </row>
    <row r="388" spans="2:3" x14ac:dyDescent="0.35">
      <c r="B388" t="s">
        <v>20</v>
      </c>
      <c r="C388">
        <v>820</v>
      </c>
    </row>
    <row r="389" spans="2:3" x14ac:dyDescent="0.35">
      <c r="B389" t="s">
        <v>20</v>
      </c>
      <c r="C389">
        <v>2038</v>
      </c>
    </row>
    <row r="390" spans="2:3" x14ac:dyDescent="0.35">
      <c r="B390" t="s">
        <v>20</v>
      </c>
      <c r="C390">
        <v>116</v>
      </c>
    </row>
    <row r="391" spans="2:3" x14ac:dyDescent="0.35">
      <c r="B391" t="s">
        <v>20</v>
      </c>
      <c r="C391">
        <v>1345</v>
      </c>
    </row>
    <row r="392" spans="2:3" x14ac:dyDescent="0.35">
      <c r="B392" t="s">
        <v>20</v>
      </c>
      <c r="C392">
        <v>168</v>
      </c>
    </row>
    <row r="393" spans="2:3" x14ac:dyDescent="0.35">
      <c r="B393" t="s">
        <v>20</v>
      </c>
      <c r="C393">
        <v>137</v>
      </c>
    </row>
    <row r="394" spans="2:3" x14ac:dyDescent="0.35">
      <c r="B394" t="s">
        <v>20</v>
      </c>
      <c r="C394">
        <v>186</v>
      </c>
    </row>
    <row r="395" spans="2:3" x14ac:dyDescent="0.35">
      <c r="B395" t="s">
        <v>20</v>
      </c>
      <c r="C395">
        <v>125</v>
      </c>
    </row>
    <row r="396" spans="2:3" x14ac:dyDescent="0.35">
      <c r="B396" t="s">
        <v>20</v>
      </c>
      <c r="C396">
        <v>202</v>
      </c>
    </row>
    <row r="397" spans="2:3" x14ac:dyDescent="0.35">
      <c r="B397" t="s">
        <v>20</v>
      </c>
      <c r="C397">
        <v>103</v>
      </c>
    </row>
    <row r="398" spans="2:3" x14ac:dyDescent="0.35">
      <c r="B398" t="s">
        <v>20</v>
      </c>
      <c r="C398">
        <v>1785</v>
      </c>
    </row>
    <row r="399" spans="2:3" x14ac:dyDescent="0.35">
      <c r="B399" t="s">
        <v>20</v>
      </c>
      <c r="C399">
        <v>157</v>
      </c>
    </row>
    <row r="400" spans="2:3" x14ac:dyDescent="0.35">
      <c r="B400" t="s">
        <v>20</v>
      </c>
      <c r="C400">
        <v>555</v>
      </c>
    </row>
    <row r="401" spans="2:3" x14ac:dyDescent="0.35">
      <c r="B401" t="s">
        <v>20</v>
      </c>
      <c r="C401">
        <v>297</v>
      </c>
    </row>
    <row r="402" spans="2:3" x14ac:dyDescent="0.35">
      <c r="B402" t="s">
        <v>20</v>
      </c>
      <c r="C402">
        <v>123</v>
      </c>
    </row>
    <row r="403" spans="2:3" x14ac:dyDescent="0.35">
      <c r="B403" t="s">
        <v>20</v>
      </c>
      <c r="C403">
        <v>3036</v>
      </c>
    </row>
    <row r="404" spans="2:3" x14ac:dyDescent="0.35">
      <c r="B404" t="s">
        <v>20</v>
      </c>
      <c r="C404">
        <v>144</v>
      </c>
    </row>
    <row r="405" spans="2:3" x14ac:dyDescent="0.35">
      <c r="B405" t="s">
        <v>20</v>
      </c>
      <c r="C405">
        <v>121</v>
      </c>
    </row>
    <row r="406" spans="2:3" x14ac:dyDescent="0.35">
      <c r="B406" t="s">
        <v>20</v>
      </c>
      <c r="C406">
        <v>181</v>
      </c>
    </row>
    <row r="407" spans="2:3" x14ac:dyDescent="0.35">
      <c r="B407" t="s">
        <v>20</v>
      </c>
      <c r="C407">
        <v>122</v>
      </c>
    </row>
    <row r="408" spans="2:3" x14ac:dyDescent="0.35">
      <c r="B408" t="s">
        <v>20</v>
      </c>
      <c r="C408">
        <v>1071</v>
      </c>
    </row>
    <row r="409" spans="2:3" x14ac:dyDescent="0.35">
      <c r="B409" t="s">
        <v>20</v>
      </c>
      <c r="C409">
        <v>980</v>
      </c>
    </row>
    <row r="410" spans="2:3" x14ac:dyDescent="0.35">
      <c r="B410" t="s">
        <v>20</v>
      </c>
      <c r="C410">
        <v>536</v>
      </c>
    </row>
    <row r="411" spans="2:3" x14ac:dyDescent="0.35">
      <c r="B411" t="s">
        <v>20</v>
      </c>
      <c r="C411">
        <v>1991</v>
      </c>
    </row>
    <row r="412" spans="2:3" x14ac:dyDescent="0.35">
      <c r="B412" t="s">
        <v>20</v>
      </c>
      <c r="C412">
        <v>180</v>
      </c>
    </row>
    <row r="413" spans="2:3" x14ac:dyDescent="0.35">
      <c r="B413" t="s">
        <v>20</v>
      </c>
      <c r="C413">
        <v>130</v>
      </c>
    </row>
    <row r="414" spans="2:3" x14ac:dyDescent="0.35">
      <c r="B414" t="s">
        <v>20</v>
      </c>
      <c r="C414">
        <v>122</v>
      </c>
    </row>
    <row r="415" spans="2:3" x14ac:dyDescent="0.35">
      <c r="B415" t="s">
        <v>20</v>
      </c>
      <c r="C415">
        <v>140</v>
      </c>
    </row>
    <row r="416" spans="2:3" x14ac:dyDescent="0.35">
      <c r="B416" t="s">
        <v>20</v>
      </c>
      <c r="C416">
        <v>3388</v>
      </c>
    </row>
    <row r="417" spans="2:3" x14ac:dyDescent="0.35">
      <c r="B417" t="s">
        <v>20</v>
      </c>
      <c r="C417">
        <v>280</v>
      </c>
    </row>
    <row r="418" spans="2:3" x14ac:dyDescent="0.35">
      <c r="B418" t="s">
        <v>20</v>
      </c>
      <c r="C418">
        <v>366</v>
      </c>
    </row>
    <row r="419" spans="2:3" x14ac:dyDescent="0.35">
      <c r="B419" t="s">
        <v>20</v>
      </c>
      <c r="C419">
        <v>270</v>
      </c>
    </row>
    <row r="420" spans="2:3" x14ac:dyDescent="0.35">
      <c r="B420" t="s">
        <v>20</v>
      </c>
      <c r="C420">
        <v>137</v>
      </c>
    </row>
    <row r="421" spans="2:3" x14ac:dyDescent="0.35">
      <c r="B421" t="s">
        <v>20</v>
      </c>
      <c r="C421">
        <v>3205</v>
      </c>
    </row>
    <row r="422" spans="2:3" x14ac:dyDescent="0.35">
      <c r="B422" t="s">
        <v>20</v>
      </c>
      <c r="C422">
        <v>288</v>
      </c>
    </row>
    <row r="423" spans="2:3" x14ac:dyDescent="0.35">
      <c r="B423" t="s">
        <v>20</v>
      </c>
      <c r="C423">
        <v>148</v>
      </c>
    </row>
    <row r="424" spans="2:3" x14ac:dyDescent="0.35">
      <c r="B424" t="s">
        <v>20</v>
      </c>
      <c r="C424">
        <v>114</v>
      </c>
    </row>
    <row r="425" spans="2:3" x14ac:dyDescent="0.35">
      <c r="B425" t="s">
        <v>20</v>
      </c>
      <c r="C425">
        <v>1518</v>
      </c>
    </row>
    <row r="426" spans="2:3" x14ac:dyDescent="0.35">
      <c r="B426" t="s">
        <v>20</v>
      </c>
      <c r="C426">
        <v>166</v>
      </c>
    </row>
    <row r="427" spans="2:3" x14ac:dyDescent="0.35">
      <c r="B427" t="s">
        <v>20</v>
      </c>
      <c r="C427">
        <v>100</v>
      </c>
    </row>
    <row r="428" spans="2:3" x14ac:dyDescent="0.35">
      <c r="B428" t="s">
        <v>20</v>
      </c>
      <c r="C428">
        <v>235</v>
      </c>
    </row>
    <row r="429" spans="2:3" x14ac:dyDescent="0.35">
      <c r="B429" t="s">
        <v>20</v>
      </c>
      <c r="C429">
        <v>148</v>
      </c>
    </row>
    <row r="430" spans="2:3" x14ac:dyDescent="0.35">
      <c r="B430" t="s">
        <v>20</v>
      </c>
      <c r="C430">
        <v>198</v>
      </c>
    </row>
    <row r="431" spans="2:3" x14ac:dyDescent="0.35">
      <c r="B431" t="s">
        <v>20</v>
      </c>
      <c r="C431">
        <v>150</v>
      </c>
    </row>
    <row r="432" spans="2:3" x14ac:dyDescent="0.35">
      <c r="B432" t="s">
        <v>20</v>
      </c>
      <c r="C432">
        <v>216</v>
      </c>
    </row>
    <row r="433" spans="2:3" x14ac:dyDescent="0.35">
      <c r="B433" t="s">
        <v>20</v>
      </c>
      <c r="C433">
        <v>5139</v>
      </c>
    </row>
    <row r="434" spans="2:3" x14ac:dyDescent="0.35">
      <c r="B434" t="s">
        <v>20</v>
      </c>
      <c r="C434">
        <v>2353</v>
      </c>
    </row>
    <row r="435" spans="2:3" x14ac:dyDescent="0.35">
      <c r="B435" t="s">
        <v>20</v>
      </c>
      <c r="C435">
        <v>78</v>
      </c>
    </row>
    <row r="436" spans="2:3" x14ac:dyDescent="0.35">
      <c r="B436" t="s">
        <v>20</v>
      </c>
      <c r="C436">
        <v>174</v>
      </c>
    </row>
    <row r="437" spans="2:3" x14ac:dyDescent="0.35">
      <c r="B437" t="s">
        <v>20</v>
      </c>
      <c r="C437">
        <v>164</v>
      </c>
    </row>
    <row r="438" spans="2:3" x14ac:dyDescent="0.35">
      <c r="B438" t="s">
        <v>20</v>
      </c>
      <c r="C438">
        <v>161</v>
      </c>
    </row>
    <row r="439" spans="2:3" x14ac:dyDescent="0.35">
      <c r="B439" t="s">
        <v>20</v>
      </c>
      <c r="C439">
        <v>138</v>
      </c>
    </row>
    <row r="440" spans="2:3" x14ac:dyDescent="0.35">
      <c r="B440" t="s">
        <v>20</v>
      </c>
      <c r="C440">
        <v>3308</v>
      </c>
    </row>
    <row r="441" spans="2:3" x14ac:dyDescent="0.35">
      <c r="B441" t="s">
        <v>20</v>
      </c>
      <c r="C441">
        <v>127</v>
      </c>
    </row>
    <row r="442" spans="2:3" x14ac:dyDescent="0.35">
      <c r="B442" t="s">
        <v>20</v>
      </c>
      <c r="C442">
        <v>207</v>
      </c>
    </row>
    <row r="443" spans="2:3" x14ac:dyDescent="0.35">
      <c r="B443" t="s">
        <v>20</v>
      </c>
      <c r="C443">
        <v>181</v>
      </c>
    </row>
    <row r="444" spans="2:3" x14ac:dyDescent="0.35">
      <c r="B444" t="s">
        <v>20</v>
      </c>
      <c r="C444">
        <v>110</v>
      </c>
    </row>
    <row r="445" spans="2:3" x14ac:dyDescent="0.35">
      <c r="B445" t="s">
        <v>20</v>
      </c>
      <c r="C445">
        <v>185</v>
      </c>
    </row>
    <row r="446" spans="2:3" x14ac:dyDescent="0.35">
      <c r="B446" t="s">
        <v>20</v>
      </c>
      <c r="C446">
        <v>121</v>
      </c>
    </row>
    <row r="447" spans="2:3" x14ac:dyDescent="0.35">
      <c r="B447" t="s">
        <v>20</v>
      </c>
      <c r="C447">
        <v>106</v>
      </c>
    </row>
    <row r="448" spans="2:3" x14ac:dyDescent="0.35">
      <c r="B448" t="s">
        <v>20</v>
      </c>
      <c r="C448">
        <v>142</v>
      </c>
    </row>
    <row r="449" spans="2:3" x14ac:dyDescent="0.35">
      <c r="B449" t="s">
        <v>20</v>
      </c>
      <c r="C449">
        <v>233</v>
      </c>
    </row>
    <row r="450" spans="2:3" x14ac:dyDescent="0.35">
      <c r="B450" t="s">
        <v>20</v>
      </c>
      <c r="C450">
        <v>218</v>
      </c>
    </row>
    <row r="451" spans="2:3" x14ac:dyDescent="0.35">
      <c r="B451" t="s">
        <v>20</v>
      </c>
      <c r="C451">
        <v>76</v>
      </c>
    </row>
    <row r="452" spans="2:3" x14ac:dyDescent="0.35">
      <c r="B452" t="s">
        <v>20</v>
      </c>
      <c r="C452">
        <v>43</v>
      </c>
    </row>
    <row r="453" spans="2:3" x14ac:dyDescent="0.35">
      <c r="B453" t="s">
        <v>20</v>
      </c>
      <c r="C453">
        <v>221</v>
      </c>
    </row>
    <row r="454" spans="2:3" x14ac:dyDescent="0.35">
      <c r="B454" t="s">
        <v>20</v>
      </c>
      <c r="C454">
        <v>2805</v>
      </c>
    </row>
    <row r="455" spans="2:3" x14ac:dyDescent="0.35">
      <c r="B455" t="s">
        <v>20</v>
      </c>
      <c r="C455">
        <v>68</v>
      </c>
    </row>
    <row r="456" spans="2:3" x14ac:dyDescent="0.35">
      <c r="B456" t="s">
        <v>20</v>
      </c>
      <c r="C456">
        <v>183</v>
      </c>
    </row>
    <row r="457" spans="2:3" x14ac:dyDescent="0.35">
      <c r="B457" t="s">
        <v>20</v>
      </c>
      <c r="C457">
        <v>133</v>
      </c>
    </row>
    <row r="458" spans="2:3" x14ac:dyDescent="0.35">
      <c r="B458" t="s">
        <v>20</v>
      </c>
      <c r="C458">
        <v>2489</v>
      </c>
    </row>
    <row r="459" spans="2:3" x14ac:dyDescent="0.35">
      <c r="B459" t="s">
        <v>20</v>
      </c>
      <c r="C459">
        <v>69</v>
      </c>
    </row>
    <row r="460" spans="2:3" x14ac:dyDescent="0.35">
      <c r="B460" t="s">
        <v>20</v>
      </c>
      <c r="C460">
        <v>279</v>
      </c>
    </row>
    <row r="461" spans="2:3" x14ac:dyDescent="0.35">
      <c r="B461" t="s">
        <v>20</v>
      </c>
      <c r="C461">
        <v>210</v>
      </c>
    </row>
    <row r="462" spans="2:3" x14ac:dyDescent="0.35">
      <c r="B462" t="s">
        <v>20</v>
      </c>
      <c r="C462">
        <v>2100</v>
      </c>
    </row>
    <row r="463" spans="2:3" x14ac:dyDescent="0.35">
      <c r="B463" t="s">
        <v>20</v>
      </c>
      <c r="C463">
        <v>252</v>
      </c>
    </row>
    <row r="464" spans="2:3" x14ac:dyDescent="0.35">
      <c r="B464" t="s">
        <v>20</v>
      </c>
      <c r="C464">
        <v>1280</v>
      </c>
    </row>
    <row r="465" spans="2:3" x14ac:dyDescent="0.35">
      <c r="B465" t="s">
        <v>20</v>
      </c>
      <c r="C465">
        <v>157</v>
      </c>
    </row>
    <row r="466" spans="2:3" x14ac:dyDescent="0.35">
      <c r="B466" t="s">
        <v>20</v>
      </c>
      <c r="C466">
        <v>194</v>
      </c>
    </row>
    <row r="467" spans="2:3" x14ac:dyDescent="0.35">
      <c r="B467" t="s">
        <v>20</v>
      </c>
      <c r="C467">
        <v>82</v>
      </c>
    </row>
    <row r="468" spans="2:3" x14ac:dyDescent="0.35">
      <c r="B468" t="s">
        <v>20</v>
      </c>
      <c r="C468">
        <v>4233</v>
      </c>
    </row>
    <row r="469" spans="2:3" x14ac:dyDescent="0.35">
      <c r="B469" t="s">
        <v>20</v>
      </c>
      <c r="C469">
        <v>1297</v>
      </c>
    </row>
    <row r="470" spans="2:3" x14ac:dyDescent="0.35">
      <c r="B470" t="s">
        <v>20</v>
      </c>
      <c r="C470">
        <v>165</v>
      </c>
    </row>
    <row r="471" spans="2:3" x14ac:dyDescent="0.35">
      <c r="B471" t="s">
        <v>20</v>
      </c>
      <c r="C471">
        <v>119</v>
      </c>
    </row>
    <row r="472" spans="2:3" x14ac:dyDescent="0.35">
      <c r="B472" t="s">
        <v>20</v>
      </c>
      <c r="C472">
        <v>1797</v>
      </c>
    </row>
    <row r="473" spans="2:3" x14ac:dyDescent="0.35">
      <c r="B473" t="s">
        <v>20</v>
      </c>
      <c r="C473">
        <v>261</v>
      </c>
    </row>
    <row r="474" spans="2:3" x14ac:dyDescent="0.35">
      <c r="B474" t="s">
        <v>20</v>
      </c>
      <c r="C474">
        <v>157</v>
      </c>
    </row>
    <row r="475" spans="2:3" x14ac:dyDescent="0.35">
      <c r="B475" t="s">
        <v>20</v>
      </c>
      <c r="C475">
        <v>3533</v>
      </c>
    </row>
    <row r="476" spans="2:3" x14ac:dyDescent="0.35">
      <c r="B476" t="s">
        <v>20</v>
      </c>
      <c r="C476">
        <v>155</v>
      </c>
    </row>
    <row r="477" spans="2:3" x14ac:dyDescent="0.35">
      <c r="B477" t="s">
        <v>20</v>
      </c>
      <c r="C477">
        <v>132</v>
      </c>
    </row>
    <row r="478" spans="2:3" x14ac:dyDescent="0.35">
      <c r="B478" t="s">
        <v>20</v>
      </c>
      <c r="C478">
        <v>1354</v>
      </c>
    </row>
    <row r="479" spans="2:3" x14ac:dyDescent="0.35">
      <c r="B479" t="s">
        <v>20</v>
      </c>
      <c r="C479">
        <v>48</v>
      </c>
    </row>
    <row r="480" spans="2:3" x14ac:dyDescent="0.35">
      <c r="B480" t="s">
        <v>20</v>
      </c>
      <c r="C480">
        <v>110</v>
      </c>
    </row>
    <row r="481" spans="2:3" x14ac:dyDescent="0.35">
      <c r="B481" t="s">
        <v>20</v>
      </c>
      <c r="C481">
        <v>172</v>
      </c>
    </row>
    <row r="482" spans="2:3" x14ac:dyDescent="0.35">
      <c r="B482" t="s">
        <v>20</v>
      </c>
      <c r="C482">
        <v>307</v>
      </c>
    </row>
    <row r="483" spans="2:3" x14ac:dyDescent="0.35">
      <c r="B483" t="s">
        <v>20</v>
      </c>
      <c r="C483">
        <v>160</v>
      </c>
    </row>
    <row r="484" spans="2:3" x14ac:dyDescent="0.35">
      <c r="B484" t="s">
        <v>20</v>
      </c>
      <c r="C484">
        <v>1467</v>
      </c>
    </row>
    <row r="485" spans="2:3" x14ac:dyDescent="0.35">
      <c r="B485" t="s">
        <v>20</v>
      </c>
      <c r="C485">
        <v>2662</v>
      </c>
    </row>
    <row r="486" spans="2:3" x14ac:dyDescent="0.35">
      <c r="B486" t="s">
        <v>20</v>
      </c>
      <c r="C486">
        <v>452</v>
      </c>
    </row>
    <row r="487" spans="2:3" x14ac:dyDescent="0.35">
      <c r="B487" t="s">
        <v>20</v>
      </c>
      <c r="C487">
        <v>158</v>
      </c>
    </row>
    <row r="488" spans="2:3" x14ac:dyDescent="0.35">
      <c r="B488" t="s">
        <v>20</v>
      </c>
      <c r="C488">
        <v>225</v>
      </c>
    </row>
    <row r="489" spans="2:3" x14ac:dyDescent="0.35">
      <c r="B489" t="s">
        <v>20</v>
      </c>
      <c r="C489">
        <v>65</v>
      </c>
    </row>
    <row r="490" spans="2:3" x14ac:dyDescent="0.35">
      <c r="B490" t="s">
        <v>20</v>
      </c>
      <c r="C490">
        <v>163</v>
      </c>
    </row>
    <row r="491" spans="2:3" x14ac:dyDescent="0.35">
      <c r="B491" t="s">
        <v>20</v>
      </c>
      <c r="C491">
        <v>85</v>
      </c>
    </row>
    <row r="492" spans="2:3" x14ac:dyDescent="0.35">
      <c r="B492" t="s">
        <v>20</v>
      </c>
      <c r="C492">
        <v>217</v>
      </c>
    </row>
    <row r="493" spans="2:3" x14ac:dyDescent="0.35">
      <c r="B493" t="s">
        <v>20</v>
      </c>
      <c r="C493">
        <v>150</v>
      </c>
    </row>
    <row r="494" spans="2:3" x14ac:dyDescent="0.35">
      <c r="B494" t="s">
        <v>20</v>
      </c>
      <c r="C494">
        <v>3272</v>
      </c>
    </row>
    <row r="495" spans="2:3" x14ac:dyDescent="0.35">
      <c r="B495" t="s">
        <v>20</v>
      </c>
      <c r="C495">
        <v>300</v>
      </c>
    </row>
    <row r="496" spans="2:3" x14ac:dyDescent="0.35">
      <c r="B496" t="s">
        <v>20</v>
      </c>
      <c r="C496">
        <v>126</v>
      </c>
    </row>
    <row r="497" spans="2:3" x14ac:dyDescent="0.35">
      <c r="B497" t="s">
        <v>20</v>
      </c>
      <c r="C497">
        <v>2320</v>
      </c>
    </row>
    <row r="498" spans="2:3" x14ac:dyDescent="0.35">
      <c r="B498" t="s">
        <v>20</v>
      </c>
      <c r="C498">
        <v>81</v>
      </c>
    </row>
    <row r="499" spans="2:3" x14ac:dyDescent="0.35">
      <c r="B499" t="s">
        <v>20</v>
      </c>
      <c r="C499">
        <v>1887</v>
      </c>
    </row>
    <row r="500" spans="2:3" x14ac:dyDescent="0.35">
      <c r="B500" t="s">
        <v>20</v>
      </c>
      <c r="C500">
        <v>4358</v>
      </c>
    </row>
    <row r="501" spans="2:3" x14ac:dyDescent="0.35">
      <c r="B501" t="s">
        <v>20</v>
      </c>
      <c r="C501">
        <v>53</v>
      </c>
    </row>
    <row r="502" spans="2:3" x14ac:dyDescent="0.35">
      <c r="B502" t="s">
        <v>20</v>
      </c>
      <c r="C502">
        <v>2414</v>
      </c>
    </row>
    <row r="503" spans="2:3" x14ac:dyDescent="0.35">
      <c r="B503" t="s">
        <v>20</v>
      </c>
      <c r="C503">
        <v>80</v>
      </c>
    </row>
    <row r="504" spans="2:3" x14ac:dyDescent="0.35">
      <c r="B504" t="s">
        <v>20</v>
      </c>
      <c r="C504">
        <v>193</v>
      </c>
    </row>
    <row r="505" spans="2:3" x14ac:dyDescent="0.35">
      <c r="B505" t="s">
        <v>20</v>
      </c>
      <c r="C505">
        <v>52</v>
      </c>
    </row>
    <row r="506" spans="2:3" x14ac:dyDescent="0.35">
      <c r="B506" t="s">
        <v>20</v>
      </c>
      <c r="C506">
        <v>290</v>
      </c>
    </row>
    <row r="507" spans="2:3" x14ac:dyDescent="0.35">
      <c r="B507" t="s">
        <v>20</v>
      </c>
      <c r="C507">
        <v>122</v>
      </c>
    </row>
    <row r="508" spans="2:3" x14ac:dyDescent="0.35">
      <c r="B508" t="s">
        <v>20</v>
      </c>
      <c r="C508">
        <v>1470</v>
      </c>
    </row>
    <row r="509" spans="2:3" x14ac:dyDescent="0.35">
      <c r="B509" t="s">
        <v>20</v>
      </c>
      <c r="C509">
        <v>165</v>
      </c>
    </row>
    <row r="510" spans="2:3" x14ac:dyDescent="0.35">
      <c r="B510" t="s">
        <v>20</v>
      </c>
      <c r="C510">
        <v>182</v>
      </c>
    </row>
    <row r="511" spans="2:3" x14ac:dyDescent="0.35">
      <c r="B511" t="s">
        <v>20</v>
      </c>
      <c r="C511">
        <v>199</v>
      </c>
    </row>
    <row r="512" spans="2:3" x14ac:dyDescent="0.35">
      <c r="B512" t="s">
        <v>20</v>
      </c>
      <c r="C512">
        <v>56</v>
      </c>
    </row>
    <row r="513" spans="2:3" x14ac:dyDescent="0.35">
      <c r="B513" t="s">
        <v>20</v>
      </c>
      <c r="C513">
        <v>1460</v>
      </c>
    </row>
    <row r="514" spans="2:3" x14ac:dyDescent="0.35">
      <c r="B514" t="s">
        <v>20</v>
      </c>
      <c r="C514">
        <v>123</v>
      </c>
    </row>
    <row r="515" spans="2:3" x14ac:dyDescent="0.35">
      <c r="B515" t="s">
        <v>20</v>
      </c>
      <c r="C515">
        <v>159</v>
      </c>
    </row>
    <row r="516" spans="2:3" x14ac:dyDescent="0.35">
      <c r="B516" t="s">
        <v>20</v>
      </c>
      <c r="C516">
        <v>110</v>
      </c>
    </row>
    <row r="517" spans="2:3" x14ac:dyDescent="0.35">
      <c r="B517" t="s">
        <v>20</v>
      </c>
      <c r="C517">
        <v>236</v>
      </c>
    </row>
    <row r="518" spans="2:3" x14ac:dyDescent="0.35">
      <c r="B518" t="s">
        <v>20</v>
      </c>
      <c r="C518">
        <v>191</v>
      </c>
    </row>
    <row r="519" spans="2:3" x14ac:dyDescent="0.35">
      <c r="B519" t="s">
        <v>20</v>
      </c>
      <c r="C519">
        <v>3934</v>
      </c>
    </row>
    <row r="520" spans="2:3" x14ac:dyDescent="0.35">
      <c r="B520" t="s">
        <v>20</v>
      </c>
      <c r="C520">
        <v>80</v>
      </c>
    </row>
    <row r="521" spans="2:3" x14ac:dyDescent="0.35">
      <c r="B521" t="s">
        <v>20</v>
      </c>
      <c r="C521">
        <v>462</v>
      </c>
    </row>
    <row r="522" spans="2:3" x14ac:dyDescent="0.35">
      <c r="B522" t="s">
        <v>20</v>
      </c>
      <c r="C522">
        <v>179</v>
      </c>
    </row>
    <row r="523" spans="2:3" x14ac:dyDescent="0.35">
      <c r="B523" t="s">
        <v>20</v>
      </c>
      <c r="C523">
        <v>1866</v>
      </c>
    </row>
    <row r="524" spans="2:3" x14ac:dyDescent="0.35">
      <c r="B524" t="s">
        <v>20</v>
      </c>
      <c r="C524">
        <v>156</v>
      </c>
    </row>
    <row r="525" spans="2:3" x14ac:dyDescent="0.35">
      <c r="B525" t="s">
        <v>20</v>
      </c>
      <c r="C525">
        <v>255</v>
      </c>
    </row>
    <row r="526" spans="2:3" x14ac:dyDescent="0.35">
      <c r="B526" t="s">
        <v>20</v>
      </c>
      <c r="C526">
        <v>2261</v>
      </c>
    </row>
    <row r="527" spans="2:3" x14ac:dyDescent="0.35">
      <c r="B527" t="s">
        <v>20</v>
      </c>
      <c r="C527">
        <v>40</v>
      </c>
    </row>
    <row r="528" spans="2:3" x14ac:dyDescent="0.35">
      <c r="B528" t="s">
        <v>20</v>
      </c>
      <c r="C528">
        <v>2289</v>
      </c>
    </row>
    <row r="529" spans="2:3" x14ac:dyDescent="0.35">
      <c r="B529" t="s">
        <v>20</v>
      </c>
      <c r="C529">
        <v>65</v>
      </c>
    </row>
    <row r="530" spans="2:3" x14ac:dyDescent="0.35">
      <c r="B530" t="s">
        <v>20</v>
      </c>
      <c r="C530">
        <v>3777</v>
      </c>
    </row>
    <row r="531" spans="2:3" x14ac:dyDescent="0.35">
      <c r="B531" t="s">
        <v>20</v>
      </c>
      <c r="C531">
        <v>184</v>
      </c>
    </row>
    <row r="532" spans="2:3" x14ac:dyDescent="0.35">
      <c r="B532" t="s">
        <v>20</v>
      </c>
      <c r="C532">
        <v>85</v>
      </c>
    </row>
    <row r="533" spans="2:3" x14ac:dyDescent="0.35">
      <c r="B533" t="s">
        <v>20</v>
      </c>
      <c r="C533">
        <v>144</v>
      </c>
    </row>
    <row r="534" spans="2:3" x14ac:dyDescent="0.35">
      <c r="B534" t="s">
        <v>20</v>
      </c>
      <c r="C534">
        <v>1902</v>
      </c>
    </row>
    <row r="535" spans="2:3" x14ac:dyDescent="0.35">
      <c r="B535" t="s">
        <v>20</v>
      </c>
      <c r="C535">
        <v>105</v>
      </c>
    </row>
    <row r="536" spans="2:3" x14ac:dyDescent="0.35">
      <c r="B536" t="s">
        <v>20</v>
      </c>
      <c r="C536">
        <v>132</v>
      </c>
    </row>
    <row r="537" spans="2:3" x14ac:dyDescent="0.35">
      <c r="B537" t="s">
        <v>20</v>
      </c>
      <c r="C537">
        <v>96</v>
      </c>
    </row>
    <row r="538" spans="2:3" x14ac:dyDescent="0.35">
      <c r="B538" t="s">
        <v>20</v>
      </c>
      <c r="C538">
        <v>114</v>
      </c>
    </row>
    <row r="539" spans="2:3" x14ac:dyDescent="0.35">
      <c r="B539" t="s">
        <v>20</v>
      </c>
      <c r="C539">
        <v>203</v>
      </c>
    </row>
    <row r="540" spans="2:3" x14ac:dyDescent="0.35">
      <c r="B540" t="s">
        <v>20</v>
      </c>
      <c r="C540">
        <v>1559</v>
      </c>
    </row>
    <row r="541" spans="2:3" x14ac:dyDescent="0.35">
      <c r="B541" t="s">
        <v>20</v>
      </c>
      <c r="C541">
        <v>1548</v>
      </c>
    </row>
    <row r="542" spans="2:3" x14ac:dyDescent="0.35">
      <c r="B542" t="s">
        <v>20</v>
      </c>
      <c r="C542">
        <v>80</v>
      </c>
    </row>
    <row r="543" spans="2:3" x14ac:dyDescent="0.35">
      <c r="B543" t="s">
        <v>20</v>
      </c>
      <c r="C543">
        <v>131</v>
      </c>
    </row>
    <row r="544" spans="2:3" x14ac:dyDescent="0.35">
      <c r="B544" t="s">
        <v>20</v>
      </c>
      <c r="C544">
        <v>112</v>
      </c>
    </row>
    <row r="545" spans="2:3" x14ac:dyDescent="0.35">
      <c r="B545" t="s">
        <v>20</v>
      </c>
      <c r="C545">
        <v>155</v>
      </c>
    </row>
    <row r="546" spans="2:3" x14ac:dyDescent="0.35">
      <c r="B546" t="s">
        <v>20</v>
      </c>
      <c r="C546">
        <v>266</v>
      </c>
    </row>
    <row r="547" spans="2:3" x14ac:dyDescent="0.35">
      <c r="B547" t="s">
        <v>20</v>
      </c>
      <c r="C547">
        <v>155</v>
      </c>
    </row>
    <row r="548" spans="2:3" x14ac:dyDescent="0.35">
      <c r="B548" t="s">
        <v>20</v>
      </c>
      <c r="C548">
        <v>207</v>
      </c>
    </row>
    <row r="549" spans="2:3" x14ac:dyDescent="0.35">
      <c r="B549" t="s">
        <v>20</v>
      </c>
      <c r="C549">
        <v>245</v>
      </c>
    </row>
    <row r="550" spans="2:3" x14ac:dyDescent="0.35">
      <c r="B550" t="s">
        <v>20</v>
      </c>
      <c r="C550">
        <v>1573</v>
      </c>
    </row>
    <row r="551" spans="2:3" x14ac:dyDescent="0.35">
      <c r="B551" t="s">
        <v>20</v>
      </c>
      <c r="C551">
        <v>114</v>
      </c>
    </row>
    <row r="552" spans="2:3" x14ac:dyDescent="0.35">
      <c r="B552" t="s">
        <v>20</v>
      </c>
      <c r="C552">
        <v>93</v>
      </c>
    </row>
    <row r="553" spans="2:3" x14ac:dyDescent="0.35">
      <c r="B553" t="s">
        <v>20</v>
      </c>
      <c r="C553">
        <v>1681</v>
      </c>
    </row>
    <row r="554" spans="2:3" x14ac:dyDescent="0.35">
      <c r="B554" t="s">
        <v>20</v>
      </c>
      <c r="C554">
        <v>32</v>
      </c>
    </row>
    <row r="555" spans="2:3" x14ac:dyDescent="0.35">
      <c r="B555" t="s">
        <v>20</v>
      </c>
      <c r="C555">
        <v>135</v>
      </c>
    </row>
    <row r="556" spans="2:3" x14ac:dyDescent="0.35">
      <c r="B556" t="s">
        <v>20</v>
      </c>
      <c r="C556">
        <v>140</v>
      </c>
    </row>
    <row r="557" spans="2:3" x14ac:dyDescent="0.35">
      <c r="B557" t="s">
        <v>20</v>
      </c>
      <c r="C557">
        <v>92</v>
      </c>
    </row>
    <row r="558" spans="2:3" x14ac:dyDescent="0.35">
      <c r="B558" t="s">
        <v>20</v>
      </c>
      <c r="C558">
        <v>1015</v>
      </c>
    </row>
    <row r="559" spans="2:3" x14ac:dyDescent="0.35">
      <c r="B559" t="s">
        <v>20</v>
      </c>
      <c r="C559">
        <v>323</v>
      </c>
    </row>
    <row r="560" spans="2:3" x14ac:dyDescent="0.35">
      <c r="B560" t="s">
        <v>20</v>
      </c>
      <c r="C560">
        <v>2326</v>
      </c>
    </row>
    <row r="561" spans="2:3" x14ac:dyDescent="0.35">
      <c r="B561" t="s">
        <v>20</v>
      </c>
      <c r="C561">
        <v>381</v>
      </c>
    </row>
    <row r="562" spans="2:3" x14ac:dyDescent="0.35">
      <c r="B562" t="s">
        <v>20</v>
      </c>
      <c r="C562">
        <v>480</v>
      </c>
    </row>
    <row r="563" spans="2:3" x14ac:dyDescent="0.35">
      <c r="B563" t="s">
        <v>20</v>
      </c>
      <c r="C563">
        <v>226</v>
      </c>
    </row>
    <row r="564" spans="2:3" x14ac:dyDescent="0.35">
      <c r="B564" t="s">
        <v>20</v>
      </c>
      <c r="C564">
        <v>241</v>
      </c>
    </row>
    <row r="565" spans="2:3" x14ac:dyDescent="0.35">
      <c r="B565" t="s">
        <v>20</v>
      </c>
      <c r="C565">
        <v>132</v>
      </c>
    </row>
    <row r="566" spans="2:3" x14ac:dyDescent="0.35">
      <c r="B566" t="s">
        <v>20</v>
      </c>
      <c r="C566">
        <v>2043</v>
      </c>
    </row>
  </sheetData>
  <conditionalFormatting sqref="B1:B566">
    <cfRule type="containsText" dxfId="7" priority="7" operator="containsText" text="live">
      <formula>NOT(ISERROR(SEARCH("live",B1)))</formula>
    </cfRule>
    <cfRule type="containsText" dxfId="6" priority="8" operator="containsText" text="successful">
      <formula>NOT(ISERROR(SEARCH("successful",B1)))</formula>
    </cfRule>
    <cfRule type="containsText" dxfId="5" priority="9" operator="containsText" text="failed">
      <formula>NOT(ISERROR(SEARCH("failed",B1)))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66">
    <cfRule type="containsText" dxfId="4" priority="6" operator="containsText" text="canceled">
      <formula>NOT(ISERROR(SEARCH("canceled",B2)))</formula>
    </cfRule>
  </conditionalFormatting>
  <conditionalFormatting sqref="F1:F365">
    <cfRule type="containsText" dxfId="3" priority="2" operator="containsText" text="live">
      <formula>NOT(ISERROR(SEARCH("live",F1)))</formula>
    </cfRule>
    <cfRule type="containsText" dxfId="2" priority="3" operator="containsText" text="successful">
      <formula>NOT(ISERROR(SEARCH("successful",F1)))</formula>
    </cfRule>
    <cfRule type="containsText" dxfId="1" priority="4" operator="containsText" text="failed">
      <formula>NOT(ISERROR(SEARCH("failed",F1)))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5">
    <cfRule type="containsText" dxfId="0" priority="1" operator="containsText" text="canceled">
      <formula>NOT(ISERROR(SEARCH("canceled",F2)))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Sheet7</vt:lpstr>
      <vt:lpstr>Crowdfunding</vt:lpstr>
      <vt:lpstr>Sheet5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Thi Nhat Nguyen Le</cp:lastModifiedBy>
  <dcterms:created xsi:type="dcterms:W3CDTF">2021-09-29T18:52:28Z</dcterms:created>
  <dcterms:modified xsi:type="dcterms:W3CDTF">2023-10-05T11:07:11Z</dcterms:modified>
</cp:coreProperties>
</file>